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T:\04 Fachbereiche\Vendor Performance\Speccard_Update_2020\finale Speccards_02032021\"/>
    </mc:Choice>
  </mc:AlternateContent>
  <workbookProtection workbookAlgorithmName="SHA-512" workbookHashValue="9Hw+oC2RVH4KXuB9AjGBWsAsrsc/JYH+GycZk6PedWgpuQKv28VUNRr379ibymhnacKSeYUR30tEkRl05ez4Ag==" workbookSaltValue="z7mQX4IY9Sob50GzphD9Ng==" workbookSpinCount="100000" lockStructure="1"/>
  <bookViews>
    <workbookView xWindow="-120" yWindow="-120" windowWidth="38640" windowHeight="15840"/>
  </bookViews>
  <sheets>
    <sheet name="START" sheetId="17" r:id="rId1"/>
    <sheet name="PRODUCT &amp; PO" sheetId="37" r:id="rId2"/>
    <sheet name="QUALITY ASSURANCE" sheetId="54" r:id="rId3"/>
    <sheet name="LOGISTICS " sheetId="53" r:id="rId4"/>
    <sheet name="IMAGES" sheetId="43" r:id="rId5"/>
    <sheet name="GTIN" sheetId="20" r:id="rId6"/>
    <sheet name="CUSTOMS" sheetId="38" r:id="rId7"/>
    <sheet name="Fields names" sheetId="28" state="hidden" r:id="rId8"/>
    <sheet name="Attributes list" sheetId="12" state="hidden" r:id="rId9"/>
    <sheet name="spec lists" sheetId="13" state="hidden" r:id="rId10"/>
    <sheet name="drop down choices" sheetId="26" state="hidden" r:id="rId11"/>
    <sheet name="Language" sheetId="29" state="hidden" r:id="rId12"/>
    <sheet name="instructions" sheetId="24" state="hidden" r:id="rId13"/>
    <sheet name="QVC ROLE" sheetId="49" state="hidden" r:id="rId14"/>
    <sheet name="CATE AND SUBCAT" sheetId="46" state="hidden" r:id="rId15"/>
  </sheets>
  <definedNames>
    <definedName name="_xlnm._FilterDatabase" localSheetId="7" hidden="1">'Fields names'!$A$1:$D$232</definedName>
    <definedName name="Asciugatura" localSheetId="2">INDIRECT("Trocknen!B"&amp;MATCH('QUALITY ASSURANCE'!#REF!,#REF!,0))</definedName>
    <definedName name="BatterySize" localSheetId="3">'drop down choices'!$AR$3:$AR$12</definedName>
    <definedName name="BatteryType" localSheetId="3">'drop down choices'!$Y$3:$Y$98</definedName>
    <definedName name="Bleichen">OFFSET(#REF!,0,0,COUNTA(#REF!),1)</definedName>
    <definedName name="BleichenDaten">#REF!</definedName>
    <definedName name="Bleichsymbole" localSheetId="2">INDIRECT("Bleichen!B"&amp;MATCH('QUALITY ASSURANCE'!#REF!,#REF!,0))</definedName>
    <definedName name="Bügeln">OFFSET(#REF!,0,0,COUNTA(#REF!),1)</definedName>
    <definedName name="BügelnDaten">#REF!</definedName>
    <definedName name="Bügelsymbole" localSheetId="2">INDIRECT("Bügeln!B"&amp;MATCH('QUALITY ASSURANCE'!#REF!,#REF!,0))</definedName>
    <definedName name="Candeggio" localSheetId="2">INDIRECT("Bleichen!B"&amp;MATCH('QUALITY ASSURANCE'!#REF!,#REF!,0))</definedName>
    <definedName name="categories">START!$B$11</definedName>
    <definedName name="Cats">'CATE AND SUBCAT'!$A$4:$A$9</definedName>
    <definedName name="_xlnm.Print_Area" localSheetId="6">CUSTOMS!$B$1:$AD$26</definedName>
    <definedName name="_xlnm.Print_Area" localSheetId="5">GTIN!$C$7:$BD$81</definedName>
    <definedName name="_xlnm.Print_Area" localSheetId="4">IMAGES!$A$6:$AE$45</definedName>
    <definedName name="_xlnm.Print_Area" localSheetId="3">'LOGISTICS '!$B$1:$X$99</definedName>
    <definedName name="_xlnm.Print_Area" localSheetId="1">'PRODUCT &amp; PO'!$B$1:$AC$53</definedName>
    <definedName name="_xlnm.Print_Area" localSheetId="2">'QUALITY ASSURANCE'!$A$1:$T$53</definedName>
    <definedName name="_xlnm.Print_Area" localSheetId="0">START!$A$1:$T$21</definedName>
    <definedName name="_xlnm.Print_Titles" localSheetId="8">'Attributes list'!$2:$2</definedName>
    <definedName name="_xlnm.Print_Titles" localSheetId="6">CUSTOMS!$1:$5</definedName>
    <definedName name="_xlnm.Print_Titles" localSheetId="4">IMAGES!$6:$6</definedName>
    <definedName name="_xlnm.Print_Titles" localSheetId="3">'LOGISTICS '!$1:$5</definedName>
    <definedName name="_xlnm.Print_Titles" localSheetId="1">'PRODUCT &amp; PO'!$16:$16</definedName>
    <definedName name="_xlnm.Print_Titles" localSheetId="2">'QUALITY ASSURANCE'!$B:$C</definedName>
    <definedName name="FlammRating">'drop down choices'!$AP$3:$AP$8</definedName>
    <definedName name="HazardousClass">'drop down choices'!$BM$3:$BM$14</definedName>
    <definedName name="Language" localSheetId="3">Language!$D$3:$D$4</definedName>
    <definedName name="lavaggio" localSheetId="2">INDIRECT("Waschen!B"&amp;MATCH('QUALITY ASSURANCE'!#REF!,#REF!,0))</definedName>
    <definedName name="Lavaggiosecco" localSheetId="2">INDIRECT("Reinigung!B"&amp;MATCH('QUALITY ASSURANCE'!#REF!,#REF!,0))</definedName>
    <definedName name="Market" localSheetId="3">Language!$B$2:$B$5</definedName>
    <definedName name="MasterCarton">'drop down choices'!$A$4:$A$501</definedName>
    <definedName name="MaterialConstruction">'drop down choices'!$BD$3:$BD$6</definedName>
    <definedName name="Materials" localSheetId="3">'drop down choices'!$BS$3:$BS$13</definedName>
    <definedName name="MHD" localSheetId="3">'drop down choices'!$AL$3:$AL$7</definedName>
    <definedName name="OuterPackaging" localSheetId="3">'drop down choices'!$AZ$3:$AZ$8</definedName>
    <definedName name="Reinigung" localSheetId="2">OFFSET(#REF!,0,0,COUNTA(#REF!),1)</definedName>
    <definedName name="ReinigungDaten">#REF!</definedName>
    <definedName name="Reinigungssymbole" localSheetId="2">INDIRECT("Reinigung!B"&amp;MATCH('QUALITY ASSURANCE'!#REF!,#REF!,0))</definedName>
    <definedName name="ShoeMaterial" localSheetId="3">'drop down choices'!$CI$3:$CI$7</definedName>
    <definedName name="Stiro" localSheetId="2">INDIRECT("Bügeln!B"&amp;MATCH('QUALITY ASSURANCE'!#REF!,#REF!,0))</definedName>
    <definedName name="Trockensymbole" localSheetId="2">INDIRECT("Trocknen!B"&amp;MATCH('QUALITY ASSURANCE'!#REF!,#REF!,0))</definedName>
    <definedName name="Trocknen" localSheetId="2">OFFSET(#REF!,0,0,COUNTA(#REF!),1)</definedName>
    <definedName name="TrocknenDaten">#REF!</definedName>
    <definedName name="VAT">'drop down choices'!$AV$4:$AV$10</definedName>
    <definedName name="Version" localSheetId="3">'drop down choices'!$CM$3:$CM$9</definedName>
    <definedName name="Waschen">OFFSET(#REF!,0,0,COUNTA(#REF!),1)</definedName>
    <definedName name="WaschenDaten">#REF!</definedName>
    <definedName name="Waschsymbole" localSheetId="2">INDIRECT("Waschen!B"&amp;MATCH('QUALITY ASSURANCE'!#REF!,#REF!,0))</definedName>
    <definedName name="WaterHazardClass" localSheetId="2">'drop down choices'!$BN$3:$BN$7</definedName>
    <definedName name="WaterHazardClass">'drop down choices'!$BQ$3:$BQ$7</definedName>
    <definedName name="WEEECat">'drop down choices'!$AE$3:$AE$17</definedName>
    <definedName name="WEEEProd">'drop down choices'!$BX$3:$BX$86</definedName>
    <definedName name="yes">'drop down choices'!$G$4</definedName>
    <definedName name="YesNoField">'drop down choices'!$G$3:$G$5</definedName>
    <definedName name="YesNoOther">'drop down choices'!$G$3:$G$6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49" l="1"/>
  <c r="CR1" i="26"/>
  <c r="S32" i="54" l="1"/>
  <c r="S50" i="54"/>
  <c r="Q50" i="54"/>
  <c r="O50" i="54"/>
  <c r="L50" i="54"/>
  <c r="J50" i="54"/>
  <c r="H50" i="54"/>
  <c r="F50" i="54"/>
  <c r="D50" i="54"/>
  <c r="Q32" i="54"/>
  <c r="O32" i="54"/>
  <c r="F32" i="54"/>
  <c r="H32" i="54"/>
  <c r="J32" i="54"/>
  <c r="L32" i="54"/>
  <c r="D32" i="54"/>
  <c r="D17" i="54"/>
  <c r="S17" i="54"/>
  <c r="Q17" i="54"/>
  <c r="O17" i="54"/>
  <c r="L17" i="54"/>
  <c r="J17" i="54"/>
  <c r="H17" i="54"/>
  <c r="F17" i="54"/>
  <c r="EH1" i="26"/>
  <c r="F9" i="54"/>
  <c r="H9" i="54" s="1"/>
  <c r="J9" i="54" s="1"/>
  <c r="L9" i="54" s="1"/>
  <c r="O9" i="54" s="1"/>
  <c r="Q9" i="54" s="1"/>
  <c r="S9" i="54" s="1"/>
  <c r="H5" i="20" l="1"/>
  <c r="H4" i="20"/>
  <c r="H4" i="46" l="1"/>
  <c r="C2" i="46"/>
  <c r="N22" i="46" l="1"/>
  <c r="ED1" i="26" l="1"/>
  <c r="ED5" i="26" s="1"/>
  <c r="DZ1" i="26"/>
  <c r="DZ5" i="26" s="1"/>
  <c r="CQ1" i="26"/>
  <c r="CQ7" i="26" l="1"/>
  <c r="CQ4" i="26"/>
  <c r="CQ3" i="26"/>
  <c r="CQ5" i="26"/>
  <c r="CQ6" i="26"/>
  <c r="ED2" i="26"/>
  <c r="DZ2" i="26"/>
  <c r="DZ3" i="26"/>
  <c r="ED3" i="26"/>
  <c r="DZ4" i="26"/>
  <c r="ED4" i="26"/>
  <c r="AD30" i="37" l="1"/>
  <c r="AD29" i="37"/>
  <c r="AD28" i="37"/>
  <c r="AD27" i="37"/>
  <c r="AD26" i="37"/>
  <c r="AD25" i="37"/>
  <c r="AD24" i="37"/>
  <c r="AD23" i="37"/>
  <c r="AD22" i="37"/>
  <c r="AD21" i="37"/>
  <c r="AD20" i="37"/>
  <c r="AD19" i="37"/>
  <c r="AD18" i="37"/>
  <c r="AD17" i="37"/>
  <c r="AD16" i="37"/>
  <c r="AD15" i="37"/>
  <c r="AD14" i="37"/>
  <c r="AD13" i="37"/>
  <c r="U25" i="37" l="1"/>
  <c r="L5" i="54"/>
  <c r="L4" i="54"/>
  <c r="L3" i="54"/>
  <c r="L2" i="54"/>
  <c r="K4" i="46" l="1"/>
  <c r="L4" i="46"/>
  <c r="J4" i="46"/>
  <c r="G4" i="46"/>
  <c r="F4" i="46"/>
  <c r="L3" i="46" l="1"/>
  <c r="K3" i="46"/>
  <c r="J3" i="46"/>
  <c r="H3" i="46"/>
  <c r="G3" i="46"/>
  <c r="F3" i="46"/>
  <c r="Z5" i="38" l="1"/>
  <c r="Z4" i="38"/>
  <c r="AA5" i="43"/>
  <c r="AA4" i="43"/>
  <c r="T5" i="53"/>
  <c r="T4" i="53"/>
  <c r="DT1" i="26" l="1"/>
  <c r="W39" i="37" l="1"/>
  <c r="W40" i="37" s="1"/>
  <c r="W41" i="37" s="1"/>
  <c r="W42" i="37" s="1"/>
  <c r="W43" i="37" s="1"/>
  <c r="W44" i="37" s="1"/>
  <c r="W45" i="37" s="1"/>
  <c r="W46" i="37" s="1"/>
  <c r="W47" i="37" s="1"/>
  <c r="W48" i="37" s="1"/>
  <c r="W49" i="37" s="1"/>
  <c r="W50" i="37" s="1"/>
  <c r="W51" i="37" s="1"/>
  <c r="W52" i="37" s="1"/>
  <c r="W53" i="37" s="1"/>
  <c r="Q53" i="37" l="1"/>
  <c r="T53" i="37"/>
  <c r="P53" i="37"/>
  <c r="C1" i="26" l="1"/>
  <c r="C3" i="26" s="1"/>
  <c r="C4" i="26" l="1"/>
  <c r="C6" i="26"/>
  <c r="C7" i="26"/>
  <c r="C5" i="26"/>
  <c r="C2" i="26"/>
  <c r="DN1" i="26" l="1"/>
  <c r="AC103" i="53" l="1"/>
  <c r="AB103" i="53"/>
  <c r="CE1" i="26" l="1"/>
  <c r="CE8" i="26" l="1"/>
  <c r="CE6" i="26"/>
  <c r="CE3" i="26"/>
  <c r="CE7" i="26"/>
  <c r="CE4" i="26"/>
  <c r="CE5" i="26"/>
  <c r="CE2" i="26"/>
  <c r="DH1" i="26"/>
  <c r="DB1" i="26" l="1"/>
  <c r="CV1" i="26"/>
  <c r="AS12" i="20" l="1"/>
  <c r="AR12" i="20"/>
  <c r="AK12" i="20"/>
  <c r="W12" i="20"/>
  <c r="V12" i="20"/>
  <c r="AV12" i="20" s="1"/>
  <c r="U12" i="20"/>
  <c r="AU12" i="20" s="1"/>
  <c r="T12" i="20"/>
  <c r="AT12" i="20" s="1"/>
  <c r="S12" i="20"/>
  <c r="R12" i="20"/>
  <c r="Q12" i="20"/>
  <c r="AQ12" i="20" s="1"/>
  <c r="P12" i="20"/>
  <c r="AP12" i="20" s="1"/>
  <c r="O12" i="20"/>
  <c r="AO12" i="20" s="1"/>
  <c r="N12" i="20"/>
  <c r="AN12" i="20" s="1"/>
  <c r="M12" i="20"/>
  <c r="AM12" i="20" s="1"/>
  <c r="L12" i="20"/>
  <c r="AL12" i="20" s="1"/>
  <c r="K12" i="20"/>
  <c r="J12" i="20"/>
  <c r="W11" i="20"/>
  <c r="V11" i="20"/>
  <c r="AV11" i="20" s="1"/>
  <c r="U11" i="20"/>
  <c r="AU11" i="20" s="1"/>
  <c r="T11" i="20"/>
  <c r="AT11" i="20" s="1"/>
  <c r="S11" i="20"/>
  <c r="AS11" i="20" s="1"/>
  <c r="R11" i="20"/>
  <c r="AR11" i="20" s="1"/>
  <c r="Q11" i="20"/>
  <c r="AQ11" i="20" s="1"/>
  <c r="P11" i="20"/>
  <c r="AP11" i="20" s="1"/>
  <c r="O11" i="20"/>
  <c r="AO11" i="20" s="1"/>
  <c r="N11" i="20"/>
  <c r="AN11" i="20" s="1"/>
  <c r="M11" i="20"/>
  <c r="AM11" i="20" s="1"/>
  <c r="L11" i="20"/>
  <c r="AL11" i="20" s="1"/>
  <c r="K11" i="20"/>
  <c r="AK11" i="20" s="1"/>
  <c r="W10" i="20"/>
  <c r="V10" i="20"/>
  <c r="AV10" i="20" s="1"/>
  <c r="U10" i="20"/>
  <c r="AU10" i="20" s="1"/>
  <c r="T10" i="20"/>
  <c r="AT10" i="20" s="1"/>
  <c r="S10" i="20"/>
  <c r="AS10" i="20" s="1"/>
  <c r="R10" i="20"/>
  <c r="AR10" i="20" s="1"/>
  <c r="Q10" i="20"/>
  <c r="AQ10" i="20" s="1"/>
  <c r="P10" i="20"/>
  <c r="AP10" i="20" s="1"/>
  <c r="O10" i="20"/>
  <c r="AO10" i="20" s="1"/>
  <c r="N10" i="20"/>
  <c r="AN10" i="20" s="1"/>
  <c r="M10" i="20"/>
  <c r="AM10" i="20" s="1"/>
  <c r="L10" i="20"/>
  <c r="AL10" i="20" s="1"/>
  <c r="K10" i="20"/>
  <c r="AK10" i="20" s="1"/>
  <c r="AW10" i="20" l="1"/>
  <c r="AX10" i="20" s="1"/>
  <c r="AY10" i="20" s="1"/>
  <c r="AZ10" i="20" s="1"/>
  <c r="AW11" i="20"/>
  <c r="AX11" i="20" s="1"/>
  <c r="AY11" i="20" s="1"/>
  <c r="AZ11" i="20" s="1"/>
  <c r="AW12" i="20"/>
  <c r="AX12" i="20" s="1"/>
  <c r="AY12" i="20" s="1"/>
  <c r="AZ12" i="20" s="1"/>
  <c r="H3" i="20"/>
  <c r="H2" i="20"/>
  <c r="C2" i="20"/>
  <c r="I10" i="20" l="1"/>
  <c r="J10" i="20" s="1"/>
  <c r="I12" i="20"/>
  <c r="I11" i="20"/>
  <c r="J11" i="20" s="1"/>
  <c r="AB5" i="38"/>
  <c r="AB4" i="38"/>
  <c r="AB3" i="38"/>
  <c r="Z3" i="38"/>
  <c r="AB2" i="38"/>
  <c r="Z2" i="38"/>
  <c r="AC5" i="43"/>
  <c r="AC4" i="43"/>
  <c r="AC3" i="43"/>
  <c r="AA3" i="43"/>
  <c r="AC2" i="43"/>
  <c r="AA2" i="43"/>
  <c r="T3" i="53"/>
  <c r="T2" i="53"/>
  <c r="A1" i="24" l="1"/>
  <c r="B1" i="49" l="1"/>
  <c r="B2" i="49" l="1"/>
  <c r="B5" i="49"/>
  <c r="B4" i="49"/>
  <c r="B3" i="49"/>
  <c r="I1" i="46"/>
  <c r="I2" i="46" s="1"/>
  <c r="A5" i="46" s="1"/>
  <c r="E1" i="46"/>
  <c r="E2" i="46" l="1"/>
  <c r="E4" i="46"/>
  <c r="E3" i="46"/>
  <c r="B15" i="54" s="1"/>
  <c r="B18" i="54" s="1"/>
  <c r="I4" i="46"/>
  <c r="B48" i="54" s="1"/>
  <c r="I3" i="46"/>
  <c r="B30" i="54" s="1"/>
  <c r="B61" i="54" l="1"/>
  <c r="B53" i="54"/>
  <c r="B60" i="54"/>
  <c r="B52" i="54"/>
  <c r="B59" i="54"/>
  <c r="B51" i="54"/>
  <c r="B54" i="54"/>
  <c r="B58" i="54"/>
  <c r="B57" i="54"/>
  <c r="B56" i="54"/>
  <c r="B55" i="54"/>
  <c r="B39" i="54"/>
  <c r="B41" i="54"/>
  <c r="B38" i="54"/>
  <c r="B43" i="54"/>
  <c r="B40" i="54"/>
  <c r="B37" i="54"/>
  <c r="B33" i="54"/>
  <c r="B44" i="54"/>
  <c r="B35" i="54"/>
  <c r="B42" i="54"/>
  <c r="A4" i="46"/>
  <c r="B13" i="46"/>
  <c r="B7" i="46"/>
  <c r="B11" i="46"/>
  <c r="B5" i="46"/>
  <c r="B6" i="46"/>
  <c r="B10" i="46"/>
  <c r="B4" i="46"/>
  <c r="B9" i="46"/>
  <c r="B12" i="46"/>
  <c r="B8" i="46"/>
  <c r="A2" i="49"/>
  <c r="A5" i="49"/>
  <c r="CQ2" i="26"/>
  <c r="A3" i="49"/>
  <c r="A4" i="49"/>
  <c r="B12" i="54" l="1"/>
  <c r="A2" i="28"/>
  <c r="BX1" i="26"/>
  <c r="Y1" i="26"/>
  <c r="EH2" i="26" s="1"/>
  <c r="AL1" i="26"/>
  <c r="AL8" i="26" s="1"/>
  <c r="AE1" i="26"/>
  <c r="M1" i="12"/>
  <c r="I1" i="12"/>
  <c r="E1" i="12"/>
  <c r="A1" i="12"/>
  <c r="J81" i="20"/>
  <c r="J80" i="20"/>
  <c r="J79" i="20"/>
  <c r="J78" i="20"/>
  <c r="J77" i="20"/>
  <c r="J76" i="20"/>
  <c r="J75" i="20"/>
  <c r="J74" i="20"/>
  <c r="J73" i="20"/>
  <c r="J72" i="20"/>
  <c r="J71" i="20"/>
  <c r="J70" i="20"/>
  <c r="J69" i="20"/>
  <c r="J68" i="20"/>
  <c r="J67" i="20"/>
  <c r="J66" i="20"/>
  <c r="J65" i="20"/>
  <c r="J64" i="20"/>
  <c r="J63" i="20"/>
  <c r="J62" i="20"/>
  <c r="J61" i="20"/>
  <c r="J60" i="20"/>
  <c r="J59" i="20"/>
  <c r="J58" i="20"/>
  <c r="J57" i="20"/>
  <c r="J56" i="20"/>
  <c r="J55" i="20"/>
  <c r="J54" i="20"/>
  <c r="J53" i="20"/>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K15" i="20"/>
  <c r="L15" i="20"/>
  <c r="M15" i="20"/>
  <c r="N15" i="20"/>
  <c r="O15" i="20"/>
  <c r="P15" i="20"/>
  <c r="Q15" i="20"/>
  <c r="R15" i="20"/>
  <c r="S15" i="20"/>
  <c r="T15" i="20"/>
  <c r="U15" i="20"/>
  <c r="V15" i="20"/>
  <c r="W15" i="20"/>
  <c r="K16" i="20"/>
  <c r="L16" i="20"/>
  <c r="M16" i="20"/>
  <c r="N16" i="20"/>
  <c r="O16" i="20"/>
  <c r="P16" i="20"/>
  <c r="Q16" i="20"/>
  <c r="R16" i="20"/>
  <c r="S16" i="20"/>
  <c r="T16" i="20"/>
  <c r="U16" i="20"/>
  <c r="V16" i="20"/>
  <c r="W16" i="20"/>
  <c r="K17" i="20"/>
  <c r="L17" i="20"/>
  <c r="M17" i="20"/>
  <c r="N17" i="20"/>
  <c r="O17" i="20"/>
  <c r="P17" i="20"/>
  <c r="Q17" i="20"/>
  <c r="R17" i="20"/>
  <c r="S17" i="20"/>
  <c r="T17" i="20"/>
  <c r="U17" i="20"/>
  <c r="V17" i="20"/>
  <c r="W17" i="20"/>
  <c r="K18" i="20"/>
  <c r="L18" i="20"/>
  <c r="M18" i="20"/>
  <c r="N18" i="20"/>
  <c r="O18" i="20"/>
  <c r="P18" i="20"/>
  <c r="Q18" i="20"/>
  <c r="R18" i="20"/>
  <c r="S18" i="20"/>
  <c r="T18" i="20"/>
  <c r="U18" i="20"/>
  <c r="V18" i="20"/>
  <c r="W18" i="20"/>
  <c r="K19" i="20"/>
  <c r="L19" i="20"/>
  <c r="M19" i="20"/>
  <c r="N19" i="20"/>
  <c r="O19" i="20"/>
  <c r="P19" i="20"/>
  <c r="Q19" i="20"/>
  <c r="R19" i="20"/>
  <c r="S19" i="20"/>
  <c r="T19" i="20"/>
  <c r="U19" i="20"/>
  <c r="V19" i="20"/>
  <c r="W19" i="20"/>
  <c r="K20" i="20"/>
  <c r="L20" i="20"/>
  <c r="M20" i="20"/>
  <c r="N20" i="20"/>
  <c r="O20" i="20"/>
  <c r="P20" i="20"/>
  <c r="Q20" i="20"/>
  <c r="R20" i="20"/>
  <c r="S20" i="20"/>
  <c r="T20" i="20"/>
  <c r="U20" i="20"/>
  <c r="V20" i="20"/>
  <c r="W20" i="20"/>
  <c r="K21" i="20"/>
  <c r="L21" i="20"/>
  <c r="M21" i="20"/>
  <c r="N21" i="20"/>
  <c r="O21" i="20"/>
  <c r="P21" i="20"/>
  <c r="Q21" i="20"/>
  <c r="R21" i="20"/>
  <c r="S21" i="20"/>
  <c r="T21" i="20"/>
  <c r="U21" i="20"/>
  <c r="V21" i="20"/>
  <c r="W21" i="20"/>
  <c r="K22" i="20"/>
  <c r="L22" i="20"/>
  <c r="M22" i="20"/>
  <c r="N22" i="20"/>
  <c r="O22" i="20"/>
  <c r="P22" i="20"/>
  <c r="Q22" i="20"/>
  <c r="R22" i="20"/>
  <c r="S22" i="20"/>
  <c r="T22" i="20"/>
  <c r="U22" i="20"/>
  <c r="V22" i="20"/>
  <c r="W22" i="20"/>
  <c r="K23" i="20"/>
  <c r="L23" i="20"/>
  <c r="M23" i="20"/>
  <c r="N23" i="20"/>
  <c r="O23" i="20"/>
  <c r="P23" i="20"/>
  <c r="Q23" i="20"/>
  <c r="R23" i="20"/>
  <c r="S23" i="20"/>
  <c r="T23" i="20"/>
  <c r="U23" i="20"/>
  <c r="V23" i="20"/>
  <c r="W23" i="20"/>
  <c r="K24" i="20"/>
  <c r="L24" i="20"/>
  <c r="M24" i="20"/>
  <c r="N24" i="20"/>
  <c r="O24" i="20"/>
  <c r="P24" i="20"/>
  <c r="Q24" i="20"/>
  <c r="R24" i="20"/>
  <c r="S24" i="20"/>
  <c r="T24" i="20"/>
  <c r="U24" i="20"/>
  <c r="V24" i="20"/>
  <c r="W24" i="20"/>
  <c r="K25" i="20"/>
  <c r="L25" i="20"/>
  <c r="M25" i="20"/>
  <c r="N25" i="20"/>
  <c r="O25" i="20"/>
  <c r="P25" i="20"/>
  <c r="Q25" i="20"/>
  <c r="R25" i="20"/>
  <c r="S25" i="20"/>
  <c r="T25" i="20"/>
  <c r="U25" i="20"/>
  <c r="V25" i="20"/>
  <c r="W25" i="20"/>
  <c r="K26" i="20"/>
  <c r="L26" i="20"/>
  <c r="M26" i="20"/>
  <c r="N26" i="20"/>
  <c r="O26" i="20"/>
  <c r="P26" i="20"/>
  <c r="Q26" i="20"/>
  <c r="R26" i="20"/>
  <c r="S26" i="20"/>
  <c r="T26" i="20"/>
  <c r="U26" i="20"/>
  <c r="V26" i="20"/>
  <c r="W26" i="20"/>
  <c r="K27" i="20"/>
  <c r="L27" i="20"/>
  <c r="M27" i="20"/>
  <c r="N27" i="20"/>
  <c r="O27" i="20"/>
  <c r="P27" i="20"/>
  <c r="Q27" i="20"/>
  <c r="R27" i="20"/>
  <c r="S27" i="20"/>
  <c r="T27" i="20"/>
  <c r="U27" i="20"/>
  <c r="V27" i="20"/>
  <c r="W27" i="20"/>
  <c r="K28" i="20"/>
  <c r="L28" i="20"/>
  <c r="M28" i="20"/>
  <c r="N28" i="20"/>
  <c r="O28" i="20"/>
  <c r="P28" i="20"/>
  <c r="Q28" i="20"/>
  <c r="R28" i="20"/>
  <c r="S28" i="20"/>
  <c r="T28" i="20"/>
  <c r="U28" i="20"/>
  <c r="V28" i="20"/>
  <c r="W28" i="20"/>
  <c r="K29" i="20"/>
  <c r="L29" i="20"/>
  <c r="M29" i="20"/>
  <c r="N29" i="20"/>
  <c r="O29" i="20"/>
  <c r="P29" i="20"/>
  <c r="Q29" i="20"/>
  <c r="R29" i="20"/>
  <c r="S29" i="20"/>
  <c r="T29" i="20"/>
  <c r="U29" i="20"/>
  <c r="V29" i="20"/>
  <c r="W29" i="20"/>
  <c r="K30" i="20"/>
  <c r="L30" i="20"/>
  <c r="M30" i="20"/>
  <c r="N30" i="20"/>
  <c r="O30" i="20"/>
  <c r="P30" i="20"/>
  <c r="Q30" i="20"/>
  <c r="R30" i="20"/>
  <c r="S30" i="20"/>
  <c r="T30" i="20"/>
  <c r="U30" i="20"/>
  <c r="V30" i="20"/>
  <c r="W30" i="20"/>
  <c r="K31" i="20"/>
  <c r="L31" i="20"/>
  <c r="M31" i="20"/>
  <c r="N31" i="20"/>
  <c r="O31" i="20"/>
  <c r="P31" i="20"/>
  <c r="Q31" i="20"/>
  <c r="R31" i="20"/>
  <c r="S31" i="20"/>
  <c r="T31" i="20"/>
  <c r="U31" i="20"/>
  <c r="V31" i="20"/>
  <c r="W31" i="20"/>
  <c r="K32" i="20"/>
  <c r="L32" i="20"/>
  <c r="M32" i="20"/>
  <c r="N32" i="20"/>
  <c r="O32" i="20"/>
  <c r="P32" i="20"/>
  <c r="Q32" i="20"/>
  <c r="R32" i="20"/>
  <c r="S32" i="20"/>
  <c r="T32" i="20"/>
  <c r="U32" i="20"/>
  <c r="V32" i="20"/>
  <c r="W32" i="20"/>
  <c r="K33" i="20"/>
  <c r="L33" i="20"/>
  <c r="M33" i="20"/>
  <c r="N33" i="20"/>
  <c r="O33" i="20"/>
  <c r="P33" i="20"/>
  <c r="Q33" i="20"/>
  <c r="R33" i="20"/>
  <c r="S33" i="20"/>
  <c r="T33" i="20"/>
  <c r="U33" i="20"/>
  <c r="V33" i="20"/>
  <c r="W33" i="20"/>
  <c r="K34" i="20"/>
  <c r="L34" i="20"/>
  <c r="M34" i="20"/>
  <c r="N34" i="20"/>
  <c r="O34" i="20"/>
  <c r="P34" i="20"/>
  <c r="Q34" i="20"/>
  <c r="R34" i="20"/>
  <c r="S34" i="20"/>
  <c r="T34" i="20"/>
  <c r="U34" i="20"/>
  <c r="V34" i="20"/>
  <c r="W34" i="20"/>
  <c r="K35" i="20"/>
  <c r="L35" i="20"/>
  <c r="M35" i="20"/>
  <c r="N35" i="20"/>
  <c r="O35" i="20"/>
  <c r="P35" i="20"/>
  <c r="Q35" i="20"/>
  <c r="R35" i="20"/>
  <c r="S35" i="20"/>
  <c r="T35" i="20"/>
  <c r="U35" i="20"/>
  <c r="V35" i="20"/>
  <c r="W35" i="20"/>
  <c r="K36" i="20"/>
  <c r="L36" i="20"/>
  <c r="M36" i="20"/>
  <c r="N36" i="20"/>
  <c r="O36" i="20"/>
  <c r="P36" i="20"/>
  <c r="Q36" i="20"/>
  <c r="R36" i="20"/>
  <c r="S36" i="20"/>
  <c r="T36" i="20"/>
  <c r="U36" i="20"/>
  <c r="V36" i="20"/>
  <c r="W36" i="20"/>
  <c r="K37" i="20"/>
  <c r="L37" i="20"/>
  <c r="M37" i="20"/>
  <c r="N37" i="20"/>
  <c r="O37" i="20"/>
  <c r="P37" i="20"/>
  <c r="Q37" i="20"/>
  <c r="R37" i="20"/>
  <c r="S37" i="20"/>
  <c r="T37" i="20"/>
  <c r="U37" i="20"/>
  <c r="V37" i="20"/>
  <c r="W37" i="20"/>
  <c r="K38" i="20"/>
  <c r="L38" i="20"/>
  <c r="M38" i="20"/>
  <c r="N38" i="20"/>
  <c r="O38" i="20"/>
  <c r="P38" i="20"/>
  <c r="Q38" i="20"/>
  <c r="R38" i="20"/>
  <c r="S38" i="20"/>
  <c r="T38" i="20"/>
  <c r="U38" i="20"/>
  <c r="V38" i="20"/>
  <c r="W38" i="20"/>
  <c r="K39" i="20"/>
  <c r="L39" i="20"/>
  <c r="M39" i="20"/>
  <c r="N39" i="20"/>
  <c r="O39" i="20"/>
  <c r="P39" i="20"/>
  <c r="Q39" i="20"/>
  <c r="R39" i="20"/>
  <c r="S39" i="20"/>
  <c r="T39" i="20"/>
  <c r="U39" i="20"/>
  <c r="V39" i="20"/>
  <c r="W39" i="20"/>
  <c r="K40" i="20"/>
  <c r="L40" i="20"/>
  <c r="M40" i="20"/>
  <c r="N40" i="20"/>
  <c r="O40" i="20"/>
  <c r="P40" i="20"/>
  <c r="Q40" i="20"/>
  <c r="R40" i="20"/>
  <c r="S40" i="20"/>
  <c r="T40" i="20"/>
  <c r="U40" i="20"/>
  <c r="V40" i="20"/>
  <c r="W40" i="20"/>
  <c r="K41" i="20"/>
  <c r="L41" i="20"/>
  <c r="M41" i="20"/>
  <c r="N41" i="20"/>
  <c r="O41" i="20"/>
  <c r="P41" i="20"/>
  <c r="Q41" i="20"/>
  <c r="R41" i="20"/>
  <c r="S41" i="20"/>
  <c r="T41" i="20"/>
  <c r="U41" i="20"/>
  <c r="V41" i="20"/>
  <c r="W41" i="20"/>
  <c r="K42" i="20"/>
  <c r="L42" i="20"/>
  <c r="M42" i="20"/>
  <c r="N42" i="20"/>
  <c r="O42" i="20"/>
  <c r="P42" i="20"/>
  <c r="Q42" i="20"/>
  <c r="R42" i="20"/>
  <c r="S42" i="20"/>
  <c r="T42" i="20"/>
  <c r="U42" i="20"/>
  <c r="V42" i="20"/>
  <c r="W42" i="20"/>
  <c r="K43" i="20"/>
  <c r="L43" i="20"/>
  <c r="M43" i="20"/>
  <c r="N43" i="20"/>
  <c r="O43" i="20"/>
  <c r="P43" i="20"/>
  <c r="Q43" i="20"/>
  <c r="R43" i="20"/>
  <c r="S43" i="20"/>
  <c r="T43" i="20"/>
  <c r="U43" i="20"/>
  <c r="V43" i="20"/>
  <c r="W43" i="20"/>
  <c r="K44" i="20"/>
  <c r="L44" i="20"/>
  <c r="M44" i="20"/>
  <c r="N44" i="20"/>
  <c r="O44" i="20"/>
  <c r="P44" i="20"/>
  <c r="Q44" i="20"/>
  <c r="R44" i="20"/>
  <c r="S44" i="20"/>
  <c r="T44" i="20"/>
  <c r="U44" i="20"/>
  <c r="V44" i="20"/>
  <c r="W44" i="20"/>
  <c r="K45" i="20"/>
  <c r="L45" i="20"/>
  <c r="M45" i="20"/>
  <c r="N45" i="20"/>
  <c r="O45" i="20"/>
  <c r="P45" i="20"/>
  <c r="Q45" i="20"/>
  <c r="R45" i="20"/>
  <c r="S45" i="20"/>
  <c r="T45" i="20"/>
  <c r="U45" i="20"/>
  <c r="V45" i="20"/>
  <c r="W45" i="20"/>
  <c r="K46" i="20"/>
  <c r="L46" i="20"/>
  <c r="M46" i="20"/>
  <c r="N46" i="20"/>
  <c r="O46" i="20"/>
  <c r="P46" i="20"/>
  <c r="Q46" i="20"/>
  <c r="R46" i="20"/>
  <c r="S46" i="20"/>
  <c r="T46" i="20"/>
  <c r="U46" i="20"/>
  <c r="V46" i="20"/>
  <c r="W46" i="20"/>
  <c r="K47" i="20"/>
  <c r="L47" i="20"/>
  <c r="M47" i="20"/>
  <c r="N47" i="20"/>
  <c r="O47" i="20"/>
  <c r="P47" i="20"/>
  <c r="Q47" i="20"/>
  <c r="R47" i="20"/>
  <c r="S47" i="20"/>
  <c r="T47" i="20"/>
  <c r="U47" i="20"/>
  <c r="V47" i="20"/>
  <c r="W47" i="20"/>
  <c r="K48" i="20"/>
  <c r="L48" i="20"/>
  <c r="M48" i="20"/>
  <c r="N48" i="20"/>
  <c r="O48" i="20"/>
  <c r="P48" i="20"/>
  <c r="Q48" i="20"/>
  <c r="R48" i="20"/>
  <c r="S48" i="20"/>
  <c r="T48" i="20"/>
  <c r="U48" i="20"/>
  <c r="V48" i="20"/>
  <c r="W48" i="20"/>
  <c r="K49" i="20"/>
  <c r="L49" i="20"/>
  <c r="M49" i="20"/>
  <c r="N49" i="20"/>
  <c r="O49" i="20"/>
  <c r="P49" i="20"/>
  <c r="Q49" i="20"/>
  <c r="R49" i="20"/>
  <c r="S49" i="20"/>
  <c r="T49" i="20"/>
  <c r="U49" i="20"/>
  <c r="V49" i="20"/>
  <c r="W49" i="20"/>
  <c r="K50" i="20"/>
  <c r="L50" i="20"/>
  <c r="M50" i="20"/>
  <c r="N50" i="20"/>
  <c r="O50" i="20"/>
  <c r="P50" i="20"/>
  <c r="Q50" i="20"/>
  <c r="R50" i="20"/>
  <c r="S50" i="20"/>
  <c r="T50" i="20"/>
  <c r="U50" i="20"/>
  <c r="V50" i="20"/>
  <c r="W50" i="20"/>
  <c r="K51" i="20"/>
  <c r="L51" i="20"/>
  <c r="M51" i="20"/>
  <c r="N51" i="20"/>
  <c r="O51" i="20"/>
  <c r="P51" i="20"/>
  <c r="Q51" i="20"/>
  <c r="R51" i="20"/>
  <c r="S51" i="20"/>
  <c r="T51" i="20"/>
  <c r="U51" i="20"/>
  <c r="V51" i="20"/>
  <c r="W51" i="20"/>
  <c r="K52" i="20"/>
  <c r="L52" i="20"/>
  <c r="M52" i="20"/>
  <c r="N52" i="20"/>
  <c r="O52" i="20"/>
  <c r="P52" i="20"/>
  <c r="Q52" i="20"/>
  <c r="R52" i="20"/>
  <c r="S52" i="20"/>
  <c r="T52" i="20"/>
  <c r="U52" i="20"/>
  <c r="V52" i="20"/>
  <c r="W52" i="20"/>
  <c r="K53" i="20"/>
  <c r="L53" i="20"/>
  <c r="M53" i="20"/>
  <c r="N53" i="20"/>
  <c r="O53" i="20"/>
  <c r="P53" i="20"/>
  <c r="Q53" i="20"/>
  <c r="R53" i="20"/>
  <c r="S53" i="20"/>
  <c r="T53" i="20"/>
  <c r="U53" i="20"/>
  <c r="V53" i="20"/>
  <c r="W53" i="20"/>
  <c r="K54" i="20"/>
  <c r="L54" i="20"/>
  <c r="M54" i="20"/>
  <c r="N54" i="20"/>
  <c r="O54" i="20"/>
  <c r="P54" i="20"/>
  <c r="Q54" i="20"/>
  <c r="R54" i="20"/>
  <c r="S54" i="20"/>
  <c r="T54" i="20"/>
  <c r="U54" i="20"/>
  <c r="V54" i="20"/>
  <c r="W54" i="20"/>
  <c r="K55" i="20"/>
  <c r="L55" i="20"/>
  <c r="M55" i="20"/>
  <c r="N55" i="20"/>
  <c r="O55" i="20"/>
  <c r="P55" i="20"/>
  <c r="Q55" i="20"/>
  <c r="R55" i="20"/>
  <c r="S55" i="20"/>
  <c r="T55" i="20"/>
  <c r="U55" i="20"/>
  <c r="V55" i="20"/>
  <c r="W55" i="20"/>
  <c r="K56" i="20"/>
  <c r="L56" i="20"/>
  <c r="M56" i="20"/>
  <c r="N56" i="20"/>
  <c r="O56" i="20"/>
  <c r="P56" i="20"/>
  <c r="Q56" i="20"/>
  <c r="R56" i="20"/>
  <c r="S56" i="20"/>
  <c r="T56" i="20"/>
  <c r="U56" i="20"/>
  <c r="V56" i="20"/>
  <c r="W56" i="20"/>
  <c r="K57" i="20"/>
  <c r="L57" i="20"/>
  <c r="M57" i="20"/>
  <c r="N57" i="20"/>
  <c r="O57" i="20"/>
  <c r="P57" i="20"/>
  <c r="Q57" i="20"/>
  <c r="R57" i="20"/>
  <c r="S57" i="20"/>
  <c r="T57" i="20"/>
  <c r="U57" i="20"/>
  <c r="V57" i="20"/>
  <c r="W57" i="20"/>
  <c r="K58" i="20"/>
  <c r="L58" i="20"/>
  <c r="M58" i="20"/>
  <c r="N58" i="20"/>
  <c r="O58" i="20"/>
  <c r="P58" i="20"/>
  <c r="Q58" i="20"/>
  <c r="R58" i="20"/>
  <c r="S58" i="20"/>
  <c r="T58" i="20"/>
  <c r="U58" i="20"/>
  <c r="V58" i="20"/>
  <c r="W58" i="20"/>
  <c r="K59" i="20"/>
  <c r="L59" i="20"/>
  <c r="M59" i="20"/>
  <c r="N59" i="20"/>
  <c r="O59" i="20"/>
  <c r="P59" i="20"/>
  <c r="Q59" i="20"/>
  <c r="R59" i="20"/>
  <c r="S59" i="20"/>
  <c r="T59" i="20"/>
  <c r="U59" i="20"/>
  <c r="V59" i="20"/>
  <c r="W59" i="20"/>
  <c r="K60" i="20"/>
  <c r="L60" i="20"/>
  <c r="M60" i="20"/>
  <c r="N60" i="20"/>
  <c r="O60" i="20"/>
  <c r="P60" i="20"/>
  <c r="Q60" i="20"/>
  <c r="R60" i="20"/>
  <c r="S60" i="20"/>
  <c r="T60" i="20"/>
  <c r="U60" i="20"/>
  <c r="V60" i="20"/>
  <c r="W60" i="20"/>
  <c r="K61" i="20"/>
  <c r="L61" i="20"/>
  <c r="M61" i="20"/>
  <c r="N61" i="20"/>
  <c r="O61" i="20"/>
  <c r="P61" i="20"/>
  <c r="Q61" i="20"/>
  <c r="R61" i="20"/>
  <c r="S61" i="20"/>
  <c r="T61" i="20"/>
  <c r="U61" i="20"/>
  <c r="V61" i="20"/>
  <c r="W61" i="20"/>
  <c r="K62" i="20"/>
  <c r="L62" i="20"/>
  <c r="M62" i="20"/>
  <c r="N62" i="20"/>
  <c r="O62" i="20"/>
  <c r="P62" i="20"/>
  <c r="Q62" i="20"/>
  <c r="R62" i="20"/>
  <c r="S62" i="20"/>
  <c r="T62" i="20"/>
  <c r="U62" i="20"/>
  <c r="V62" i="20"/>
  <c r="W62" i="20"/>
  <c r="K63" i="20"/>
  <c r="L63" i="20"/>
  <c r="M63" i="20"/>
  <c r="N63" i="20"/>
  <c r="O63" i="20"/>
  <c r="P63" i="20"/>
  <c r="Q63" i="20"/>
  <c r="R63" i="20"/>
  <c r="S63" i="20"/>
  <c r="T63" i="20"/>
  <c r="U63" i="20"/>
  <c r="V63" i="20"/>
  <c r="W63" i="20"/>
  <c r="K64" i="20"/>
  <c r="L64" i="20"/>
  <c r="M64" i="20"/>
  <c r="N64" i="20"/>
  <c r="O64" i="20"/>
  <c r="P64" i="20"/>
  <c r="Q64" i="20"/>
  <c r="R64" i="20"/>
  <c r="S64" i="20"/>
  <c r="T64" i="20"/>
  <c r="U64" i="20"/>
  <c r="V64" i="20"/>
  <c r="W64" i="20"/>
  <c r="K65" i="20"/>
  <c r="L65" i="20"/>
  <c r="M65" i="20"/>
  <c r="N65" i="20"/>
  <c r="O65" i="20"/>
  <c r="P65" i="20"/>
  <c r="Q65" i="20"/>
  <c r="R65" i="20"/>
  <c r="S65" i="20"/>
  <c r="T65" i="20"/>
  <c r="U65" i="20"/>
  <c r="V65" i="20"/>
  <c r="W65" i="20"/>
  <c r="K66" i="20"/>
  <c r="L66" i="20"/>
  <c r="M66" i="20"/>
  <c r="N66" i="20"/>
  <c r="O66" i="20"/>
  <c r="P66" i="20"/>
  <c r="Q66" i="20"/>
  <c r="R66" i="20"/>
  <c r="S66" i="20"/>
  <c r="T66" i="20"/>
  <c r="U66" i="20"/>
  <c r="V66" i="20"/>
  <c r="W66" i="20"/>
  <c r="K67" i="20"/>
  <c r="L67" i="20"/>
  <c r="M67" i="20"/>
  <c r="N67" i="20"/>
  <c r="O67" i="20"/>
  <c r="P67" i="20"/>
  <c r="Q67" i="20"/>
  <c r="R67" i="20"/>
  <c r="S67" i="20"/>
  <c r="T67" i="20"/>
  <c r="U67" i="20"/>
  <c r="V67" i="20"/>
  <c r="W67" i="20"/>
  <c r="K68" i="20"/>
  <c r="L68" i="20"/>
  <c r="M68" i="20"/>
  <c r="N68" i="20"/>
  <c r="O68" i="20"/>
  <c r="P68" i="20"/>
  <c r="Q68" i="20"/>
  <c r="R68" i="20"/>
  <c r="S68" i="20"/>
  <c r="T68" i="20"/>
  <c r="U68" i="20"/>
  <c r="V68" i="20"/>
  <c r="W68" i="20"/>
  <c r="K69" i="20"/>
  <c r="L69" i="20"/>
  <c r="M69" i="20"/>
  <c r="N69" i="20"/>
  <c r="O69" i="20"/>
  <c r="P69" i="20"/>
  <c r="Q69" i="20"/>
  <c r="R69" i="20"/>
  <c r="S69" i="20"/>
  <c r="T69" i="20"/>
  <c r="U69" i="20"/>
  <c r="V69" i="20"/>
  <c r="W69" i="20"/>
  <c r="K70" i="20"/>
  <c r="L70" i="20"/>
  <c r="M70" i="20"/>
  <c r="N70" i="20"/>
  <c r="O70" i="20"/>
  <c r="P70" i="20"/>
  <c r="Q70" i="20"/>
  <c r="R70" i="20"/>
  <c r="S70" i="20"/>
  <c r="T70" i="20"/>
  <c r="U70" i="20"/>
  <c r="V70" i="20"/>
  <c r="W70" i="20"/>
  <c r="K71" i="20"/>
  <c r="L71" i="20"/>
  <c r="M71" i="20"/>
  <c r="N71" i="20"/>
  <c r="O71" i="20"/>
  <c r="P71" i="20"/>
  <c r="Q71" i="20"/>
  <c r="R71" i="20"/>
  <c r="S71" i="20"/>
  <c r="T71" i="20"/>
  <c r="U71" i="20"/>
  <c r="V71" i="20"/>
  <c r="W71" i="20"/>
  <c r="K72" i="20"/>
  <c r="L72" i="20"/>
  <c r="M72" i="20"/>
  <c r="N72" i="20"/>
  <c r="O72" i="20"/>
  <c r="P72" i="20"/>
  <c r="Q72" i="20"/>
  <c r="R72" i="20"/>
  <c r="S72" i="20"/>
  <c r="T72" i="20"/>
  <c r="U72" i="20"/>
  <c r="V72" i="20"/>
  <c r="W72" i="20"/>
  <c r="K73" i="20"/>
  <c r="L73" i="20"/>
  <c r="M73" i="20"/>
  <c r="N73" i="20"/>
  <c r="O73" i="20"/>
  <c r="P73" i="20"/>
  <c r="Q73" i="20"/>
  <c r="R73" i="20"/>
  <c r="S73" i="20"/>
  <c r="T73" i="20"/>
  <c r="U73" i="20"/>
  <c r="V73" i="20"/>
  <c r="W73" i="20"/>
  <c r="K74" i="20"/>
  <c r="L74" i="20"/>
  <c r="M74" i="20"/>
  <c r="N74" i="20"/>
  <c r="O74" i="20"/>
  <c r="P74" i="20"/>
  <c r="Q74" i="20"/>
  <c r="R74" i="20"/>
  <c r="S74" i="20"/>
  <c r="T74" i="20"/>
  <c r="U74" i="20"/>
  <c r="V74" i="20"/>
  <c r="W74" i="20"/>
  <c r="K75" i="20"/>
  <c r="L75" i="20"/>
  <c r="M75" i="20"/>
  <c r="N75" i="20"/>
  <c r="O75" i="20"/>
  <c r="P75" i="20"/>
  <c r="Q75" i="20"/>
  <c r="R75" i="20"/>
  <c r="S75" i="20"/>
  <c r="T75" i="20"/>
  <c r="U75" i="20"/>
  <c r="V75" i="20"/>
  <c r="W75" i="20"/>
  <c r="K76" i="20"/>
  <c r="L76" i="20"/>
  <c r="M76" i="20"/>
  <c r="N76" i="20"/>
  <c r="O76" i="20"/>
  <c r="P76" i="20"/>
  <c r="Q76" i="20"/>
  <c r="R76" i="20"/>
  <c r="S76" i="20"/>
  <c r="T76" i="20"/>
  <c r="U76" i="20"/>
  <c r="V76" i="20"/>
  <c r="W76" i="20"/>
  <c r="K77" i="20"/>
  <c r="L77" i="20"/>
  <c r="M77" i="20"/>
  <c r="N77" i="20"/>
  <c r="O77" i="20"/>
  <c r="P77" i="20"/>
  <c r="Q77" i="20"/>
  <c r="R77" i="20"/>
  <c r="S77" i="20"/>
  <c r="T77" i="20"/>
  <c r="U77" i="20"/>
  <c r="V77" i="20"/>
  <c r="W77" i="20"/>
  <c r="K78" i="20"/>
  <c r="L78" i="20"/>
  <c r="M78" i="20"/>
  <c r="N78" i="20"/>
  <c r="O78" i="20"/>
  <c r="P78" i="20"/>
  <c r="Q78" i="20"/>
  <c r="R78" i="20"/>
  <c r="S78" i="20"/>
  <c r="T78" i="20"/>
  <c r="U78" i="20"/>
  <c r="V78" i="20"/>
  <c r="W78" i="20"/>
  <c r="K79" i="20"/>
  <c r="L79" i="20"/>
  <c r="M79" i="20"/>
  <c r="N79" i="20"/>
  <c r="O79" i="20"/>
  <c r="P79" i="20"/>
  <c r="Q79" i="20"/>
  <c r="R79" i="20"/>
  <c r="S79" i="20"/>
  <c r="T79" i="20"/>
  <c r="U79" i="20"/>
  <c r="V79" i="20"/>
  <c r="W79" i="20"/>
  <c r="K80" i="20"/>
  <c r="L80" i="20"/>
  <c r="M80" i="20"/>
  <c r="N80" i="20"/>
  <c r="O80" i="20"/>
  <c r="P80" i="20"/>
  <c r="Q80" i="20"/>
  <c r="R80" i="20"/>
  <c r="S80" i="20"/>
  <c r="T80" i="20"/>
  <c r="U80" i="20"/>
  <c r="V80" i="20"/>
  <c r="W80" i="20"/>
  <c r="K81" i="20"/>
  <c r="L81" i="20"/>
  <c r="M81" i="20"/>
  <c r="N81" i="20"/>
  <c r="O81" i="20"/>
  <c r="P81" i="20"/>
  <c r="Q81" i="20"/>
  <c r="R81" i="20"/>
  <c r="S81" i="20"/>
  <c r="T81" i="20"/>
  <c r="U81" i="20"/>
  <c r="V81" i="20"/>
  <c r="W81" i="20"/>
  <c r="Q14" i="20"/>
  <c r="K13" i="20"/>
  <c r="L13" i="20"/>
  <c r="M13" i="20"/>
  <c r="N13" i="20"/>
  <c r="AN13" i="20" s="1"/>
  <c r="AW13" i="20" s="1"/>
  <c r="AX13" i="20" s="1"/>
  <c r="AY13" i="20" s="1"/>
  <c r="O13" i="20"/>
  <c r="P13" i="20"/>
  <c r="Q13" i="20"/>
  <c r="R13" i="20"/>
  <c r="AR13" i="20" s="1"/>
  <c r="S13" i="20"/>
  <c r="T13" i="20"/>
  <c r="U13" i="20"/>
  <c r="V13" i="20"/>
  <c r="AV13" i="20" s="1"/>
  <c r="W13" i="20"/>
  <c r="K14" i="20"/>
  <c r="L14" i="20"/>
  <c r="M14" i="20"/>
  <c r="N14" i="20"/>
  <c r="O14" i="20"/>
  <c r="P14" i="20"/>
  <c r="R14" i="20"/>
  <c r="AR14" i="20" s="1"/>
  <c r="AW14" i="20" s="1"/>
  <c r="AX14" i="20" s="1"/>
  <c r="AY14" i="20" s="1"/>
  <c r="S14" i="20"/>
  <c r="T14" i="20"/>
  <c r="U14" i="20"/>
  <c r="V14" i="20"/>
  <c r="AV14" i="20" s="1"/>
  <c r="W14" i="20"/>
  <c r="AK13" i="20"/>
  <c r="AL13" i="20"/>
  <c r="AM13" i="20"/>
  <c r="AO13" i="20"/>
  <c r="AP13" i="20"/>
  <c r="AQ13" i="20"/>
  <c r="AS13" i="20"/>
  <c r="AT13" i="20"/>
  <c r="AU13" i="20"/>
  <c r="AK14" i="20"/>
  <c r="AL14" i="20"/>
  <c r="AM14" i="20"/>
  <c r="AN14" i="20"/>
  <c r="AO14" i="20"/>
  <c r="AP14" i="20"/>
  <c r="AQ14" i="20"/>
  <c r="AS14" i="20"/>
  <c r="AT14" i="20"/>
  <c r="AU14" i="20"/>
  <c r="AL15" i="20"/>
  <c r="AM15" i="20"/>
  <c r="AN15" i="20"/>
  <c r="AP15" i="20"/>
  <c r="AQ15" i="20"/>
  <c r="AR15" i="20"/>
  <c r="AU15" i="20"/>
  <c r="AV15" i="20"/>
  <c r="AK15" i="20"/>
  <c r="AO15" i="20"/>
  <c r="AS15" i="20"/>
  <c r="AT15" i="20"/>
  <c r="AK16" i="20"/>
  <c r="AO16" i="20"/>
  <c r="AP16" i="20"/>
  <c r="AR16" i="20"/>
  <c r="AS16" i="20"/>
  <c r="AT16" i="20"/>
  <c r="AV16" i="20"/>
  <c r="AL16" i="20"/>
  <c r="AM16" i="20"/>
  <c r="AN16" i="20"/>
  <c r="AQ16" i="20"/>
  <c r="AU16" i="20"/>
  <c r="AL17" i="20"/>
  <c r="AP17" i="20"/>
  <c r="AR17" i="20"/>
  <c r="AT17" i="20"/>
  <c r="AU17" i="20"/>
  <c r="AK17" i="20"/>
  <c r="AM17" i="20"/>
  <c r="AN17" i="20"/>
  <c r="AO17" i="20"/>
  <c r="AQ17" i="20"/>
  <c r="AS17" i="20"/>
  <c r="AV17" i="20"/>
  <c r="AK18" i="20"/>
  <c r="AL18" i="20"/>
  <c r="AM18" i="20"/>
  <c r="AN18" i="20"/>
  <c r="AO18" i="20"/>
  <c r="AP18" i="20"/>
  <c r="AQ18" i="20"/>
  <c r="AR18" i="20"/>
  <c r="AT18" i="20"/>
  <c r="AU18" i="20"/>
  <c r="AV18" i="20"/>
  <c r="AS18" i="20"/>
  <c r="AK19" i="20"/>
  <c r="AL19" i="20"/>
  <c r="AM19" i="20"/>
  <c r="AN19" i="20"/>
  <c r="AO19" i="20"/>
  <c r="AP19" i="20"/>
  <c r="AQ19" i="20"/>
  <c r="AR19" i="20"/>
  <c r="AT19" i="20"/>
  <c r="AU19" i="20"/>
  <c r="AV19" i="20"/>
  <c r="AS19" i="20"/>
  <c r="AK20" i="20"/>
  <c r="AO20" i="20"/>
  <c r="AP20" i="20"/>
  <c r="AQ20" i="20"/>
  <c r="AR20" i="20"/>
  <c r="AS20" i="20"/>
  <c r="AT20" i="20"/>
  <c r="AU20" i="20"/>
  <c r="AV20" i="20"/>
  <c r="AL20" i="20"/>
  <c r="AM20" i="20"/>
  <c r="AN20" i="20"/>
  <c r="AK21" i="20"/>
  <c r="AL21" i="20"/>
  <c r="AM21" i="20"/>
  <c r="AO21" i="20"/>
  <c r="AP21" i="20"/>
  <c r="AR21" i="20"/>
  <c r="AS21" i="20"/>
  <c r="AT21" i="20"/>
  <c r="AU21" i="20"/>
  <c r="AN21" i="20"/>
  <c r="AQ21" i="20"/>
  <c r="AV21" i="20"/>
  <c r="AK22" i="20"/>
  <c r="AL22" i="20"/>
  <c r="AM22" i="20"/>
  <c r="AN22" i="20"/>
  <c r="AP22" i="20"/>
  <c r="AQ22" i="20"/>
  <c r="AR22" i="20"/>
  <c r="AS22" i="20"/>
  <c r="AT22" i="20"/>
  <c r="AU22" i="20"/>
  <c r="AV22" i="20"/>
  <c r="AO22" i="20"/>
  <c r="AK23" i="20"/>
  <c r="AL23" i="20"/>
  <c r="AN23" i="20"/>
  <c r="AO23" i="20"/>
  <c r="AP23" i="20"/>
  <c r="AQ23" i="20"/>
  <c r="AR23" i="20"/>
  <c r="AT23" i="20"/>
  <c r="AU23" i="20"/>
  <c r="AV23" i="20"/>
  <c r="AM23" i="20"/>
  <c r="AS23" i="20"/>
  <c r="AK24" i="20"/>
  <c r="AO24" i="20"/>
  <c r="AP24" i="20"/>
  <c r="AR24" i="20"/>
  <c r="AS24" i="20"/>
  <c r="AT24" i="20"/>
  <c r="AV24" i="20"/>
  <c r="AL24" i="20"/>
  <c r="AM24" i="20"/>
  <c r="AN24" i="20"/>
  <c r="AQ24" i="20"/>
  <c r="AU24" i="20"/>
  <c r="AK25" i="20"/>
  <c r="AL25" i="20"/>
  <c r="AM25" i="20"/>
  <c r="AN25" i="20"/>
  <c r="AO25" i="20"/>
  <c r="AP25" i="20"/>
  <c r="AQ25" i="20"/>
  <c r="AR25" i="20"/>
  <c r="AS25" i="20"/>
  <c r="AT25" i="20"/>
  <c r="AU25" i="20"/>
  <c r="AV25" i="20"/>
  <c r="AK26" i="20"/>
  <c r="AL26" i="20"/>
  <c r="AM26" i="20"/>
  <c r="AN26" i="20"/>
  <c r="AO26" i="20"/>
  <c r="AP26" i="20"/>
  <c r="AQ26" i="20"/>
  <c r="AS26" i="20"/>
  <c r="AT26" i="20"/>
  <c r="AU26" i="20"/>
  <c r="AR26" i="20"/>
  <c r="AV26" i="20"/>
  <c r="AK27" i="20"/>
  <c r="AL27" i="20"/>
  <c r="AM27" i="20"/>
  <c r="AN27" i="20"/>
  <c r="AO27" i="20"/>
  <c r="AP27" i="20"/>
  <c r="AR27" i="20"/>
  <c r="AT27" i="20"/>
  <c r="AU27" i="20"/>
  <c r="AV27" i="20"/>
  <c r="AQ27" i="20"/>
  <c r="AS27" i="20"/>
  <c r="AK28" i="20"/>
  <c r="AO28" i="20"/>
  <c r="AP28" i="20"/>
  <c r="AQ28" i="20"/>
  <c r="AR28" i="20"/>
  <c r="AS28" i="20"/>
  <c r="AU28" i="20"/>
  <c r="AV28" i="20"/>
  <c r="AL28" i="20"/>
  <c r="AM28" i="20"/>
  <c r="AN28" i="20"/>
  <c r="AT28" i="20"/>
  <c r="AL29" i="20"/>
  <c r="AP29" i="20"/>
  <c r="AQ29" i="20"/>
  <c r="AR29" i="20"/>
  <c r="AS29" i="20"/>
  <c r="AT29" i="20"/>
  <c r="AV29" i="20"/>
  <c r="AK29" i="20"/>
  <c r="AM29" i="20"/>
  <c r="AN29" i="20"/>
  <c r="AO29" i="20"/>
  <c r="AU29" i="20"/>
  <c r="AK30" i="20"/>
  <c r="AL30" i="20"/>
  <c r="AM30" i="20"/>
  <c r="AN30" i="20"/>
  <c r="AO30" i="20"/>
  <c r="AP30" i="20"/>
  <c r="AQ30" i="20"/>
  <c r="AT30" i="20"/>
  <c r="AU30" i="20"/>
  <c r="AR30" i="20"/>
  <c r="AS30" i="20"/>
  <c r="AV30" i="20"/>
  <c r="AK31" i="20"/>
  <c r="AL31" i="20"/>
  <c r="AM31" i="20"/>
  <c r="AN31" i="20"/>
  <c r="AP31" i="20"/>
  <c r="AQ31" i="20"/>
  <c r="AR31" i="20"/>
  <c r="AT31" i="20"/>
  <c r="AU31" i="20"/>
  <c r="AV31" i="20"/>
  <c r="AO31" i="20"/>
  <c r="AS31" i="20"/>
  <c r="AK32" i="20"/>
  <c r="AO32" i="20"/>
  <c r="AQ32" i="20"/>
  <c r="AR32" i="20"/>
  <c r="AS32" i="20"/>
  <c r="AU32" i="20"/>
  <c r="AL32" i="20"/>
  <c r="AM32" i="20"/>
  <c r="AN32" i="20"/>
  <c r="AP32" i="20"/>
  <c r="AT32" i="20"/>
  <c r="AV32" i="20"/>
  <c r="AK33" i="20"/>
  <c r="AL33" i="20"/>
  <c r="AN33" i="20"/>
  <c r="AP33" i="20"/>
  <c r="AQ33" i="20"/>
  <c r="AR33" i="20"/>
  <c r="AS33" i="20"/>
  <c r="AT33" i="20"/>
  <c r="AU33" i="20"/>
  <c r="AV33" i="20"/>
  <c r="AM33" i="20"/>
  <c r="AO33" i="20"/>
  <c r="AK34" i="20"/>
  <c r="AM34" i="20"/>
  <c r="AO34" i="20"/>
  <c r="AQ34" i="20"/>
  <c r="AR34" i="20"/>
  <c r="AS34" i="20"/>
  <c r="AT34" i="20"/>
  <c r="AU34" i="20"/>
  <c r="AV34" i="20"/>
  <c r="AL34" i="20"/>
  <c r="AN34" i="20"/>
  <c r="AP34" i="20"/>
  <c r="AK35" i="20"/>
  <c r="AN35" i="20"/>
  <c r="AO35" i="20"/>
  <c r="AP35" i="20"/>
  <c r="AQ35" i="20"/>
  <c r="AR35" i="20"/>
  <c r="AS35" i="20"/>
  <c r="AT35" i="20"/>
  <c r="AU35" i="20"/>
  <c r="AV35" i="20"/>
  <c r="AL35" i="20"/>
  <c r="AM35" i="20"/>
  <c r="AK36" i="20"/>
  <c r="AO36" i="20"/>
  <c r="AQ36" i="20"/>
  <c r="AR36" i="20"/>
  <c r="AS36" i="20"/>
  <c r="AV36" i="20"/>
  <c r="AL36" i="20"/>
  <c r="AM36" i="20"/>
  <c r="AN36" i="20"/>
  <c r="AP36" i="20"/>
  <c r="AT36" i="20"/>
  <c r="AU36" i="20"/>
  <c r="AK37" i="20"/>
  <c r="AL37" i="20"/>
  <c r="AM37" i="20"/>
  <c r="AN37" i="20"/>
  <c r="AP37" i="20"/>
  <c r="AQ37" i="20"/>
  <c r="AR37" i="20"/>
  <c r="AS37" i="20"/>
  <c r="AT37" i="20"/>
  <c r="AU37" i="20"/>
  <c r="AV37" i="20"/>
  <c r="AO37" i="20"/>
  <c r="AL38" i="20"/>
  <c r="AM38" i="20"/>
  <c r="AN38" i="20"/>
  <c r="AO38" i="20"/>
  <c r="AP38" i="20"/>
  <c r="AQ38" i="20"/>
  <c r="AR38" i="20"/>
  <c r="AT38" i="20"/>
  <c r="AU38" i="20"/>
  <c r="AV38" i="20"/>
  <c r="AK38" i="20"/>
  <c r="AS38" i="20"/>
  <c r="AK39" i="20"/>
  <c r="AM39" i="20"/>
  <c r="AN39" i="20"/>
  <c r="AO39" i="20"/>
  <c r="AP39" i="20"/>
  <c r="AQ39" i="20"/>
  <c r="AR39" i="20"/>
  <c r="AS39" i="20"/>
  <c r="AT39" i="20"/>
  <c r="AU39" i="20"/>
  <c r="AV39" i="20"/>
  <c r="AL39" i="20"/>
  <c r="AK40" i="20"/>
  <c r="AL40" i="20"/>
  <c r="AM40" i="20"/>
  <c r="AN40" i="20"/>
  <c r="AP40" i="20"/>
  <c r="AQ40" i="20"/>
  <c r="AR40" i="20"/>
  <c r="AT40" i="20"/>
  <c r="AU40" i="20"/>
  <c r="AV40" i="20"/>
  <c r="AO40" i="20"/>
  <c r="AS40" i="20"/>
  <c r="AL41" i="20"/>
  <c r="AM41" i="20"/>
  <c r="AN41" i="20"/>
  <c r="AP41" i="20"/>
  <c r="AQ41" i="20"/>
  <c r="AR41" i="20"/>
  <c r="AT41" i="20"/>
  <c r="AU41" i="20"/>
  <c r="AV41" i="20"/>
  <c r="AK41" i="20"/>
  <c r="AO41" i="20"/>
  <c r="AS41" i="20"/>
  <c r="AK42" i="20"/>
  <c r="AM42" i="20"/>
  <c r="AN42" i="20"/>
  <c r="AO42" i="20"/>
  <c r="AP42" i="20"/>
  <c r="AQ42" i="20"/>
  <c r="AR42" i="20"/>
  <c r="AT42" i="20"/>
  <c r="AU42" i="20"/>
  <c r="AV42" i="20"/>
  <c r="AL42" i="20"/>
  <c r="AS42" i="20"/>
  <c r="AK43" i="20"/>
  <c r="AO43" i="20"/>
  <c r="AP43" i="20"/>
  <c r="AQ43" i="20"/>
  <c r="AR43" i="20"/>
  <c r="AS43" i="20"/>
  <c r="AT43" i="20"/>
  <c r="AU43" i="20"/>
  <c r="AL43" i="20"/>
  <c r="AM43" i="20"/>
  <c r="AN43" i="20"/>
  <c r="AV43" i="20"/>
  <c r="AK44" i="20"/>
  <c r="AL44" i="20"/>
  <c r="AM44" i="20"/>
  <c r="AN44" i="20"/>
  <c r="AO44" i="20"/>
  <c r="AP44" i="20"/>
  <c r="AQ44" i="20"/>
  <c r="AR44" i="20"/>
  <c r="AT44" i="20"/>
  <c r="AU44" i="20"/>
  <c r="AV44" i="20"/>
  <c r="AS44" i="20"/>
  <c r="AK45" i="20"/>
  <c r="AL45" i="20"/>
  <c r="AM45" i="20"/>
  <c r="AO45" i="20"/>
  <c r="AP45" i="20"/>
  <c r="AQ45" i="20"/>
  <c r="AR45" i="20"/>
  <c r="AS45" i="20"/>
  <c r="AT45" i="20"/>
  <c r="AU45" i="20"/>
  <c r="AN45" i="20"/>
  <c r="AV45" i="20"/>
  <c r="AK46" i="20"/>
  <c r="AM46" i="20"/>
  <c r="AN46" i="20"/>
  <c r="AO46" i="20"/>
  <c r="AP46" i="20"/>
  <c r="AQ46" i="20"/>
  <c r="AR46" i="20"/>
  <c r="AS46" i="20"/>
  <c r="AT46" i="20"/>
  <c r="AU46" i="20"/>
  <c r="AV46" i="20"/>
  <c r="AL46" i="20"/>
  <c r="AK47" i="20"/>
  <c r="AL47" i="20"/>
  <c r="AM47" i="20"/>
  <c r="AN47" i="20"/>
  <c r="AO47" i="20"/>
  <c r="AP47" i="20"/>
  <c r="AR47" i="20"/>
  <c r="AS47" i="20"/>
  <c r="AU47" i="20"/>
  <c r="AV47" i="20"/>
  <c r="AQ47" i="20"/>
  <c r="AT47" i="20"/>
  <c r="AK48" i="20"/>
  <c r="AO48" i="20"/>
  <c r="AP48" i="20"/>
  <c r="AQ48" i="20"/>
  <c r="AR48" i="20"/>
  <c r="AS48" i="20"/>
  <c r="AU48" i="20"/>
  <c r="AV48" i="20"/>
  <c r="AL48" i="20"/>
  <c r="AM48" i="20"/>
  <c r="AN48" i="20"/>
  <c r="AT48" i="20"/>
  <c r="AK49" i="20"/>
  <c r="AL49" i="20"/>
  <c r="AM49" i="20"/>
  <c r="AN49" i="20"/>
  <c r="AO49" i="20"/>
  <c r="AP49" i="20"/>
  <c r="AR49" i="20"/>
  <c r="AS49" i="20"/>
  <c r="AT49" i="20"/>
  <c r="AU49" i="20"/>
  <c r="AV49" i="20"/>
  <c r="AQ49" i="20"/>
  <c r="AK50" i="20"/>
  <c r="AM50" i="20"/>
  <c r="AQ50" i="20"/>
  <c r="AS50" i="20"/>
  <c r="AT50" i="20"/>
  <c r="AU50" i="20"/>
  <c r="AL50" i="20"/>
  <c r="AN50" i="20"/>
  <c r="AO50" i="20"/>
  <c r="AP50" i="20"/>
  <c r="AR50" i="20"/>
  <c r="AV50" i="20"/>
  <c r="AK51" i="20"/>
  <c r="AL51" i="20"/>
  <c r="AN51" i="20"/>
  <c r="AO51" i="20"/>
  <c r="AP51" i="20"/>
  <c r="AQ51" i="20"/>
  <c r="AR51" i="20"/>
  <c r="AT51" i="20"/>
  <c r="AU51" i="20"/>
  <c r="AV51" i="20"/>
  <c r="AM51" i="20"/>
  <c r="AS51" i="20"/>
  <c r="AK52" i="20"/>
  <c r="AO52" i="20"/>
  <c r="AP52" i="20"/>
  <c r="AQ52" i="20"/>
  <c r="AR52" i="20"/>
  <c r="AS52" i="20"/>
  <c r="AT52" i="20"/>
  <c r="AV52" i="20"/>
  <c r="AL52" i="20"/>
  <c r="AM52" i="20"/>
  <c r="AN52" i="20"/>
  <c r="AU52" i="20"/>
  <c r="AK53" i="20"/>
  <c r="AL53" i="20"/>
  <c r="AM53" i="20"/>
  <c r="AN53" i="20"/>
  <c r="AO53" i="20"/>
  <c r="AP53" i="20"/>
  <c r="AQ53" i="20"/>
  <c r="AR53" i="20"/>
  <c r="AS53" i="20"/>
  <c r="AT53" i="20"/>
  <c r="AU53" i="20"/>
  <c r="AV53" i="20"/>
  <c r="AK54" i="20"/>
  <c r="AM54" i="20"/>
  <c r="AO54" i="20"/>
  <c r="AP54" i="20"/>
  <c r="AQ54" i="20"/>
  <c r="AU54" i="20"/>
  <c r="AL54" i="20"/>
  <c r="AN54" i="20"/>
  <c r="AR54" i="20"/>
  <c r="AS54" i="20"/>
  <c r="AT54" i="20"/>
  <c r="AV54" i="20"/>
  <c r="AK55" i="20"/>
  <c r="AL55" i="20"/>
  <c r="AM55" i="20"/>
  <c r="AN55" i="20"/>
  <c r="AP55" i="20"/>
  <c r="AR55" i="20"/>
  <c r="AS55" i="20"/>
  <c r="AU55" i="20"/>
  <c r="AV55" i="20"/>
  <c r="AO55" i="20"/>
  <c r="AQ55" i="20"/>
  <c r="AT55" i="20"/>
  <c r="AK56" i="20"/>
  <c r="AO56" i="20"/>
  <c r="AQ56" i="20"/>
  <c r="AS56" i="20"/>
  <c r="AU56" i="20"/>
  <c r="AL56" i="20"/>
  <c r="AM56" i="20"/>
  <c r="AN56" i="20"/>
  <c r="AP56" i="20"/>
  <c r="AR56" i="20"/>
  <c r="AT56" i="20"/>
  <c r="AV56" i="20"/>
  <c r="AK57" i="20"/>
  <c r="AL57" i="20"/>
  <c r="AM57" i="20"/>
  <c r="AN57" i="20"/>
  <c r="AO57" i="20"/>
  <c r="AP57" i="20"/>
  <c r="AQ57" i="20"/>
  <c r="AR57" i="20"/>
  <c r="AS57" i="20"/>
  <c r="AT57" i="20"/>
  <c r="AV57" i="20"/>
  <c r="AU57" i="20"/>
  <c r="AK58" i="20"/>
  <c r="AL58" i="20"/>
  <c r="AM58" i="20"/>
  <c r="AN58" i="20"/>
  <c r="AP58" i="20"/>
  <c r="AQ58" i="20"/>
  <c r="AS58" i="20"/>
  <c r="AT58" i="20"/>
  <c r="AU58" i="20"/>
  <c r="AV58" i="20"/>
  <c r="AO58" i="20"/>
  <c r="AR58" i="20"/>
  <c r="AK59" i="20"/>
  <c r="AM59" i="20"/>
  <c r="AN59" i="20"/>
  <c r="AR59" i="20"/>
  <c r="AS59" i="20"/>
  <c r="AT59" i="20"/>
  <c r="AU59" i="20"/>
  <c r="AV59" i="20"/>
  <c r="AL59" i="20"/>
  <c r="AO59" i="20"/>
  <c r="AP59" i="20"/>
  <c r="AQ59" i="20"/>
  <c r="AK60" i="20"/>
  <c r="AO60" i="20"/>
  <c r="AQ60" i="20"/>
  <c r="AR60" i="20"/>
  <c r="AS60" i="20"/>
  <c r="AV60" i="20"/>
  <c r="AL60" i="20"/>
  <c r="AM60" i="20"/>
  <c r="AN60" i="20"/>
  <c r="AP60" i="20"/>
  <c r="AT60" i="20"/>
  <c r="AU60" i="20"/>
  <c r="AK61" i="20"/>
  <c r="AL61" i="20"/>
  <c r="AM61" i="20"/>
  <c r="AN61" i="20"/>
  <c r="AP61" i="20"/>
  <c r="AR61" i="20"/>
  <c r="AS61" i="20"/>
  <c r="AT61" i="20"/>
  <c r="AU61" i="20"/>
  <c r="AV61" i="20"/>
  <c r="AO61" i="20"/>
  <c r="AQ61" i="20"/>
  <c r="AK62" i="20"/>
  <c r="AM62" i="20"/>
  <c r="AN62" i="20"/>
  <c r="AO62" i="20"/>
  <c r="AQ62" i="20"/>
  <c r="AS62" i="20"/>
  <c r="AU62" i="20"/>
  <c r="AV62" i="20"/>
  <c r="AL62" i="20"/>
  <c r="AP62" i="20"/>
  <c r="AR62" i="20"/>
  <c r="AT62" i="20"/>
  <c r="AK63" i="20"/>
  <c r="AL63" i="20"/>
  <c r="AN63" i="20"/>
  <c r="AO63" i="20"/>
  <c r="AP63" i="20"/>
  <c r="AR63" i="20"/>
  <c r="AT63" i="20"/>
  <c r="AU63" i="20"/>
  <c r="AV63" i="20"/>
  <c r="AM63" i="20"/>
  <c r="AQ63" i="20"/>
  <c r="AS63" i="20"/>
  <c r="AK64" i="20"/>
  <c r="AO64" i="20"/>
  <c r="AP64" i="20"/>
  <c r="AQ64" i="20"/>
  <c r="AS64" i="20"/>
  <c r="AT64" i="20"/>
  <c r="AU64" i="20"/>
  <c r="AL64" i="20"/>
  <c r="AM64" i="20"/>
  <c r="AN64" i="20"/>
  <c r="AR64" i="20"/>
  <c r="AV64" i="20"/>
  <c r="AK65" i="20"/>
  <c r="AL65" i="20"/>
  <c r="AM65" i="20"/>
  <c r="AN65" i="20"/>
  <c r="AO65" i="20"/>
  <c r="AP65" i="20"/>
  <c r="AQ65" i="20"/>
  <c r="AS65" i="20"/>
  <c r="AT65" i="20"/>
  <c r="AU65" i="20"/>
  <c r="AV65" i="20"/>
  <c r="AR65" i="20"/>
  <c r="AK66" i="20"/>
  <c r="AM66" i="20"/>
  <c r="AN66" i="20"/>
  <c r="AP66" i="20"/>
  <c r="AQ66" i="20"/>
  <c r="AS66" i="20"/>
  <c r="AT66" i="20"/>
  <c r="AU66" i="20"/>
  <c r="AV66" i="20"/>
  <c r="AL66" i="20"/>
  <c r="AO66" i="20"/>
  <c r="AR66" i="20"/>
  <c r="AK67" i="20"/>
  <c r="AM67" i="20"/>
  <c r="AN67" i="20"/>
  <c r="AP67" i="20"/>
  <c r="AQ67" i="20"/>
  <c r="AR67" i="20"/>
  <c r="AS67" i="20"/>
  <c r="AT67" i="20"/>
  <c r="AU67" i="20"/>
  <c r="AV67" i="20"/>
  <c r="AL67" i="20"/>
  <c r="AO67" i="20"/>
  <c r="AK68" i="20"/>
  <c r="AO68" i="20"/>
  <c r="AP68" i="20"/>
  <c r="AQ68" i="20"/>
  <c r="AS68" i="20"/>
  <c r="AU68" i="20"/>
  <c r="AV68" i="20"/>
  <c r="AL68" i="20"/>
  <c r="AM68" i="20"/>
  <c r="AN68" i="20"/>
  <c r="AR68" i="20"/>
  <c r="AT68" i="20"/>
  <c r="AK69" i="20"/>
  <c r="AL69" i="20"/>
  <c r="AM69" i="20"/>
  <c r="AN69" i="20"/>
  <c r="AO69" i="20"/>
  <c r="AP69" i="20"/>
  <c r="AQ69" i="20"/>
  <c r="AR69" i="20"/>
  <c r="AS69" i="20"/>
  <c r="AT69" i="20"/>
  <c r="AU69" i="20"/>
  <c r="AV69" i="20"/>
  <c r="AK70" i="20"/>
  <c r="AM70" i="20"/>
  <c r="AN70" i="20"/>
  <c r="AO70" i="20"/>
  <c r="AP70" i="20"/>
  <c r="AQ70" i="20"/>
  <c r="AR70" i="20"/>
  <c r="AT70" i="20"/>
  <c r="AU70" i="20"/>
  <c r="AV70" i="20"/>
  <c r="AL70" i="20"/>
  <c r="AS70" i="20"/>
  <c r="AK71" i="20"/>
  <c r="AL71" i="20"/>
  <c r="AM71" i="20"/>
  <c r="AN71" i="20"/>
  <c r="AO71" i="20"/>
  <c r="AP71" i="20"/>
  <c r="AQ71" i="20"/>
  <c r="AR71" i="20"/>
  <c r="AS71" i="20"/>
  <c r="AT71" i="20"/>
  <c r="AU71" i="20"/>
  <c r="AV71" i="20"/>
  <c r="AK72" i="20"/>
  <c r="AO72" i="20"/>
  <c r="AP72" i="20"/>
  <c r="AQ72" i="20"/>
  <c r="AS72" i="20"/>
  <c r="AT72" i="20"/>
  <c r="AU72" i="20"/>
  <c r="AV72" i="20"/>
  <c r="AL72" i="20"/>
  <c r="AM72" i="20"/>
  <c r="AN72" i="20"/>
  <c r="AR72" i="20"/>
  <c r="AK73" i="20"/>
  <c r="AL73" i="20"/>
  <c r="AM73" i="20"/>
  <c r="AN73" i="20"/>
  <c r="AO73" i="20"/>
  <c r="AP73" i="20"/>
  <c r="AQ73" i="20"/>
  <c r="AR73" i="20"/>
  <c r="AS73" i="20"/>
  <c r="AT73" i="20"/>
  <c r="AV73" i="20"/>
  <c r="AU73" i="20"/>
  <c r="AK74" i="20"/>
  <c r="AO74" i="20"/>
  <c r="AP74" i="20"/>
  <c r="AQ74" i="20"/>
  <c r="AR74" i="20"/>
  <c r="AS74" i="20"/>
  <c r="AU74" i="20"/>
  <c r="AV74" i="20"/>
  <c r="AL74" i="20"/>
  <c r="AM74" i="20"/>
  <c r="AN74" i="20"/>
  <c r="AT74" i="20"/>
  <c r="AK75" i="20"/>
  <c r="AL75" i="20"/>
  <c r="AP75" i="20"/>
  <c r="AQ75" i="20"/>
  <c r="AR75" i="20"/>
  <c r="AS75" i="20"/>
  <c r="AT75" i="20"/>
  <c r="AU75" i="20"/>
  <c r="AM75" i="20"/>
  <c r="AN75" i="20"/>
  <c r="AO75" i="20"/>
  <c r="AV75" i="20"/>
  <c r="AL76" i="20"/>
  <c r="AM76" i="20"/>
  <c r="AQ76" i="20"/>
  <c r="AR76" i="20"/>
  <c r="AS76" i="20"/>
  <c r="AT76" i="20"/>
  <c r="AU76" i="20"/>
  <c r="AV76" i="20"/>
  <c r="AK76" i="20"/>
  <c r="AN76" i="20"/>
  <c r="AO76" i="20"/>
  <c r="AP76" i="20"/>
  <c r="AK77" i="20"/>
  <c r="AN77" i="20"/>
  <c r="AO77" i="20"/>
  <c r="AQ77" i="20"/>
  <c r="AR77" i="20"/>
  <c r="AS77" i="20"/>
  <c r="AU77" i="20"/>
  <c r="AV77" i="20"/>
  <c r="AL77" i="20"/>
  <c r="AM77" i="20"/>
  <c r="AP77" i="20"/>
  <c r="AT77" i="20"/>
  <c r="AK78" i="20"/>
  <c r="AO78" i="20"/>
  <c r="AP78" i="20"/>
  <c r="AQ78" i="20"/>
  <c r="AR78" i="20"/>
  <c r="AS78" i="20"/>
  <c r="AL78" i="20"/>
  <c r="AM78" i="20"/>
  <c r="AN78" i="20"/>
  <c r="AT78" i="20"/>
  <c r="AU78" i="20"/>
  <c r="AV78" i="20"/>
  <c r="AL79" i="20"/>
  <c r="AP79" i="20"/>
  <c r="AQ79" i="20"/>
  <c r="AR79" i="20"/>
  <c r="AT79" i="20"/>
  <c r="AV79" i="20"/>
  <c r="AK79" i="20"/>
  <c r="AM79" i="20"/>
  <c r="AN79" i="20"/>
  <c r="AO79" i="20"/>
  <c r="AS79" i="20"/>
  <c r="AU79" i="20"/>
  <c r="AK80" i="20"/>
  <c r="AL80" i="20"/>
  <c r="AM80" i="20"/>
  <c r="AW80" i="20" s="1"/>
  <c r="AX80" i="20" s="1"/>
  <c r="AY80" i="20" s="1"/>
  <c r="AN80" i="20"/>
  <c r="AO80" i="20"/>
  <c r="AP80" i="20"/>
  <c r="AQ80" i="20"/>
  <c r="AS80" i="20"/>
  <c r="AT80" i="20"/>
  <c r="AU80" i="20"/>
  <c r="AV80" i="20"/>
  <c r="AR80" i="20"/>
  <c r="AL81" i="20"/>
  <c r="AM81" i="20"/>
  <c r="AN81" i="20"/>
  <c r="AO81" i="20"/>
  <c r="AP81" i="20"/>
  <c r="AQ81" i="20"/>
  <c r="AR81" i="20"/>
  <c r="AT81" i="20"/>
  <c r="AU81" i="20"/>
  <c r="AV81" i="20"/>
  <c r="AK81" i="20"/>
  <c r="AS81" i="20"/>
  <c r="AW70" i="20"/>
  <c r="AX70" i="20"/>
  <c r="AY70" i="20" s="1"/>
  <c r="AW38" i="20"/>
  <c r="AX38" i="20" s="1"/>
  <c r="AY38" i="20" s="1"/>
  <c r="AW37" i="20"/>
  <c r="AX37" i="20" s="1"/>
  <c r="AY37" i="20" s="1"/>
  <c r="AW69" i="20"/>
  <c r="AX69" i="20"/>
  <c r="AY69" i="20" s="1"/>
  <c r="AW56" i="20"/>
  <c r="AX56" i="20" s="1"/>
  <c r="AY56" i="20" s="1"/>
  <c r="AW43" i="20"/>
  <c r="AX43" i="20" s="1"/>
  <c r="AY43" i="20" s="1"/>
  <c r="AW42" i="20"/>
  <c r="AX42" i="20" s="1"/>
  <c r="AY42" i="20" s="1"/>
  <c r="AW36" i="20"/>
  <c r="AX36" i="20" s="1"/>
  <c r="AY36" i="20" s="1"/>
  <c r="AW35" i="20"/>
  <c r="AX35" i="20" s="1"/>
  <c r="AY35" i="20" s="1"/>
  <c r="AW34" i="20"/>
  <c r="AX34" i="20" s="1"/>
  <c r="AY34" i="20" s="1"/>
  <c r="AW33" i="20"/>
  <c r="AX33" i="20" s="1"/>
  <c r="AY33" i="20" s="1"/>
  <c r="AW32" i="20"/>
  <c r="AX32" i="20" s="1"/>
  <c r="AY32" i="20" s="1"/>
  <c r="AW31" i="20"/>
  <c r="AX31" i="20"/>
  <c r="AY31" i="20" s="1"/>
  <c r="AW30" i="20"/>
  <c r="AX30" i="20"/>
  <c r="AY30" i="20" s="1"/>
  <c r="AW28" i="20"/>
  <c r="AX28" i="20"/>
  <c r="AY28" i="20" s="1"/>
  <c r="AW27" i="20"/>
  <c r="AX27" i="20"/>
  <c r="AY27" i="20" s="1"/>
  <c r="AW26" i="20"/>
  <c r="AX26" i="20"/>
  <c r="AY26" i="20" s="1"/>
  <c r="AW25" i="20"/>
  <c r="AX25" i="20"/>
  <c r="AY25" i="20" s="1"/>
  <c r="AW24" i="20"/>
  <c r="AX24" i="20"/>
  <c r="AY24" i="20" s="1"/>
  <c r="AW23" i="20"/>
  <c r="AX23" i="20"/>
  <c r="AY23" i="20" s="1"/>
  <c r="AW22" i="20"/>
  <c r="AX22" i="20" s="1"/>
  <c r="AY22" i="20" s="1"/>
  <c r="AW17" i="20"/>
  <c r="AX17" i="20" s="1"/>
  <c r="AY17" i="20" s="1"/>
  <c r="AW68" i="20"/>
  <c r="AX68" i="20" s="1"/>
  <c r="AY68" i="20" s="1"/>
  <c r="AW67" i="20"/>
  <c r="AX67" i="20"/>
  <c r="AY67" i="20" s="1"/>
  <c r="AW66" i="20"/>
  <c r="AX66" i="20" s="1"/>
  <c r="AY66" i="20" s="1"/>
  <c r="AW65" i="20"/>
  <c r="AX65" i="20"/>
  <c r="AY65" i="20" s="1"/>
  <c r="AW64" i="20"/>
  <c r="AX64" i="20" s="1"/>
  <c r="AY64" i="20" s="1"/>
  <c r="AW63" i="20"/>
  <c r="AX63" i="20" s="1"/>
  <c r="AY63" i="20" s="1"/>
  <c r="AW55" i="20"/>
  <c r="AX55" i="20" s="1"/>
  <c r="AY55" i="20" s="1"/>
  <c r="AW54" i="20"/>
  <c r="AX54" i="20"/>
  <c r="AY54" i="20" s="1"/>
  <c r="AW53" i="20"/>
  <c r="AX53" i="20"/>
  <c r="AY53" i="20" s="1"/>
  <c r="AW52" i="20"/>
  <c r="AX52" i="20"/>
  <c r="AY52" i="20"/>
  <c r="I52" i="20" s="1"/>
  <c r="AW51" i="20"/>
  <c r="AX51" i="20" s="1"/>
  <c r="AY51" i="20" s="1"/>
  <c r="AW50" i="20"/>
  <c r="AX50" i="20"/>
  <c r="AY50" i="20"/>
  <c r="AZ50" i="20" s="1"/>
  <c r="AW49" i="20"/>
  <c r="AX49" i="20" s="1"/>
  <c r="AY49" i="20" s="1"/>
  <c r="AW48" i="20"/>
  <c r="AX48" i="20" s="1"/>
  <c r="AY48" i="20" s="1"/>
  <c r="AW47" i="20"/>
  <c r="AX47" i="20"/>
  <c r="AY47" i="20" s="1"/>
  <c r="AW40" i="20"/>
  <c r="AX40" i="20" s="1"/>
  <c r="AY40" i="20" s="1"/>
  <c r="AW29" i="20"/>
  <c r="AX29" i="20"/>
  <c r="AY29" i="20" s="1"/>
  <c r="AW21" i="20"/>
  <c r="AX21" i="20" s="1"/>
  <c r="AY21" i="20" s="1"/>
  <c r="AW20" i="20"/>
  <c r="AX20" i="20"/>
  <c r="AY20" i="20" s="1"/>
  <c r="AW19" i="20"/>
  <c r="AX19" i="20" s="1"/>
  <c r="AY19" i="20" s="1"/>
  <c r="AW18" i="20"/>
  <c r="AX18" i="20"/>
  <c r="AY18" i="20" s="1"/>
  <c r="AW16" i="20"/>
  <c r="AX16" i="20" s="1"/>
  <c r="AY16" i="20" s="1"/>
  <c r="AW15" i="20"/>
  <c r="AX15" i="20" s="1"/>
  <c r="AY15" i="20" s="1"/>
  <c r="AW78" i="20"/>
  <c r="AX78" i="20" s="1"/>
  <c r="AY78" i="20" s="1"/>
  <c r="AW77" i="20"/>
  <c r="AX77" i="20" s="1"/>
  <c r="AY77" i="20" s="1"/>
  <c r="AW76" i="20"/>
  <c r="AX76" i="20" s="1"/>
  <c r="AY76" i="20" s="1"/>
  <c r="AW75" i="20"/>
  <c r="AX75" i="20" s="1"/>
  <c r="AY75" i="20" s="1"/>
  <c r="AW74" i="20"/>
  <c r="AX74" i="20" s="1"/>
  <c r="AY74" i="20" s="1"/>
  <c r="AW73" i="20"/>
  <c r="AX73" i="20" s="1"/>
  <c r="AY73" i="20" s="1"/>
  <c r="AW62" i="20"/>
  <c r="AX62" i="20" s="1"/>
  <c r="AY62" i="20" s="1"/>
  <c r="AW61" i="20"/>
  <c r="AX61" i="20" s="1"/>
  <c r="AY61" i="20" s="1"/>
  <c r="AW46" i="20"/>
  <c r="AX46" i="20" s="1"/>
  <c r="AY46" i="20" s="1"/>
  <c r="AW39" i="20"/>
  <c r="AX39" i="20" s="1"/>
  <c r="AY39" i="20" s="1"/>
  <c r="AW81" i="20"/>
  <c r="AX81" i="20"/>
  <c r="AY81" i="20" s="1"/>
  <c r="AW79" i="20"/>
  <c r="AX79" i="20"/>
  <c r="AY79" i="20" s="1"/>
  <c r="AW72" i="20"/>
  <c r="AX72" i="20"/>
  <c r="AY72" i="20" s="1"/>
  <c r="AW71" i="20"/>
  <c r="AX71" i="20"/>
  <c r="AY71" i="20" s="1"/>
  <c r="AW60" i="20"/>
  <c r="AX60" i="20" s="1"/>
  <c r="AY60" i="20" s="1"/>
  <c r="AW59" i="20"/>
  <c r="AX59" i="20"/>
  <c r="AY59" i="20"/>
  <c r="I59" i="20" s="1"/>
  <c r="AW58" i="20"/>
  <c r="AX58" i="20" s="1"/>
  <c r="AY58" i="20" s="1"/>
  <c r="AW57" i="20"/>
  <c r="AX57" i="20"/>
  <c r="AY57" i="20"/>
  <c r="AZ57" i="20" s="1"/>
  <c r="AW45" i="20"/>
  <c r="AX45" i="20"/>
  <c r="AY45" i="20" s="1"/>
  <c r="AW44" i="20"/>
  <c r="AX44" i="20" s="1"/>
  <c r="AY44" i="20" s="1"/>
  <c r="AW41" i="20"/>
  <c r="AX41" i="20"/>
  <c r="AY41" i="20" s="1"/>
  <c r="AZ52" i="20"/>
  <c r="I50" i="20"/>
  <c r="BM1" i="26"/>
  <c r="M1" i="26"/>
  <c r="M3" i="26" s="1"/>
  <c r="Q1" i="26"/>
  <c r="Q4" i="26" s="1"/>
  <c r="U1" i="26"/>
  <c r="U2" i="26" s="1"/>
  <c r="CI1" i="26"/>
  <c r="A1" i="28"/>
  <c r="CM1" i="26"/>
  <c r="AV1" i="26"/>
  <c r="D1" i="29"/>
  <c r="C2" i="29"/>
  <c r="G1" i="26"/>
  <c r="A1" i="26"/>
  <c r="BS1" i="26"/>
  <c r="BH1" i="26"/>
  <c r="BD1" i="26"/>
  <c r="AZ1" i="26"/>
  <c r="AQ1" i="26"/>
  <c r="A2" i="24"/>
  <c r="B1" i="13"/>
  <c r="I7" i="12" l="1"/>
  <c r="I8" i="12"/>
  <c r="A101" i="24"/>
  <c r="A7" i="24"/>
  <c r="A23" i="28"/>
  <c r="A210" i="28"/>
  <c r="A252" i="28"/>
  <c r="A24" i="28"/>
  <c r="B34" i="37" s="1"/>
  <c r="A33" i="28"/>
  <c r="A34" i="28"/>
  <c r="A35" i="28"/>
  <c r="A28" i="28"/>
  <c r="A30" i="28"/>
  <c r="A32" i="28"/>
  <c r="A26" i="28"/>
  <c r="A36" i="28"/>
  <c r="A31" i="28"/>
  <c r="A27" i="28"/>
  <c r="A29" i="28"/>
  <c r="I15" i="12"/>
  <c r="I13" i="12"/>
  <c r="I5" i="12"/>
  <c r="I12" i="12"/>
  <c r="I4" i="12"/>
  <c r="I9" i="12"/>
  <c r="I6" i="12"/>
  <c r="I11" i="12"/>
  <c r="I3" i="12"/>
  <c r="I10" i="12"/>
  <c r="A9" i="12"/>
  <c r="A7" i="12"/>
  <c r="A6" i="12"/>
  <c r="A5" i="12"/>
  <c r="A4" i="12"/>
  <c r="A3" i="12"/>
  <c r="A10" i="12"/>
  <c r="A8" i="12"/>
  <c r="EH3" i="26"/>
  <c r="I37" i="53" s="1"/>
  <c r="EH4" i="26"/>
  <c r="I46" i="53" s="1"/>
  <c r="A250" i="28"/>
  <c r="B46" i="54" s="1"/>
  <c r="A249" i="28"/>
  <c r="AF52" i="37" s="1"/>
  <c r="A233" i="28"/>
  <c r="A241" i="28"/>
  <c r="A239" i="28"/>
  <c r="A235" i="28"/>
  <c r="A240" i="28"/>
  <c r="A238" i="28"/>
  <c r="A237" i="28"/>
  <c r="A236" i="28"/>
  <c r="A234" i="28"/>
  <c r="A242" i="28"/>
  <c r="A245" i="28"/>
  <c r="AF14" i="43" s="1"/>
  <c r="A231" i="28"/>
  <c r="M11" i="12"/>
  <c r="M3" i="12"/>
  <c r="M4" i="12"/>
  <c r="M2" i="12"/>
  <c r="M10" i="12"/>
  <c r="M6" i="12"/>
  <c r="M5" i="12"/>
  <c r="M9" i="12"/>
  <c r="M8" i="12"/>
  <c r="M7" i="12"/>
  <c r="M13" i="12"/>
  <c r="M14" i="12"/>
  <c r="M12" i="12"/>
  <c r="A12" i="12"/>
  <c r="A14" i="12"/>
  <c r="A11" i="12"/>
  <c r="A13" i="12"/>
  <c r="A2" i="12"/>
  <c r="E11" i="12"/>
  <c r="E3" i="12"/>
  <c r="E9" i="12"/>
  <c r="E6" i="12"/>
  <c r="E5" i="12"/>
  <c r="E10" i="12"/>
  <c r="E7" i="12"/>
  <c r="E14" i="12"/>
  <c r="E2" i="12"/>
  <c r="E8" i="12"/>
  <c r="E13" i="12"/>
  <c r="E12" i="12"/>
  <c r="E4" i="12"/>
  <c r="I14" i="12"/>
  <c r="I2" i="12"/>
  <c r="A64" i="24"/>
  <c r="Z100" i="53" s="1"/>
  <c r="A99" i="24"/>
  <c r="AF9" i="43" s="1"/>
  <c r="A100" i="24"/>
  <c r="AF13" i="43" s="1"/>
  <c r="A248" i="28"/>
  <c r="AF17" i="43" s="1"/>
  <c r="A247" i="28"/>
  <c r="AF16" i="43" s="1"/>
  <c r="A246" i="28"/>
  <c r="AF15" i="43" s="1"/>
  <c r="A244" i="28"/>
  <c r="AF8" i="43" s="1"/>
  <c r="AL2" i="26"/>
  <c r="AL5" i="26"/>
  <c r="AL9" i="26"/>
  <c r="AL7" i="26"/>
  <c r="AL3" i="26"/>
  <c r="AL6" i="26"/>
  <c r="AL4" i="26"/>
  <c r="AQ2" i="26"/>
  <c r="AQ10" i="26"/>
  <c r="AQ8" i="26"/>
  <c r="AQ5" i="26"/>
  <c r="AQ9" i="26"/>
  <c r="AQ6" i="26"/>
  <c r="AQ3" i="26"/>
  <c r="AQ7" i="26"/>
  <c r="AQ12" i="26"/>
  <c r="AQ4" i="26"/>
  <c r="AQ11" i="26"/>
  <c r="G3" i="26"/>
  <c r="G7" i="26"/>
  <c r="AZ8" i="26"/>
  <c r="AZ4" i="26"/>
  <c r="AZ3" i="26"/>
  <c r="AZ7" i="26"/>
  <c r="AZ6" i="26"/>
  <c r="AZ5" i="26"/>
  <c r="CM2" i="26"/>
  <c r="CM5" i="26"/>
  <c r="CM6" i="26"/>
  <c r="CM7" i="26"/>
  <c r="CM4" i="26"/>
  <c r="CM3" i="26"/>
  <c r="BD7" i="26"/>
  <c r="BD4" i="26"/>
  <c r="BD5" i="26"/>
  <c r="BD2" i="26"/>
  <c r="BD6" i="26"/>
  <c r="BD3" i="26"/>
  <c r="BH3" i="26"/>
  <c r="BH7" i="26"/>
  <c r="BH6" i="26"/>
  <c r="BH4" i="26"/>
  <c r="BH2" i="26"/>
  <c r="BH9" i="26"/>
  <c r="BH5" i="26"/>
  <c r="BH8" i="26"/>
  <c r="BS11" i="26"/>
  <c r="BS3" i="26"/>
  <c r="BS7" i="26"/>
  <c r="BS6" i="26"/>
  <c r="BS12" i="26"/>
  <c r="BS10" i="26"/>
  <c r="BS2" i="26"/>
  <c r="BS9" i="26"/>
  <c r="BS4" i="26"/>
  <c r="BS8" i="26"/>
  <c r="BS5" i="26"/>
  <c r="CI7" i="26"/>
  <c r="CI5" i="26"/>
  <c r="CI4" i="26"/>
  <c r="CI8" i="26"/>
  <c r="CI2" i="26"/>
  <c r="CI6" i="26"/>
  <c r="CI3" i="26"/>
  <c r="BM3" i="26"/>
  <c r="BM2" i="26"/>
  <c r="DT4" i="26"/>
  <c r="B65" i="53" s="1"/>
  <c r="DT2" i="26"/>
  <c r="DT3" i="26"/>
  <c r="B64" i="53" s="1"/>
  <c r="D4" i="29"/>
  <c r="D3" i="29"/>
  <c r="AV3" i="26"/>
  <c r="AV6" i="26"/>
  <c r="AV2" i="26"/>
  <c r="AV7" i="26"/>
  <c r="AV4" i="26"/>
  <c r="AV5" i="26"/>
  <c r="AV8" i="26"/>
  <c r="AE16" i="26"/>
  <c r="AE8" i="26"/>
  <c r="AE15" i="26"/>
  <c r="AE7" i="26"/>
  <c r="AE14" i="26"/>
  <c r="AE6" i="26"/>
  <c r="AE13" i="26"/>
  <c r="AE5" i="26"/>
  <c r="AE11" i="26"/>
  <c r="AE3" i="26"/>
  <c r="AE2" i="26"/>
  <c r="AE10" i="26"/>
  <c r="AE17" i="26"/>
  <c r="AE9" i="26"/>
  <c r="AE12" i="26"/>
  <c r="AE4" i="26"/>
  <c r="Y84" i="26"/>
  <c r="Y76" i="26"/>
  <c r="Y68" i="26"/>
  <c r="Y60" i="26"/>
  <c r="Y52" i="26"/>
  <c r="Y44" i="26"/>
  <c r="Y36" i="26"/>
  <c r="Y28" i="26"/>
  <c r="Y20" i="26"/>
  <c r="Y12" i="26"/>
  <c r="Y4" i="26"/>
  <c r="Y83" i="26"/>
  <c r="Y75" i="26"/>
  <c r="Y67" i="26"/>
  <c r="Y59" i="26"/>
  <c r="Y51" i="26"/>
  <c r="Y43" i="26"/>
  <c r="Y35" i="26"/>
  <c r="Y27" i="26"/>
  <c r="Y19" i="26"/>
  <c r="Y11" i="26"/>
  <c r="Y82" i="26"/>
  <c r="Y74" i="26"/>
  <c r="Y66" i="26"/>
  <c r="Y58" i="26"/>
  <c r="Y50" i="26"/>
  <c r="Y42" i="26"/>
  <c r="Y34" i="26"/>
  <c r="Y26" i="26"/>
  <c r="Y18" i="26"/>
  <c r="Y10" i="26"/>
  <c r="Y81" i="26"/>
  <c r="Y73" i="26"/>
  <c r="Y65" i="26"/>
  <c r="Y57" i="26"/>
  <c r="Y49" i="26"/>
  <c r="Y33" i="26"/>
  <c r="Y17" i="26"/>
  <c r="Y2" i="26"/>
  <c r="Y79" i="26"/>
  <c r="Y71" i="26"/>
  <c r="Y63" i="26"/>
  <c r="Y55" i="26"/>
  <c r="Y47" i="26"/>
  <c r="Y39" i="26"/>
  <c r="Y31" i="26"/>
  <c r="Y23" i="26"/>
  <c r="Y15" i="26"/>
  <c r="Y7" i="26"/>
  <c r="Y3" i="26"/>
  <c r="Y78" i="26"/>
  <c r="Y70" i="26"/>
  <c r="Y62" i="26"/>
  <c r="Y54" i="26"/>
  <c r="Y46" i="26"/>
  <c r="Y38" i="26"/>
  <c r="Y30" i="26"/>
  <c r="Y22" i="26"/>
  <c r="Y14" i="26"/>
  <c r="Y6" i="26"/>
  <c r="Y85" i="26"/>
  <c r="Y77" i="26"/>
  <c r="Y69" i="26"/>
  <c r="Y61" i="26"/>
  <c r="Y53" i="26"/>
  <c r="Y45" i="26"/>
  <c r="Y37" i="26"/>
  <c r="Y29" i="26"/>
  <c r="Y21" i="26"/>
  <c r="Y13" i="26"/>
  <c r="Y5" i="26"/>
  <c r="Y41" i="26"/>
  <c r="Y25" i="26"/>
  <c r="Y9" i="26"/>
  <c r="Y48" i="26"/>
  <c r="Y40" i="26"/>
  <c r="Y32" i="26"/>
  <c r="Y24" i="26"/>
  <c r="Y80" i="26"/>
  <c r="Y16" i="26"/>
  <c r="Y56" i="26"/>
  <c r="Y72" i="26"/>
  <c r="Y8" i="26"/>
  <c r="Y64" i="26"/>
  <c r="DN2" i="26"/>
  <c r="DN3" i="26"/>
  <c r="B8" i="38" s="1"/>
  <c r="DN4" i="26"/>
  <c r="B9" i="38" s="1"/>
  <c r="DH2" i="26"/>
  <c r="DH4" i="26"/>
  <c r="B5" i="17" s="1"/>
  <c r="DH5" i="26"/>
  <c r="K5" i="17" s="1"/>
  <c r="DH3" i="26"/>
  <c r="B4" i="17" s="1"/>
  <c r="DB3" i="26"/>
  <c r="CV4" i="26"/>
  <c r="B27" i="53" s="1"/>
  <c r="DB2" i="26"/>
  <c r="CV2" i="26"/>
  <c r="CV3" i="26"/>
  <c r="B22" i="53" s="1"/>
  <c r="BX79" i="26"/>
  <c r="BX71" i="26"/>
  <c r="BX63" i="26"/>
  <c r="BX55" i="26"/>
  <c r="BX47" i="26"/>
  <c r="BX39" i="26"/>
  <c r="BX31" i="26"/>
  <c r="BX23" i="26"/>
  <c r="BX15" i="26"/>
  <c r="BX7" i="26"/>
  <c r="BX86" i="26"/>
  <c r="BX78" i="26"/>
  <c r="BX70" i="26"/>
  <c r="BX62" i="26"/>
  <c r="BX54" i="26"/>
  <c r="BX46" i="26"/>
  <c r="BX38" i="26"/>
  <c r="BX30" i="26"/>
  <c r="BX22" i="26"/>
  <c r="BX14" i="26"/>
  <c r="BX6" i="26"/>
  <c r="BX85" i="26"/>
  <c r="BX77" i="26"/>
  <c r="BX69" i="26"/>
  <c r="BX61" i="26"/>
  <c r="BX53" i="26"/>
  <c r="BX37" i="26"/>
  <c r="BX29" i="26"/>
  <c r="BX21" i="26"/>
  <c r="BX13" i="26"/>
  <c r="BX5" i="26"/>
  <c r="BX84" i="26"/>
  <c r="BX45" i="26"/>
  <c r="BX82" i="26"/>
  <c r="BX74" i="26"/>
  <c r="BX66" i="26"/>
  <c r="BX58" i="26"/>
  <c r="BX50" i="26"/>
  <c r="BX42" i="26"/>
  <c r="BX34" i="26"/>
  <c r="BX26" i="26"/>
  <c r="BX18" i="26"/>
  <c r="BX10" i="26"/>
  <c r="BX81" i="26"/>
  <c r="BX73" i="26"/>
  <c r="BX65" i="26"/>
  <c r="BX57" i="26"/>
  <c r="BX49" i="26"/>
  <c r="BX41" i="26"/>
  <c r="BX33" i="26"/>
  <c r="BX25" i="26"/>
  <c r="BX17" i="26"/>
  <c r="BX9" i="26"/>
  <c r="BX80" i="26"/>
  <c r="BX72" i="26"/>
  <c r="BX64" i="26"/>
  <c r="BX56" i="26"/>
  <c r="BX48" i="26"/>
  <c r="BX40" i="26"/>
  <c r="BX32" i="26"/>
  <c r="BX24" i="26"/>
  <c r="BX16" i="26"/>
  <c r="BX8" i="26"/>
  <c r="BX76" i="26"/>
  <c r="BX68" i="26"/>
  <c r="BX36" i="26"/>
  <c r="BX4" i="26"/>
  <c r="BX67" i="26"/>
  <c r="BX2" i="26"/>
  <c r="BX60" i="26"/>
  <c r="BX28" i="26"/>
  <c r="BX59" i="26"/>
  <c r="BX52" i="26"/>
  <c r="BX20" i="26"/>
  <c r="BX12" i="26"/>
  <c r="BX43" i="26"/>
  <c r="BX3" i="26"/>
  <c r="BX35" i="26"/>
  <c r="BX27" i="26"/>
  <c r="BX11" i="26"/>
  <c r="BX51" i="26"/>
  <c r="BX19" i="26"/>
  <c r="BX83" i="26"/>
  <c r="BX44" i="26"/>
  <c r="BX75" i="26"/>
  <c r="BM14" i="26"/>
  <c r="BM6" i="26"/>
  <c r="BM9" i="26"/>
  <c r="BM13" i="26"/>
  <c r="BM5" i="26"/>
  <c r="BM12" i="26"/>
  <c r="BM4" i="26"/>
  <c r="BM8" i="26"/>
  <c r="BM11" i="26"/>
  <c r="BM10" i="26"/>
  <c r="BM7" i="26"/>
  <c r="A4" i="24"/>
  <c r="AE6" i="37" s="1"/>
  <c r="A65" i="24"/>
  <c r="Z105" i="53" s="1"/>
  <c r="A98" i="24"/>
  <c r="AL16" i="38" s="1"/>
  <c r="A97" i="24"/>
  <c r="AE17" i="38" s="1"/>
  <c r="A45" i="24"/>
  <c r="Z74" i="53" s="1"/>
  <c r="A36" i="24"/>
  <c r="A96" i="24"/>
  <c r="AE38" i="37" s="1"/>
  <c r="A17" i="24"/>
  <c r="AE24" i="37" s="1"/>
  <c r="A10" i="24"/>
  <c r="AE8" i="37" s="1"/>
  <c r="I60" i="20"/>
  <c r="AZ60" i="20"/>
  <c r="I65" i="20"/>
  <c r="AZ65" i="20"/>
  <c r="AZ71" i="20"/>
  <c r="I71" i="20"/>
  <c r="I13" i="20"/>
  <c r="AZ13" i="20"/>
  <c r="I72" i="20"/>
  <c r="AZ72" i="20"/>
  <c r="AZ61" i="20"/>
  <c r="I61" i="20"/>
  <c r="AZ15" i="20"/>
  <c r="I15" i="20"/>
  <c r="AZ29" i="20"/>
  <c r="I29" i="20"/>
  <c r="I54" i="20"/>
  <c r="AZ54" i="20"/>
  <c r="I67" i="20"/>
  <c r="AZ67" i="20"/>
  <c r="I35" i="20"/>
  <c r="AZ35" i="20"/>
  <c r="AZ38" i="20"/>
  <c r="I38" i="20"/>
  <c r="AZ41" i="20"/>
  <c r="I41" i="20"/>
  <c r="I36" i="20"/>
  <c r="AZ36" i="20"/>
  <c r="I58" i="20"/>
  <c r="AZ58" i="20"/>
  <c r="I16" i="20"/>
  <c r="AZ16" i="20"/>
  <c r="I30" i="20"/>
  <c r="AZ30" i="20"/>
  <c r="AZ70" i="20"/>
  <c r="I70" i="20"/>
  <c r="AZ73" i="20"/>
  <c r="I73" i="20"/>
  <c r="AZ55" i="20"/>
  <c r="I55" i="20"/>
  <c r="I20" i="20"/>
  <c r="AZ20" i="20"/>
  <c r="AZ80" i="20"/>
  <c r="I80" i="20"/>
  <c r="I79" i="20"/>
  <c r="AZ79" i="20"/>
  <c r="I40" i="20"/>
  <c r="AZ40" i="20"/>
  <c r="AZ68" i="20"/>
  <c r="I68" i="20"/>
  <c r="AZ44" i="20"/>
  <c r="I44" i="20"/>
  <c r="I74" i="20"/>
  <c r="AZ74" i="20"/>
  <c r="AZ47" i="20"/>
  <c r="I47" i="20"/>
  <c r="I63" i="20"/>
  <c r="AZ63" i="20"/>
  <c r="I17" i="20"/>
  <c r="AZ17" i="20"/>
  <c r="AZ26" i="20"/>
  <c r="I26" i="20"/>
  <c r="I31" i="20"/>
  <c r="AZ31" i="20"/>
  <c r="AZ43" i="20"/>
  <c r="I43" i="20"/>
  <c r="AZ62" i="20"/>
  <c r="I62" i="20"/>
  <c r="AZ25" i="20"/>
  <c r="I25" i="20"/>
  <c r="AZ18" i="20"/>
  <c r="I18" i="20"/>
  <c r="AZ51" i="20"/>
  <c r="I51" i="20"/>
  <c r="I42" i="20"/>
  <c r="AZ42" i="20"/>
  <c r="I45" i="20"/>
  <c r="AZ45" i="20"/>
  <c r="I81" i="20"/>
  <c r="AZ81" i="20"/>
  <c r="AZ75" i="20"/>
  <c r="I75" i="20"/>
  <c r="AZ19" i="20"/>
  <c r="I19" i="20"/>
  <c r="AZ64" i="20"/>
  <c r="I64" i="20"/>
  <c r="I22" i="20"/>
  <c r="AZ22" i="20"/>
  <c r="AZ56" i="20"/>
  <c r="I56" i="20"/>
  <c r="AZ27" i="20"/>
  <c r="I27" i="20"/>
  <c r="I76" i="20"/>
  <c r="AZ76" i="20"/>
  <c r="AZ23" i="20"/>
  <c r="I23" i="20"/>
  <c r="AZ69" i="20"/>
  <c r="I69" i="20"/>
  <c r="AZ77" i="20"/>
  <c r="I77" i="20"/>
  <c r="AZ53" i="20"/>
  <c r="I53" i="20"/>
  <c r="AZ14" i="20"/>
  <c r="I14" i="20"/>
  <c r="I48" i="20"/>
  <c r="AZ48" i="20"/>
  <c r="AZ32" i="20"/>
  <c r="I32" i="20"/>
  <c r="I39" i="20"/>
  <c r="AZ39" i="20"/>
  <c r="AZ49" i="20"/>
  <c r="I49" i="20"/>
  <c r="I33" i="20"/>
  <c r="AZ33" i="20"/>
  <c r="AZ46" i="20"/>
  <c r="I46" i="20"/>
  <c r="I78" i="20"/>
  <c r="AZ78" i="20"/>
  <c r="I21" i="20"/>
  <c r="AZ21" i="20"/>
  <c r="AZ66" i="20"/>
  <c r="I66" i="20"/>
  <c r="AZ24" i="20"/>
  <c r="I24" i="20"/>
  <c r="AZ28" i="20"/>
  <c r="I28" i="20"/>
  <c r="AZ34" i="20"/>
  <c r="I34" i="20"/>
  <c r="AZ37" i="20"/>
  <c r="I37" i="20"/>
  <c r="AZ59" i="20"/>
  <c r="I57" i="20"/>
  <c r="AZ2" i="26"/>
  <c r="U6" i="26"/>
  <c r="G4" i="26"/>
  <c r="M2" i="26"/>
  <c r="M7" i="26"/>
  <c r="M6" i="26"/>
  <c r="M4" i="26"/>
  <c r="U5" i="26"/>
  <c r="G5" i="26"/>
  <c r="G2" i="26"/>
  <c r="G6" i="26"/>
  <c r="Q2" i="26"/>
  <c r="M5" i="26"/>
  <c r="Q5" i="26"/>
  <c r="Q3" i="26"/>
  <c r="Q6" i="26"/>
  <c r="U3" i="26"/>
  <c r="U4" i="26"/>
  <c r="A94" i="24"/>
  <c r="A80" i="24"/>
  <c r="B13" i="38" s="1"/>
  <c r="A95" i="24"/>
  <c r="A30" i="24"/>
  <c r="Z68" i="53" s="1"/>
  <c r="A87" i="24"/>
  <c r="BF10" i="20" s="1"/>
  <c r="A22" i="24"/>
  <c r="AE24" i="38" s="1"/>
  <c r="A76" i="24"/>
  <c r="B18" i="17" s="1"/>
  <c r="A15" i="24"/>
  <c r="A69" i="24"/>
  <c r="A5" i="24"/>
  <c r="AE20" i="37" s="1"/>
  <c r="A59" i="24"/>
  <c r="Z29" i="53" s="1"/>
  <c r="A51" i="24"/>
  <c r="A42" i="24"/>
  <c r="Z83" i="53" s="1"/>
  <c r="A6" i="24"/>
  <c r="O28" i="54" s="1"/>
  <c r="A16" i="24"/>
  <c r="A23" i="24"/>
  <c r="A31" i="24"/>
  <c r="Z69" i="53" s="1"/>
  <c r="A43" i="24"/>
  <c r="Z84" i="53" s="1"/>
  <c r="A52" i="24"/>
  <c r="A60" i="24"/>
  <c r="Z71" i="53" s="1"/>
  <c r="A70" i="24"/>
  <c r="F14" i="17" s="1"/>
  <c r="A77" i="24"/>
  <c r="A88" i="24"/>
  <c r="AE15" i="38" s="1"/>
  <c r="A8" i="24"/>
  <c r="AE36" i="37" s="1"/>
  <c r="A24" i="24"/>
  <c r="A32" i="24"/>
  <c r="Z70" i="53" s="1"/>
  <c r="A44" i="24"/>
  <c r="Z73" i="53" s="1"/>
  <c r="A53" i="24"/>
  <c r="A71" i="24"/>
  <c r="A78" i="24"/>
  <c r="A89" i="24"/>
  <c r="A9" i="24"/>
  <c r="A26" i="24"/>
  <c r="A33" i="24"/>
  <c r="A37" i="24"/>
  <c r="A46" i="24"/>
  <c r="Z57" i="53" s="1"/>
  <c r="A54" i="24"/>
  <c r="A61" i="24"/>
  <c r="A72" i="24"/>
  <c r="F7" i="17" s="1"/>
  <c r="A81" i="24"/>
  <c r="A90" i="24"/>
  <c r="A11" i="24"/>
  <c r="AE34" i="37" s="1"/>
  <c r="A18" i="24"/>
  <c r="AE12" i="37" s="1"/>
  <c r="A27" i="24"/>
  <c r="Z13" i="53" s="1"/>
  <c r="A34" i="24"/>
  <c r="Z72" i="53" s="1"/>
  <c r="A38" i="24"/>
  <c r="Z75" i="53" s="1"/>
  <c r="A47" i="24"/>
  <c r="A55" i="24"/>
  <c r="Z52" i="53" s="1"/>
  <c r="A62" i="24"/>
  <c r="Z14" i="53" s="1"/>
  <c r="A82" i="24"/>
  <c r="A91" i="24"/>
  <c r="AE25" i="38" s="1"/>
  <c r="A12" i="24"/>
  <c r="AE13" i="38" s="1"/>
  <c r="A19" i="24"/>
  <c r="A28" i="24"/>
  <c r="Z16" i="53" s="1"/>
  <c r="A35" i="24"/>
  <c r="A39" i="24"/>
  <c r="A48" i="24"/>
  <c r="A56" i="24"/>
  <c r="Z92" i="53" s="1"/>
  <c r="A63" i="24"/>
  <c r="Z17" i="53" s="1"/>
  <c r="A73" i="24"/>
  <c r="C19" i="17" s="1"/>
  <c r="A83" i="24"/>
  <c r="A92" i="24"/>
  <c r="A13" i="24"/>
  <c r="AE12" i="38" s="1"/>
  <c r="A20" i="24"/>
  <c r="A40" i="24"/>
  <c r="Z76" i="53" s="1"/>
  <c r="A49" i="24"/>
  <c r="A57" i="24"/>
  <c r="Z95" i="53" s="1"/>
  <c r="A67" i="24"/>
  <c r="F11" i="17" s="1"/>
  <c r="A74" i="24"/>
  <c r="C20" i="17" s="1"/>
  <c r="A84" i="24"/>
  <c r="A93" i="24"/>
  <c r="A14" i="24"/>
  <c r="AE16" i="37" s="1"/>
  <c r="A21" i="24"/>
  <c r="AE26" i="38" s="1"/>
  <c r="A29" i="24"/>
  <c r="Z67" i="53" s="1"/>
  <c r="A41" i="24"/>
  <c r="Z77" i="53" s="1"/>
  <c r="A50" i="24"/>
  <c r="Z50" i="53" s="1"/>
  <c r="A58" i="24"/>
  <c r="Z98" i="53" s="1"/>
  <c r="A68" i="24"/>
  <c r="A75" i="24"/>
  <c r="C21" i="17" s="1"/>
  <c r="A85" i="24"/>
  <c r="H15" i="38" l="1"/>
  <c r="H20" i="38"/>
  <c r="L20" i="38"/>
  <c r="H16" i="38"/>
  <c r="H18" i="38"/>
  <c r="L15" i="38"/>
  <c r="L16" i="38"/>
  <c r="L18" i="38"/>
  <c r="F28" i="54"/>
  <c r="S54" i="53"/>
  <c r="A2" i="13"/>
  <c r="C13" i="37" s="1"/>
  <c r="B13" i="37" s="1"/>
  <c r="A3" i="13"/>
  <c r="G63" i="54"/>
  <c r="G46" i="54"/>
  <c r="H28" i="54"/>
  <c r="B63" i="54"/>
  <c r="G19" i="54"/>
  <c r="T19" i="54"/>
  <c r="R19" i="54"/>
  <c r="M19" i="54"/>
  <c r="P19" i="54"/>
  <c r="K19" i="54"/>
  <c r="E19" i="54"/>
  <c r="I19" i="54"/>
  <c r="A53" i="13"/>
  <c r="W14" i="38"/>
  <c r="W12" i="38"/>
  <c r="A45" i="13"/>
  <c r="A22" i="13"/>
  <c r="A51" i="13"/>
  <c r="A18" i="13"/>
  <c r="C29" i="37" s="1"/>
  <c r="B29" i="37" s="1"/>
  <c r="A71" i="13"/>
  <c r="A50" i="13"/>
  <c r="A34" i="13"/>
  <c r="A15" i="13"/>
  <c r="A79" i="13"/>
  <c r="A64" i="13"/>
  <c r="A82" i="13"/>
  <c r="A67" i="13"/>
  <c r="A57" i="13"/>
  <c r="A4" i="13"/>
  <c r="C15" i="37" s="1"/>
  <c r="B15" i="37" s="1"/>
  <c r="A68" i="13"/>
  <c r="A66" i="13"/>
  <c r="A61" i="13"/>
  <c r="A78" i="13"/>
  <c r="A41" i="13"/>
  <c r="A7" i="13"/>
  <c r="C18" i="37" s="1"/>
  <c r="B18" i="37" s="1"/>
  <c r="A56" i="13"/>
  <c r="A59" i="13"/>
  <c r="A49" i="13"/>
  <c r="C14" i="37"/>
  <c r="B14" i="37" s="1"/>
  <c r="A60" i="13"/>
  <c r="A23" i="13"/>
  <c r="C30" i="37" s="1"/>
  <c r="B30" i="37" s="1"/>
  <c r="A8" i="13"/>
  <c r="C19" i="37" s="1"/>
  <c r="B19" i="37" s="1"/>
  <c r="A72" i="13"/>
  <c r="A11" i="13"/>
  <c r="C22" i="37" s="1"/>
  <c r="B22" i="37" s="1"/>
  <c r="A75" i="13"/>
  <c r="A73" i="13"/>
  <c r="A12" i="13"/>
  <c r="A76" i="13"/>
  <c r="A5" i="13"/>
  <c r="C16" i="37" s="1"/>
  <c r="B16" i="37" s="1"/>
  <c r="A69" i="13"/>
  <c r="A6" i="13"/>
  <c r="C17" i="37" s="1"/>
  <c r="B17" i="37" s="1"/>
  <c r="A31" i="13"/>
  <c r="A16" i="13"/>
  <c r="A80" i="13"/>
  <c r="A19" i="13"/>
  <c r="A83" i="13"/>
  <c r="A10" i="13"/>
  <c r="C21" i="37" s="1"/>
  <c r="B21" i="37" s="1"/>
  <c r="A20" i="13"/>
  <c r="A84" i="13"/>
  <c r="A13" i="13"/>
  <c r="A77" i="13"/>
  <c r="A74" i="13"/>
  <c r="A38" i="13"/>
  <c r="A39" i="13"/>
  <c r="A24" i="13"/>
  <c r="A14" i="13"/>
  <c r="A27" i="13"/>
  <c r="A46" i="13"/>
  <c r="A26" i="13"/>
  <c r="A28" i="13"/>
  <c r="A30" i="13"/>
  <c r="A21" i="13"/>
  <c r="A85" i="13"/>
  <c r="A63" i="13"/>
  <c r="A52" i="13"/>
  <c r="A54" i="13"/>
  <c r="A47" i="13"/>
  <c r="A32" i="13"/>
  <c r="A25" i="13"/>
  <c r="A35" i="13"/>
  <c r="A9" i="13"/>
  <c r="C20" i="37" s="1"/>
  <c r="B20" i="37" s="1"/>
  <c r="A42" i="13"/>
  <c r="A36" i="13"/>
  <c r="A33" i="13"/>
  <c r="A29" i="13"/>
  <c r="A62" i="13"/>
  <c r="A48" i="13"/>
  <c r="A70" i="13"/>
  <c r="A55" i="13"/>
  <c r="A40" i="13"/>
  <c r="A81" i="13"/>
  <c r="A43" i="13"/>
  <c r="A17" i="13"/>
  <c r="A58" i="13"/>
  <c r="A44" i="13"/>
  <c r="A65" i="13"/>
  <c r="A37" i="13"/>
  <c r="Z59" i="53"/>
  <c r="Z54" i="53"/>
  <c r="Z55" i="53"/>
  <c r="W16" i="38"/>
  <c r="W15" i="38"/>
  <c r="Z81" i="53"/>
  <c r="Z80" i="53"/>
  <c r="V80" i="53"/>
  <c r="V81" i="53"/>
  <c r="Q13" i="38"/>
  <c r="B21" i="38"/>
  <c r="Z58" i="53"/>
  <c r="Z12" i="53"/>
  <c r="L31" i="53"/>
  <c r="I73" i="53"/>
  <c r="I76" i="53"/>
  <c r="I74" i="53"/>
  <c r="I75" i="53"/>
  <c r="I77" i="53"/>
  <c r="I79" i="53"/>
  <c r="I72" i="53"/>
  <c r="I71" i="53"/>
  <c r="I78" i="53"/>
  <c r="O13" i="53"/>
  <c r="L97" i="53"/>
  <c r="L94" i="53"/>
  <c r="L95" i="53"/>
  <c r="L96" i="53"/>
  <c r="B96" i="53"/>
  <c r="H70" i="53"/>
  <c r="B58" i="53"/>
  <c r="B57" i="53"/>
  <c r="B93" i="53"/>
  <c r="B98" i="53"/>
  <c r="B97" i="53"/>
  <c r="B60" i="53"/>
  <c r="B59" i="53"/>
  <c r="B56" i="53"/>
  <c r="B95" i="53"/>
  <c r="B94" i="53"/>
  <c r="L93" i="53"/>
  <c r="L98" i="53"/>
  <c r="B81" i="53"/>
  <c r="C27" i="37" l="1"/>
  <c r="B27" i="37" s="1"/>
  <c r="C24" i="37"/>
  <c r="B24" i="37" s="1"/>
  <c r="C23" i="37"/>
  <c r="B23" i="37" s="1"/>
  <c r="C28" i="37"/>
  <c r="B28" i="37" s="1"/>
  <c r="C25" i="37"/>
  <c r="B25" i="37" s="1"/>
  <c r="C26" i="37"/>
  <c r="B26" i="37" s="1"/>
  <c r="A224" i="28"/>
  <c r="A228" i="28"/>
  <c r="A81" i="28"/>
  <c r="A205" i="28"/>
  <c r="T37" i="37"/>
  <c r="A130" i="28"/>
  <c r="A55" i="28"/>
  <c r="Q16" i="38" s="1"/>
  <c r="A156" i="28"/>
  <c r="A125" i="28"/>
  <c r="M69" i="53" s="1"/>
  <c r="A94" i="28"/>
  <c r="V12" i="53" s="1"/>
  <c r="U24" i="37"/>
  <c r="A175" i="28"/>
  <c r="L92" i="53" s="1"/>
  <c r="A96" i="28"/>
  <c r="A113" i="28"/>
  <c r="B74" i="53" s="1"/>
  <c r="A109" i="28"/>
  <c r="A87" i="28"/>
  <c r="I12" i="53" s="1"/>
  <c r="A88" i="28"/>
  <c r="B12" i="53" s="1"/>
  <c r="A65" i="28"/>
  <c r="H14" i="38" s="1"/>
  <c r="A46" i="28"/>
  <c r="A191" i="28"/>
  <c r="H8" i="20" s="1"/>
  <c r="A172" i="28"/>
  <c r="C92" i="53" s="1"/>
  <c r="A203" i="28"/>
  <c r="B11" i="54" s="1"/>
  <c r="A190" i="28"/>
  <c r="G8" i="20" s="1"/>
  <c r="A174" i="28"/>
  <c r="I92" i="53" s="1"/>
  <c r="AE23" i="38"/>
  <c r="A13" i="28"/>
  <c r="A212" i="28"/>
  <c r="B21" i="54" s="1"/>
  <c r="A208" i="28"/>
  <c r="A111" i="28"/>
  <c r="B72" i="53" s="1"/>
  <c r="A53" i="28"/>
  <c r="B7" i="38" s="1"/>
  <c r="C50" i="54"/>
  <c r="A157" i="28"/>
  <c r="N50" i="53" s="1"/>
  <c r="Z56" i="53" s="1"/>
  <c r="A138" i="28"/>
  <c r="A44" i="28"/>
  <c r="L37" i="37" s="1"/>
  <c r="A66" i="28"/>
  <c r="L14" i="38" s="1"/>
  <c r="A41" i="28"/>
  <c r="S34" i="37" s="1"/>
  <c r="A21" i="28"/>
  <c r="K3" i="54" s="1"/>
  <c r="A164" i="28"/>
  <c r="B55" i="53" s="1"/>
  <c r="A85" i="28"/>
  <c r="O10" i="53" s="1"/>
  <c r="Z15" i="53" s="1"/>
  <c r="A140" i="28"/>
  <c r="M70" i="53" s="1"/>
  <c r="A121" i="28"/>
  <c r="I70" i="53" s="1"/>
  <c r="A14" i="28"/>
  <c r="D2" i="53" s="1"/>
  <c r="A186" i="28"/>
  <c r="B7" i="20" s="1"/>
  <c r="A200" i="28"/>
  <c r="A221" i="28"/>
  <c r="B36" i="54" s="1"/>
  <c r="A124" i="28"/>
  <c r="M68" i="53" s="1"/>
  <c r="A181" i="28"/>
  <c r="Z102" i="53" s="1"/>
  <c r="A162" i="28"/>
  <c r="B52" i="53" s="1"/>
  <c r="A161" i="28"/>
  <c r="N54" i="53" s="1"/>
  <c r="A213" i="28"/>
  <c r="B22" i="54" s="1"/>
  <c r="A199" i="28"/>
  <c r="A144" i="28"/>
  <c r="M83" i="53" s="1"/>
  <c r="A116" i="28"/>
  <c r="B77" i="53" s="1"/>
  <c r="A219" i="28"/>
  <c r="A226" i="28"/>
  <c r="A216" i="28"/>
  <c r="B25" i="54" s="1"/>
  <c r="A119" i="28"/>
  <c r="B80" i="53" s="1"/>
  <c r="A100" i="28"/>
  <c r="B42" i="53" s="1"/>
  <c r="A61" i="28"/>
  <c r="A40" i="28"/>
  <c r="AF49" i="37" s="1"/>
  <c r="A20" i="28"/>
  <c r="S7" i="37" s="1"/>
  <c r="A154" i="28"/>
  <c r="N52" i="53" s="1"/>
  <c r="A135" i="28"/>
  <c r="A93" i="28"/>
  <c r="F39" i="53" s="1"/>
  <c r="A74" i="28"/>
  <c r="Q14" i="38" s="1"/>
  <c r="B10" i="37"/>
  <c r="A5" i="28"/>
  <c r="B6" i="17" s="1"/>
  <c r="A202" i="28"/>
  <c r="B10" i="54" s="1"/>
  <c r="A160" i="28"/>
  <c r="N57" i="53" s="1"/>
  <c r="A148" i="28"/>
  <c r="A43" i="28"/>
  <c r="B36" i="37" s="1"/>
  <c r="A106" i="28"/>
  <c r="B48" i="53" s="1"/>
  <c r="A16" i="28"/>
  <c r="S2" i="53" s="1"/>
  <c r="A6" i="28"/>
  <c r="B10" i="17" s="1"/>
  <c r="A204" i="28"/>
  <c r="A222" i="28"/>
  <c r="A91" i="28"/>
  <c r="T12" i="53" s="1"/>
  <c r="A139" i="28"/>
  <c r="A149" i="28"/>
  <c r="A178" i="28"/>
  <c r="A47" i="28"/>
  <c r="B32" i="37" s="1"/>
  <c r="A229" i="28"/>
  <c r="A146" i="28"/>
  <c r="A150" i="28"/>
  <c r="A63" i="28"/>
  <c r="A217" i="28"/>
  <c r="B26" i="54" s="1"/>
  <c r="A227" i="28"/>
  <c r="A194" i="28"/>
  <c r="A223" i="28"/>
  <c r="A127" i="28"/>
  <c r="M72" i="53" s="1"/>
  <c r="A108" i="28"/>
  <c r="A57" i="28"/>
  <c r="B25" i="38" s="1"/>
  <c r="A232" i="28"/>
  <c r="C4" i="54" s="1"/>
  <c r="A95" i="28"/>
  <c r="B10" i="53" s="1"/>
  <c r="Z10" i="53" s="1"/>
  <c r="A76" i="28"/>
  <c r="Q20" i="38" s="1"/>
  <c r="A118" i="28"/>
  <c r="B79" i="53" s="1"/>
  <c r="A180" i="28"/>
  <c r="B86" i="53" s="1"/>
  <c r="A82" i="28"/>
  <c r="B8" i="53" s="1"/>
  <c r="A8" i="28"/>
  <c r="A7" i="28"/>
  <c r="B12" i="17" s="1"/>
  <c r="A104" i="28"/>
  <c r="B46" i="53" s="1"/>
  <c r="A89" i="28"/>
  <c r="O12" i="53" s="1"/>
  <c r="A143" i="28"/>
  <c r="M77" i="53" s="1"/>
  <c r="A193" i="28"/>
  <c r="A64" i="28"/>
  <c r="A45" i="28"/>
  <c r="B37" i="37" s="1"/>
  <c r="A188" i="28"/>
  <c r="D8" i="20" s="1"/>
  <c r="A169" i="28"/>
  <c r="B19" i="54" s="1"/>
  <c r="A155" i="28"/>
  <c r="A120" i="28"/>
  <c r="B67" i="53" s="1"/>
  <c r="A101" i="28"/>
  <c r="B43" i="53" s="1"/>
  <c r="A198" i="28"/>
  <c r="A183" i="28"/>
  <c r="AB102" i="53" s="1"/>
  <c r="A195" i="28"/>
  <c r="A230" i="28"/>
  <c r="B12" i="37"/>
  <c r="A12" i="28"/>
  <c r="A129" i="28"/>
  <c r="M73" i="53" s="1"/>
  <c r="A110" i="28"/>
  <c r="B71" i="53" s="1"/>
  <c r="A159" i="28"/>
  <c r="N56" i="53" s="1"/>
  <c r="A42" i="28"/>
  <c r="A90" i="28"/>
  <c r="R12" i="53" s="1"/>
  <c r="A225" i="28"/>
  <c r="A214" i="28"/>
  <c r="B23" i="54" s="1"/>
  <c r="A215" i="28"/>
  <c r="B24" i="54" s="1"/>
  <c r="A184" i="28"/>
  <c r="AC102" i="53" s="1"/>
  <c r="A9" i="28"/>
  <c r="B14" i="17" s="1"/>
  <c r="A158" i="28"/>
  <c r="N55" i="53" s="1"/>
  <c r="A115" i="28"/>
  <c r="B76" i="53" s="1"/>
  <c r="A54" i="28"/>
  <c r="Q15" i="38" s="1"/>
  <c r="A166" i="28"/>
  <c r="A131" i="28"/>
  <c r="V79" i="53" s="1"/>
  <c r="A112" i="28"/>
  <c r="B73" i="53" s="1"/>
  <c r="A176" i="28"/>
  <c r="N92" i="53" s="1"/>
  <c r="A97" i="28"/>
  <c r="B39" i="53" s="1"/>
  <c r="A4" i="28"/>
  <c r="B8" i="17" s="1"/>
  <c r="A141" i="28"/>
  <c r="B70" i="53" s="1"/>
  <c r="A122" i="28"/>
  <c r="A153" i="28"/>
  <c r="B37" i="53" s="1"/>
  <c r="A134" i="28"/>
  <c r="M81" i="53" s="1"/>
  <c r="A192" i="28"/>
  <c r="J8" i="20" s="1"/>
  <c r="A173" i="28"/>
  <c r="G92" i="53" s="1"/>
  <c r="A67" i="28"/>
  <c r="B15" i="38" s="1"/>
  <c r="A48" i="28"/>
  <c r="W11" i="38" s="1"/>
  <c r="A171" i="28"/>
  <c r="B89" i="53" s="1"/>
  <c r="A137" i="28"/>
  <c r="A62" i="28"/>
  <c r="A165" i="28"/>
  <c r="G55" i="53" s="1"/>
  <c r="A126" i="28"/>
  <c r="M71" i="53" s="1"/>
  <c r="A107" i="28"/>
  <c r="B62" i="53" s="1"/>
  <c r="Z66" i="53" s="1"/>
  <c r="A189" i="28"/>
  <c r="A170" i="28"/>
  <c r="A211" i="28"/>
  <c r="U21" i="37"/>
  <c r="A182" i="28"/>
  <c r="AA102" i="53" s="1"/>
  <c r="A163" i="28"/>
  <c r="B50" i="53" s="1"/>
  <c r="Z48" i="53" s="1"/>
  <c r="A77" i="28"/>
  <c r="A147" i="28"/>
  <c r="M84" i="53" s="1"/>
  <c r="A128" i="28"/>
  <c r="A58" i="28"/>
  <c r="Q12" i="38" s="1"/>
  <c r="A39" i="28"/>
  <c r="AF46" i="37" s="1"/>
  <c r="A142" i="28"/>
  <c r="M76" i="53" s="1"/>
  <c r="A123" i="28"/>
  <c r="M67" i="53" s="1"/>
  <c r="A151" i="28"/>
  <c r="B33" i="53" s="1"/>
  <c r="A132" i="28"/>
  <c r="M80" i="53" s="1"/>
  <c r="A209" i="28"/>
  <c r="A218" i="28"/>
  <c r="A220" i="28"/>
  <c r="B34" i="54" s="1"/>
  <c r="A92" i="28"/>
  <c r="L12" i="53" s="1"/>
  <c r="A18" i="28"/>
  <c r="N7" i="37" s="1"/>
  <c r="A102" i="28"/>
  <c r="B44" i="53" s="1"/>
  <c r="A114" i="28"/>
  <c r="B75" i="53" s="1"/>
  <c r="A136" i="28"/>
  <c r="M75" i="53" s="1"/>
  <c r="A145" i="28"/>
  <c r="A103" i="28"/>
  <c r="B45" i="53" s="1"/>
  <c r="L12" i="37"/>
  <c r="A73" i="28"/>
  <c r="A177" i="28"/>
  <c r="Q92" i="53" s="1"/>
  <c r="A98" i="28"/>
  <c r="B40" i="53" s="1"/>
  <c r="A99" i="28"/>
  <c r="B41" i="53" s="1"/>
  <c r="A179" i="28"/>
  <c r="V92" i="53" s="1"/>
  <c r="A201" i="28"/>
  <c r="B9" i="54" s="1"/>
  <c r="A187" i="28"/>
  <c r="B8" i="20" s="1"/>
  <c r="A168" i="28"/>
  <c r="B54" i="53" s="1"/>
  <c r="A133" i="28"/>
  <c r="A152" i="28"/>
  <c r="B35" i="53" s="1"/>
  <c r="A86" i="28"/>
  <c r="A105" i="28"/>
  <c r="B47" i="53" s="1"/>
  <c r="A206" i="28"/>
  <c r="B28" i="54" s="1"/>
  <c r="A10" i="28"/>
  <c r="D14" i="17" s="1"/>
  <c r="A80" i="28"/>
  <c r="A59" i="28"/>
  <c r="A78" i="28"/>
  <c r="AE19" i="38" s="1"/>
  <c r="A79" i="28"/>
  <c r="M79" i="53" s="1"/>
  <c r="A207" i="28"/>
  <c r="A11" i="28"/>
  <c r="B16" i="17" s="1"/>
  <c r="A83" i="28"/>
  <c r="A84" i="28"/>
  <c r="A50" i="28"/>
  <c r="A69" i="28"/>
  <c r="B18" i="38" s="1"/>
  <c r="A117" i="28"/>
  <c r="B78" i="53" s="1"/>
  <c r="A60" i="28"/>
  <c r="A51" i="28"/>
  <c r="A70" i="28"/>
  <c r="B20" i="38" s="1"/>
  <c r="U12" i="37"/>
  <c r="A49" i="28"/>
  <c r="B29" i="53" s="1"/>
  <c r="A68" i="28"/>
  <c r="B16" i="38" s="1"/>
  <c r="A72" i="28"/>
  <c r="A56" i="28"/>
  <c r="B10" i="38" s="1"/>
  <c r="AE10" i="38" s="1"/>
  <c r="A75" i="28"/>
  <c r="Q18" i="38" s="1"/>
  <c r="A52" i="28"/>
  <c r="A71" i="28"/>
  <c r="AE11" i="38" s="1"/>
  <c r="A15" i="28"/>
  <c r="A167" i="28"/>
  <c r="I55" i="53" s="1"/>
  <c r="A38" i="28"/>
  <c r="W37" i="37" s="1"/>
  <c r="A17" i="28"/>
  <c r="A22" i="28"/>
  <c r="B7" i="37" s="1"/>
  <c r="A19" i="28"/>
  <c r="A197" i="28"/>
  <c r="A37" i="28"/>
  <c r="M74" i="53" s="1"/>
  <c r="E2" i="37" l="1"/>
  <c r="Q37" i="37"/>
  <c r="B2" i="17"/>
  <c r="M29" i="53"/>
  <c r="G37" i="37"/>
  <c r="C17" i="54"/>
  <c r="C32" i="54"/>
  <c r="E2" i="38"/>
  <c r="C2" i="54"/>
  <c r="E2" i="43"/>
  <c r="C8" i="54"/>
  <c r="F23" i="38"/>
  <c r="Y7" i="37"/>
  <c r="E4" i="38"/>
  <c r="C4" i="20" s="1"/>
  <c r="F8" i="20"/>
  <c r="G2" i="20"/>
  <c r="Z2" i="43"/>
  <c r="W2" i="37"/>
  <c r="S4" i="53"/>
  <c r="K4" i="54"/>
  <c r="G5" i="20"/>
  <c r="K5" i="54"/>
  <c r="T92" i="53"/>
  <c r="K55" i="53"/>
  <c r="Y2" i="38"/>
  <c r="K2" i="54"/>
  <c r="H12" i="53"/>
  <c r="U13" i="37"/>
  <c r="F12" i="53"/>
  <c r="E3" i="37"/>
  <c r="G12" i="53"/>
  <c r="G4" i="20"/>
  <c r="E4" i="43"/>
  <c r="AE16" i="38"/>
  <c r="D4" i="53"/>
  <c r="Q11" i="38"/>
  <c r="AE14" i="38" s="1"/>
  <c r="B26" i="38"/>
  <c r="B14" i="38"/>
  <c r="S5" i="53"/>
  <c r="B12" i="38"/>
  <c r="Z5" i="43"/>
  <c r="Z4" i="43"/>
  <c r="Y5" i="38"/>
  <c r="B5" i="37"/>
  <c r="B24" i="38"/>
  <c r="J5" i="37"/>
  <c r="Y4" i="38"/>
  <c r="G3" i="20"/>
  <c r="S5" i="37"/>
  <c r="Z3" i="43"/>
  <c r="S3" i="53"/>
  <c r="Y3" i="38"/>
</calcChain>
</file>

<file path=xl/sharedStrings.xml><?xml version="1.0" encoding="utf-8"?>
<sst xmlns="http://schemas.openxmlformats.org/spreadsheetml/2006/main" count="2829" uniqueCount="1977">
  <si>
    <t>Select Category</t>
  </si>
  <si>
    <t>Vendor Name</t>
  </si>
  <si>
    <t>Country of Origin</t>
  </si>
  <si>
    <t>D</t>
  </si>
  <si>
    <t>Material Type</t>
  </si>
  <si>
    <t>Weight (g)</t>
  </si>
  <si>
    <t>Qty per Master Carton</t>
  </si>
  <si>
    <t>Irritant</t>
  </si>
  <si>
    <t>Corrosive</t>
  </si>
  <si>
    <t>Incoterms</t>
  </si>
  <si>
    <t>Y/N</t>
  </si>
  <si>
    <t>Currency</t>
  </si>
  <si>
    <t>Promo Code</t>
  </si>
  <si>
    <t>Battery Type</t>
  </si>
  <si>
    <t>Weight</t>
  </si>
  <si>
    <t>Type of Expiry</t>
  </si>
  <si>
    <t>Battery Size</t>
  </si>
  <si>
    <t>Port</t>
  </si>
  <si>
    <t>VAT Group</t>
  </si>
  <si>
    <t xml:space="preserve">Outer Packaging desc </t>
  </si>
  <si>
    <t>water hazard class</t>
  </si>
  <si>
    <t>Hazardous water miscible</t>
  </si>
  <si>
    <t>Country</t>
  </si>
  <si>
    <t>WEEE Product Device type</t>
  </si>
  <si>
    <t>CFR</t>
  </si>
  <si>
    <t>Yes</t>
  </si>
  <si>
    <t>QVC</t>
  </si>
  <si>
    <t>Actual</t>
  </si>
  <si>
    <t>Expiry date</t>
  </si>
  <si>
    <t>No</t>
  </si>
  <si>
    <t>AA</t>
  </si>
  <si>
    <t>Almoradi / Spain</t>
  </si>
  <si>
    <t>Knitted</t>
  </si>
  <si>
    <t>No storage class</t>
  </si>
  <si>
    <t>WGK1</t>
  </si>
  <si>
    <t>Paper/Card</t>
  </si>
  <si>
    <t>Australia</t>
  </si>
  <si>
    <t>PAO</t>
  </si>
  <si>
    <t>Leather</t>
  </si>
  <si>
    <t>DDP</t>
  </si>
  <si>
    <t>CIJ</t>
  </si>
  <si>
    <t>Estimate</t>
  </si>
  <si>
    <t>Aerosol – Yellow</t>
  </si>
  <si>
    <t>AAA</t>
  </si>
  <si>
    <t>Amsterdam/Netherland</t>
  </si>
  <si>
    <t>Polybag</t>
  </si>
  <si>
    <t>Woven</t>
  </si>
  <si>
    <t>Harmful</t>
  </si>
  <si>
    <t>WGK2</t>
  </si>
  <si>
    <t>Plastic</t>
  </si>
  <si>
    <t>Baltimore / Maryland</t>
  </si>
  <si>
    <t>Coated Leather</t>
  </si>
  <si>
    <t>DDU</t>
  </si>
  <si>
    <t>N/A</t>
  </si>
  <si>
    <t>SUR</t>
  </si>
  <si>
    <t>EXP &amp; PAO</t>
  </si>
  <si>
    <t>Flammable – Green</t>
  </si>
  <si>
    <t>AAAA</t>
  </si>
  <si>
    <t>Antwerp / Belgium</t>
  </si>
  <si>
    <t>Jiffy Bag</t>
  </si>
  <si>
    <t>Tufted</t>
  </si>
  <si>
    <t>Oxidising</t>
  </si>
  <si>
    <t>LGK2A</t>
  </si>
  <si>
    <t>WGK3</t>
  </si>
  <si>
    <t>Textile</t>
  </si>
  <si>
    <t>Bangladesh / Chita</t>
  </si>
  <si>
    <t>EXW</t>
  </si>
  <si>
    <t>EP</t>
  </si>
  <si>
    <t>Flammable – Blue</t>
  </si>
  <si>
    <t>C</t>
  </si>
  <si>
    <t>Arezzo / Italia</t>
  </si>
  <si>
    <t>Retail (Picture Carton)</t>
  </si>
  <si>
    <t xml:space="preserve">Toxic </t>
  </si>
  <si>
    <t>LGK2B</t>
  </si>
  <si>
    <t>Glass</t>
  </si>
  <si>
    <t>Belgium</t>
  </si>
  <si>
    <t>Best Before</t>
  </si>
  <si>
    <t>FCA</t>
  </si>
  <si>
    <t>IP</t>
  </si>
  <si>
    <t>Flammable – Red</t>
  </si>
  <si>
    <t>Aston / Philadelphia</t>
  </si>
  <si>
    <t>20% Standard</t>
  </si>
  <si>
    <t>LGK3</t>
  </si>
  <si>
    <t>Ferrous Metals</t>
  </si>
  <si>
    <t>Castel San Giovanni</t>
  </si>
  <si>
    <t>FOB</t>
  </si>
  <si>
    <t>FP</t>
  </si>
  <si>
    <t>Button Cell</t>
  </si>
  <si>
    <t>Atlanta / USA</t>
  </si>
  <si>
    <t>Aluminium</t>
  </si>
  <si>
    <t>China</t>
  </si>
  <si>
    <t>Brinks DDP</t>
  </si>
  <si>
    <t>IPF</t>
  </si>
  <si>
    <t>Augsburg / Germany</t>
  </si>
  <si>
    <t>Other Materials</t>
  </si>
  <si>
    <t xml:space="preserve">Colombo, Sri Lanka </t>
  </si>
  <si>
    <t>Brinks DDU</t>
  </si>
  <si>
    <t>BCC</t>
  </si>
  <si>
    <t>Polystyrene</t>
  </si>
  <si>
    <t>Concord / Canada</t>
  </si>
  <si>
    <t>Brinks EXW</t>
  </si>
  <si>
    <t>TSB</t>
  </si>
  <si>
    <t>Bangkok / Thailand</t>
  </si>
  <si>
    <t>Germany</t>
  </si>
  <si>
    <t>Brinks FCA</t>
  </si>
  <si>
    <t>QBE</t>
  </si>
  <si>
    <t>Hong Kong</t>
  </si>
  <si>
    <t>Brinks FOB</t>
  </si>
  <si>
    <t>TSA</t>
  </si>
  <si>
    <t>Beijing / China</t>
  </si>
  <si>
    <t>India</t>
  </si>
  <si>
    <t>SB</t>
  </si>
  <si>
    <t>Brescia / Italia</t>
  </si>
  <si>
    <t>Indonesia</t>
  </si>
  <si>
    <t>BH</t>
  </si>
  <si>
    <t>Brisbane / Australia</t>
  </si>
  <si>
    <t>Israel</t>
  </si>
  <si>
    <t>CP</t>
  </si>
  <si>
    <t>Busan / South Korea</t>
  </si>
  <si>
    <t>Italy</t>
  </si>
  <si>
    <t>OTO</t>
  </si>
  <si>
    <t>Cambridge / USA</t>
  </si>
  <si>
    <t>Netherland</t>
  </si>
  <si>
    <t>TM</t>
  </si>
  <si>
    <t>Cape Town / South Africa</t>
  </si>
  <si>
    <t>South Africa</t>
  </si>
  <si>
    <t>TSV</t>
  </si>
  <si>
    <t>Carpi / Italia</t>
  </si>
  <si>
    <t>South Korea</t>
  </si>
  <si>
    <t>OTL</t>
  </si>
  <si>
    <t>Spain</t>
  </si>
  <si>
    <t>Charleston / USA</t>
  </si>
  <si>
    <t>Thailand</t>
  </si>
  <si>
    <t>Chatsworth / USA</t>
  </si>
  <si>
    <t>LGK8A</t>
  </si>
  <si>
    <t>Turkey</t>
  </si>
  <si>
    <t>Chicago / USA</t>
  </si>
  <si>
    <t>LGK8B</t>
  </si>
  <si>
    <t>USA</t>
  </si>
  <si>
    <t>CHINA</t>
  </si>
  <si>
    <t>Vietnam</t>
  </si>
  <si>
    <t>LGK10</t>
  </si>
  <si>
    <t>LGK11</t>
  </si>
  <si>
    <t>Dusseldorf / Germany</t>
  </si>
  <si>
    <t>LGK12</t>
  </si>
  <si>
    <t>Dalian / China</t>
  </si>
  <si>
    <t>LGK13</t>
  </si>
  <si>
    <t>Delhi / India</t>
  </si>
  <si>
    <t>Dortmund / Germany</t>
  </si>
  <si>
    <t>Fontana /USA</t>
  </si>
  <si>
    <t>Frankfurt/Germany</t>
  </si>
  <si>
    <t>Fuzhou / China</t>
  </si>
  <si>
    <t>Grand Iland/NY/USA</t>
  </si>
  <si>
    <t>Guangzhou / China</t>
  </si>
  <si>
    <t>Haifa / Israel</t>
  </si>
  <si>
    <t>Haiphong / Vietnam</t>
  </si>
  <si>
    <t>Hamburg / Germany</t>
  </si>
  <si>
    <t>Harrison / USA</t>
  </si>
  <si>
    <t>Ho Chi-Minh / Vietnam</t>
  </si>
  <si>
    <t>Houston / USA</t>
  </si>
  <si>
    <t>Huangpu / China</t>
  </si>
  <si>
    <t>Incheon / South Korea</t>
  </si>
  <si>
    <t>INCHOEN</t>
  </si>
  <si>
    <t>Istanbul / Turkey</t>
  </si>
  <si>
    <t>Jaipur / India</t>
  </si>
  <si>
    <t>Jakarta / Indonesia</t>
  </si>
  <si>
    <t>Kaohsiung / Taiwan</t>
  </si>
  <si>
    <t>Keelung / Taiwan</t>
  </si>
  <si>
    <t>KENT / WASHINGTON</t>
  </si>
  <si>
    <t>KNOWSLEY</t>
  </si>
  <si>
    <t>Lame Chabang / Thailand</t>
  </si>
  <si>
    <t>London / United King</t>
  </si>
  <si>
    <t>Long Beach California</t>
  </si>
  <si>
    <t>Los Angeles / USA</t>
  </si>
  <si>
    <t>Manchester / UK</t>
  </si>
  <si>
    <t>Manila / Philippines</t>
  </si>
  <si>
    <t>Miami / USA</t>
  </si>
  <si>
    <t>Milan / Italia</t>
  </si>
  <si>
    <t>Montreal / Canada</t>
  </si>
  <si>
    <t>Mumbai / India</t>
  </si>
  <si>
    <t>New Jersey / USA</t>
  </si>
  <si>
    <t>New York / USA / NY</t>
  </si>
  <si>
    <t>NEWARK/USA</t>
  </si>
  <si>
    <t>Ningbo / China</t>
  </si>
  <si>
    <t>Norfolk / USA</t>
  </si>
  <si>
    <t>Oakland / CA / USA</t>
  </si>
  <si>
    <t>Ohio / USA</t>
  </si>
  <si>
    <t>Old Saybrook / USA</t>
  </si>
  <si>
    <t>Paris /  France</t>
  </si>
  <si>
    <t>Pistoia / Italia</t>
  </si>
  <si>
    <t>Prague / Czech Repub</t>
  </si>
  <si>
    <t>Qingdao / China</t>
  </si>
  <si>
    <t>RHODE ISLAND/ USA</t>
  </si>
  <si>
    <t>San Diego / USA</t>
  </si>
  <si>
    <t>San Francisco / USA</t>
  </si>
  <si>
    <t>UK</t>
  </si>
  <si>
    <t>Materials</t>
  </si>
  <si>
    <t>Material</t>
  </si>
  <si>
    <t>Gift box included Y/N</t>
  </si>
  <si>
    <t>Homeware/Chemicals</t>
  </si>
  <si>
    <t>Battery Registration Number</t>
  </si>
  <si>
    <t>Size</t>
  </si>
  <si>
    <t>WEEE Category</t>
  </si>
  <si>
    <t>Hazardous Water Miscible</t>
  </si>
  <si>
    <t>Harmful (Y/N)</t>
  </si>
  <si>
    <t>Water Hazard class</t>
  </si>
  <si>
    <t>Brand</t>
  </si>
  <si>
    <t>Style/Option/Color</t>
  </si>
  <si>
    <t>Colour</t>
  </si>
  <si>
    <t>SIZE</t>
  </si>
  <si>
    <t>Product Specification Card</t>
  </si>
  <si>
    <t>Vendor Model # (Style #)</t>
  </si>
  <si>
    <t>Base Price (Y/N)</t>
  </si>
  <si>
    <t>Product Dimensions in cm</t>
  </si>
  <si>
    <t>#1</t>
  </si>
  <si>
    <t>#2</t>
  </si>
  <si>
    <t>#3</t>
  </si>
  <si>
    <t>#4</t>
  </si>
  <si>
    <t>#5</t>
  </si>
  <si>
    <t>n/a</t>
  </si>
  <si>
    <t>MC</t>
  </si>
  <si>
    <t>Wood</t>
  </si>
  <si>
    <t>QVC SKN (Article Number)</t>
  </si>
  <si>
    <t>Other Material</t>
  </si>
  <si>
    <t>Imported into EU by
(If QVC Please State 'QVC')</t>
  </si>
  <si>
    <t>Key</t>
  </si>
  <si>
    <t>Not required for this product type</t>
  </si>
  <si>
    <t>Vendor to select from drop down box</t>
  </si>
  <si>
    <t>0% - Free VAT Rate</t>
  </si>
  <si>
    <t>GOH - Goods on Hanger</t>
  </si>
  <si>
    <t>Other</t>
  </si>
  <si>
    <t>FlammabilityRating</t>
  </si>
  <si>
    <t>Type</t>
  </si>
  <si>
    <t>Material Construction</t>
  </si>
  <si>
    <t>Do you need additional instructions?</t>
  </si>
  <si>
    <t>PRODUCT TAB</t>
  </si>
  <si>
    <t>&lt;== Certificazioni Prodotto/Licenze d'uso
Indicare se il prodotto ha un marchio registrato es:Lycra/Swarovski  e se si possiede una licenza d'uso.</t>
  </si>
  <si>
    <t xml:space="preserve">&lt;== Long Description
Enter the details of anything other than the attributes that you feel is relevant to the selling of the product; include details of what you think the customer should know e.g. how to use instructions, accurate measurements (cm/ml/g), clear colour descriptions, correct contents list, additional content such as recipes etc.
</t>
  </si>
  <si>
    <t xml:space="preserve">&lt;== Motivi principali per la vendita/Caratteristiche prodotto (Descrizione lunga)
Indicare tutti i dettagli, le caratteristiche e gli attributi del prodotto rilevanti al fine della vendita del prodotto; includere tutte le informazioni che il cliente deve conoscere per effettuare la sua scelta di acquisto. Ad esempio: istruzioni d'uso, misure accurate (cm/ml/g), descrizione chiara delle opzioni colori/varianti offerte, elenco dettagliato del contenuto prodotto (accessori), informazioni aggiuntive come ad esempio la presenza di un ricettario o di istruzioni </t>
  </si>
  <si>
    <t>English (default)</t>
  </si>
  <si>
    <t>Italiano</t>
  </si>
  <si>
    <t>Deutsch</t>
  </si>
  <si>
    <t>PACKAGING</t>
  </si>
  <si>
    <t>&lt;== Hazard Goods storage class. Please select the storage class from the drop down field. The storage class will be shown on the MSDS.</t>
  </si>
  <si>
    <t>&lt;==  Water Hazard Class. Please select the water hazard  class from the drop down field. The class will be shown on the MSDS.</t>
  </si>
  <si>
    <t>&lt;== WEEE Product Device type.Indicative list of WEEE which falls within the categories of the above categories</t>
  </si>
  <si>
    <t>&lt;== WEEE Registration Number.Registers of waste electrical and electronic equipment (WEEE) must provide their registration number</t>
  </si>
  <si>
    <t>&lt;== Battery Registration Number.The Regulations require persons selling batteries to provide a registration number</t>
  </si>
  <si>
    <t>&lt;== Flash Point (Celsius).This will be shown on the MSDS (Material Safety Data Sheets) please insert flash point</t>
  </si>
  <si>
    <t>&lt;== Gross Weight (g)= Product + Packaging (g)</t>
  </si>
  <si>
    <t>Language</t>
  </si>
  <si>
    <t>START TAB</t>
  </si>
  <si>
    <t>&lt;== Please follow instruction and fill in all applicable fields in the sheet requested</t>
  </si>
  <si>
    <t>&lt;== Codice UN per il trasporto di materiale pericoloso: Codice UN seguito da 4 cifre che identificano le sostanze  ed i preparati pericolosi (ad esempio, esplosivi, liquidi infiammabili, ecc.) nell'ambito dei trasporti internazionali.</t>
  </si>
  <si>
    <t xml:space="preserve">&lt;== Polybag (busta in plastica) sigillata per Prodotti Pericolosi. S/N: Il fornitore garantisce che tutte le sostanze liquide verranno consegnate in polybag sigillate, in modo da ridurre il rischio di fuoriuscita accidentale durante il trasporto (solo per consegne in UK e Francia).  </t>
  </si>
  <si>
    <t>&lt;== Prodotti pericolosi e miscibili in acqua: Liquidi o sostanze pericolose che sono solubili in acqua</t>
  </si>
  <si>
    <t>&lt;== Classe di pericolosità per l'acqua: Si prega di selezionare la classe di rischio per la contaminazione delle acque come indicato in MSDS.</t>
  </si>
  <si>
    <t>&lt;== Pericoloso (Si/No): Indicare se il prodotto è classificato come pericoloso (SI/NO)</t>
  </si>
  <si>
    <t>&lt;== Tipologia pericolosità (1 o + opzioni): Si prega di indicare con una "x" l'opzione applicabile</t>
  </si>
  <si>
    <t xml:space="preserve">&lt;== Categoria RAEE: Indicare la categoria RAEE (in generale vale per tutti i prodotti elettrici e/o con batteria)
</t>
  </si>
  <si>
    <t>&lt;== Dimensione Batteria: Selezionare il tipo di batteria in base alle dimensioni/forma, scegliendo dalla lista (es.: AA, AAA, D)</t>
  </si>
  <si>
    <t>&lt;== peso in g di una batteria: Indicare il peso di ogni batteria contenuta nel prodotto (in grammi)</t>
  </si>
  <si>
    <t>&lt;==  Please select the Category and Sub Category applicable to the Product you are supplying QVC. Correct selection will ensure all Mandatory Information QVC needs is then highlighted for completion on this Product Spec Card</t>
  </si>
  <si>
    <t>IMPORTANTE PER UNA CORRETTA COMPILAZIONE:</t>
  </si>
  <si>
    <t>&lt;== Assicurarsi prima di iniziare che sia stata selezionata la corretta categoria prodotto e la sottocategoria del prodotto che state offrendo a QVC. Questo garantirà che vegano evidenziati nel documento i campi necessari e vengano indicati come non applicabili i campi che non sono attinento</t>
  </si>
  <si>
    <t>&lt;== Seguire le istruzioni e compilare solo i fogli excel del file che vengono indicati</t>
  </si>
  <si>
    <t>&lt;== Nel caso il prodotto venga offerta in diverse varianti dove peso e dimensioni potrebbero differire, si prega di indicare tutte le varianti con i pesi corrispondenti</t>
  </si>
  <si>
    <t>&lt;== In tutti i fogli del presente file troverete questa icona, vi aiuterà a tornare a questa pagina iniziale</t>
  </si>
  <si>
    <t>Campi in cui il fornitore deve scegliere tra una serie di opzioni (menu a tendina)</t>
  </si>
  <si>
    <t>Campo non applicabile (sulla base della categoria selezionata)</t>
  </si>
  <si>
    <t>Legenda</t>
  </si>
  <si>
    <t>Agency</t>
  </si>
  <si>
    <t>Textile Construction</t>
  </si>
  <si>
    <t>Scheda Tecnica Prodotto</t>
  </si>
  <si>
    <t>Seleziona Lingua</t>
  </si>
  <si>
    <t>Seleziona una categoria</t>
  </si>
  <si>
    <t>Date</t>
  </si>
  <si>
    <t>Version</t>
  </si>
  <si>
    <t xml:space="preserve">Data </t>
  </si>
  <si>
    <t>Versione</t>
  </si>
  <si>
    <t>SKN (Numero Articolo QVC)</t>
  </si>
  <si>
    <t>Fornitore</t>
  </si>
  <si>
    <t>Agenzia</t>
  </si>
  <si>
    <t>Paese di Origine</t>
  </si>
  <si>
    <t>Tariffa Doganale</t>
  </si>
  <si>
    <t>Armatura Tessuto</t>
  </si>
  <si>
    <t>Descrizione Prodotto</t>
  </si>
  <si>
    <t>Codice Articolo Fornitore</t>
  </si>
  <si>
    <t>Dubner/TV caption (Descrizione breve)</t>
  </si>
  <si>
    <t>IMMAGINE 
PRODOTTO</t>
  </si>
  <si>
    <t>Opzioni proposte (Colori, taglie, varianti)</t>
  </si>
  <si>
    <t>Variante/Colore</t>
  </si>
  <si>
    <t>Componente</t>
  </si>
  <si>
    <t>Taglia</t>
  </si>
  <si>
    <t>Componenti</t>
  </si>
  <si>
    <t>please indicate country of origin</t>
  </si>
  <si>
    <t>Indicare il Paese di origine</t>
  </si>
  <si>
    <t>please indicate custom tariff</t>
  </si>
  <si>
    <t>Indicare il codice di Tariffa Doganale</t>
  </si>
  <si>
    <t>Selezionare l'armatura del tessuto</t>
  </si>
  <si>
    <t>Select</t>
  </si>
  <si>
    <t>Dimensioni Prodotto in cm</t>
  </si>
  <si>
    <t>Peso (g)</t>
  </si>
  <si>
    <t>Qtà per Master Carton</t>
  </si>
  <si>
    <t>Tipologia Materiale</t>
  </si>
  <si>
    <t>Electrics/Electronics</t>
  </si>
  <si>
    <t>Prodotti Chimici</t>
  </si>
  <si>
    <t>Elettrici ed Elettronici</t>
  </si>
  <si>
    <t>Flammability Rating</t>
  </si>
  <si>
    <t>Sealed Polybag for Hazardous Goods Y/N</t>
  </si>
  <si>
    <t>Livello di Infiammabilità</t>
  </si>
  <si>
    <t>Codice UN di pericolosità</t>
  </si>
  <si>
    <t>Classe di pericolosità per le acque</t>
  </si>
  <si>
    <t>Prodotti pericolosi miscibili in acqua</t>
  </si>
  <si>
    <t>Tipologia di pericolosità (1 o + opzioni possibili)</t>
  </si>
  <si>
    <t>QVC Market</t>
  </si>
  <si>
    <t>select</t>
  </si>
  <si>
    <t>CATEGORIA RAE</t>
  </si>
  <si>
    <t>Data di scadenza</t>
  </si>
  <si>
    <t>Da consumarsi preferibilmente entro il</t>
  </si>
  <si>
    <t>Tipologia Scadenza</t>
  </si>
  <si>
    <t>PAO e Data di scadenza</t>
  </si>
  <si>
    <t>A Bottone</t>
  </si>
  <si>
    <t>Misura Batteria</t>
  </si>
  <si>
    <t>10% - Ridotta</t>
  </si>
  <si>
    <t>4% - Minima</t>
  </si>
  <si>
    <t>22% - Ordinaria</t>
  </si>
  <si>
    <t>Aliquota IVA</t>
  </si>
  <si>
    <t>5% - Reduced</t>
  </si>
  <si>
    <t>19% Standard</t>
  </si>
  <si>
    <t>7% - Reduced</t>
  </si>
  <si>
    <t>A maglia</t>
  </si>
  <si>
    <t>A navetta</t>
  </si>
  <si>
    <t>Imbottito</t>
  </si>
  <si>
    <t>Hazardous Group Storage Class</t>
  </si>
  <si>
    <t>Carta e Cartone</t>
  </si>
  <si>
    <t>Plastica</t>
  </si>
  <si>
    <t>Tessuto</t>
  </si>
  <si>
    <t>Vetro</t>
  </si>
  <si>
    <t>Ferro</t>
  </si>
  <si>
    <t>Alluminio</t>
  </si>
  <si>
    <t>Altri materiali</t>
  </si>
  <si>
    <t>Materiale</t>
  </si>
  <si>
    <t>Polistirene</t>
  </si>
  <si>
    <t>Legno</t>
  </si>
  <si>
    <t>WEEE Product Category</t>
  </si>
  <si>
    <t>Peso RAEE (g)</t>
  </si>
  <si>
    <t>Tipologia Prodotto RAEE</t>
  </si>
  <si>
    <t>WEE Weight (g)</t>
  </si>
  <si>
    <t>WEE Registration Number</t>
  </si>
  <si>
    <t xml:space="preserve">Battery Size </t>
  </si>
  <si>
    <t>Weight (g) per Battery</t>
  </si>
  <si>
    <t>Tipo Batteria</t>
  </si>
  <si>
    <t>Dimensione Batteria</t>
  </si>
  <si>
    <t>Peso (g) di una batteria</t>
  </si>
  <si>
    <t>Numero Batterie</t>
  </si>
  <si>
    <t>Tipo Scadenza</t>
  </si>
  <si>
    <t>Si</t>
  </si>
  <si>
    <t>Visualizzare le istruzioni di compilazione?</t>
  </si>
  <si>
    <t>Colore</t>
  </si>
  <si>
    <t>Select Your Language Preference</t>
  </si>
  <si>
    <t>Select QVC Market you are supplying to</t>
  </si>
  <si>
    <t>Seleziona QVC Market</t>
  </si>
  <si>
    <t>Lingua</t>
  </si>
  <si>
    <t>Sprache</t>
  </si>
  <si>
    <t>Seleziona una sottocategoria</t>
  </si>
  <si>
    <t>Select Sub Category</t>
  </si>
  <si>
    <t>WEEE</t>
  </si>
  <si>
    <t xml:space="preserve"> 1.1 - Zinc Carbon battery</t>
  </si>
  <si>
    <t xml:space="preserve"> 1.2 - Zinc chloride battery</t>
  </si>
  <si>
    <t xml:space="preserve"> 1.3 - Alkaline battery</t>
  </si>
  <si>
    <t xml:space="preserve"> 1.4 - Lithium battery</t>
  </si>
  <si>
    <t xml:space="preserve"> 1.5 - Zinc Air battery </t>
  </si>
  <si>
    <t xml:space="preserve"> 1.6 - Silver zinc battery</t>
  </si>
  <si>
    <t xml:space="preserve"> 1.7 - Lead accumulator</t>
  </si>
  <si>
    <t xml:space="preserve"> 1.9 - Metal Nickel-Hydrid accumulator </t>
  </si>
  <si>
    <t xml:space="preserve"> 1.10 - Lithium accumulator</t>
  </si>
  <si>
    <t xml:space="preserve"> 1.11 - Other</t>
  </si>
  <si>
    <t xml:space="preserve"> 2011-P-Zink-Kohle/Zink-Luft</t>
  </si>
  <si>
    <t xml:space="preserve"> 2021-P-Alkali-Mangan/Nickel-Zink</t>
  </si>
  <si>
    <t xml:space="preserve"> 2071-S-Alkali-Mangan/Nickel-Zink</t>
  </si>
  <si>
    <t xml:space="preserve"> 2012-P-Zink-Kohle/Zink-Luft</t>
  </si>
  <si>
    <t xml:space="preserve"> 2022-P-Alkali-Mangan/Nickel-Zink</t>
  </si>
  <si>
    <t xml:space="preserve"> 2072-S-Alkali-Mangan/Nickel-Zink</t>
  </si>
  <si>
    <t xml:space="preserve"> 2013-P-Zink-Kohle/Zink-Luft</t>
  </si>
  <si>
    <t xml:space="preserve"> 2023-P-Alkali-Mangan/Nickel-Zink</t>
  </si>
  <si>
    <t xml:space="preserve"> 2073-S-Alkali-Mangan/Nickel-Zink</t>
  </si>
  <si>
    <t xml:space="preserve"> 203-P-Zink- Luft</t>
  </si>
  <si>
    <t xml:space="preserve"> 204-P-Lithium</t>
  </si>
  <si>
    <t xml:space="preserve"> 205-S-Lithium- Ion / Lithium- Polymer</t>
  </si>
  <si>
    <t xml:space="preserve"> 206-S-Nickel- Metallhydrid</t>
  </si>
  <si>
    <t xml:space="preserve"> 208-S-Kleinblei</t>
  </si>
  <si>
    <t xml:space="preserve"> 209-S-Nickel- Cadmium</t>
  </si>
  <si>
    <t xml:space="preserve"> 210-P-Zink- Kohle</t>
  </si>
  <si>
    <t xml:space="preserve"> 211-P-Alkali- Mangan / Nickel-Zink</t>
  </si>
  <si>
    <t xml:space="preserve"> 212-P-Zink- Luft</t>
  </si>
  <si>
    <t xml:space="preserve"> 213-P-Lithium</t>
  </si>
  <si>
    <t xml:space="preserve"> 214-S-Lithium- Ion / Lithium- Polymer</t>
  </si>
  <si>
    <t xml:space="preserve"> 215-S-Nickel- Metallhydrid</t>
  </si>
  <si>
    <t xml:space="preserve"> 216-S-Alkalil- Mangan</t>
  </si>
  <si>
    <t xml:space="preserve"> 217-S-Kleinblei</t>
  </si>
  <si>
    <t xml:space="preserve"> 218-S-Nickel- Cadmium</t>
  </si>
  <si>
    <t xml:space="preserve"> 219-P-Zink- Kohle</t>
  </si>
  <si>
    <t xml:space="preserve"> 220-P-Alkali- Mangan / Nickel-Zink</t>
  </si>
  <si>
    <t xml:space="preserve"> 221-P-Zink- Luft</t>
  </si>
  <si>
    <t xml:space="preserve"> 222-P-Lithium</t>
  </si>
  <si>
    <t xml:space="preserve"> 223-S-Lithium- Ion / Lithium- Polymer</t>
  </si>
  <si>
    <t xml:space="preserve"> 224-S-Nickel- Metallhydrid</t>
  </si>
  <si>
    <t xml:space="preserve"> 225-S-Kleinblei</t>
  </si>
  <si>
    <t xml:space="preserve"> 226-S-Nickel- Cadmium</t>
  </si>
  <si>
    <t xml:space="preserve"> 227-P-Zink- Kohle</t>
  </si>
  <si>
    <t xml:space="preserve"> 228-P-Alkali- Mangan / Nickel-Zink</t>
  </si>
  <si>
    <t xml:space="preserve"> 229-P-Zink- Luft</t>
  </si>
  <si>
    <t xml:space="preserve"> 230-P-Lithium</t>
  </si>
  <si>
    <t xml:space="preserve"> 231-S-Lithium- Ion / Lithium- Polymer</t>
  </si>
  <si>
    <t xml:space="preserve"> 232-S-Nickel- Metallhydrid</t>
  </si>
  <si>
    <t xml:space="preserve"> 233-S-Kleinblei</t>
  </si>
  <si>
    <t xml:space="preserve"> 234-S-Nickel- Cadmium</t>
  </si>
  <si>
    <t xml:space="preserve"> 235-P-Zink- Kohle</t>
  </si>
  <si>
    <t xml:space="preserve"> 236-P-Alkali- Mangan / Nickel-Zink</t>
  </si>
  <si>
    <t xml:space="preserve"> 237-P-Zink- Luft</t>
  </si>
  <si>
    <t xml:space="preserve"> 238-P-Lithium</t>
  </si>
  <si>
    <t xml:space="preserve"> 239-S-Lithium- Ion / Lithium- Polymer</t>
  </si>
  <si>
    <t xml:space="preserve"> 240-S-Nickel- Metallhydrid</t>
  </si>
  <si>
    <t xml:space="preserve"> 241-S-Kleinblei</t>
  </si>
  <si>
    <t xml:space="preserve"> 242-S-Nickel- Cadmium</t>
  </si>
  <si>
    <t xml:space="preserve"> 243-P-Zink- Kohle</t>
  </si>
  <si>
    <t xml:space="preserve"> 244-P-Alkali- Mangan</t>
  </si>
  <si>
    <t xml:space="preserve"> 245-P-Zink- Luft</t>
  </si>
  <si>
    <t xml:space="preserve"> 246-P-Lithium</t>
  </si>
  <si>
    <t xml:space="preserve"> 247-S-Lithium- Ion / Lithium- Polymer</t>
  </si>
  <si>
    <t xml:space="preserve"> 248-S-Nickel- Metallhydrid</t>
  </si>
  <si>
    <t xml:space="preserve"> 249-S-Kleinblei</t>
  </si>
  <si>
    <t xml:space="preserve"> 250-S-Nickel- Cadmium</t>
  </si>
  <si>
    <t xml:space="preserve"> 251-P-Zink- Kohle</t>
  </si>
  <si>
    <t xml:space="preserve"> 252-P-Alkali- Mangan / Nickel-Zink</t>
  </si>
  <si>
    <t xml:space="preserve"> 253-P-Zink- Luft</t>
  </si>
  <si>
    <t xml:space="preserve"> 254-P-Lithium</t>
  </si>
  <si>
    <t xml:space="preserve"> 255-S-Lithium- Ion / Lithium- Polymer</t>
  </si>
  <si>
    <t xml:space="preserve"> 256-S-Nickel- Metallhydrid</t>
  </si>
  <si>
    <t xml:space="preserve"> 257-S-Kleinblei</t>
  </si>
  <si>
    <t xml:space="preserve"> 258-S-Nickel- Cadmium</t>
  </si>
  <si>
    <t xml:space="preserve"> 259-P-Zink- Kohle</t>
  </si>
  <si>
    <t xml:space="preserve"> 260-P-Alkali- Mangan / Nickel-Zink</t>
  </si>
  <si>
    <t xml:space="preserve"> 261-P-Zink- Luft</t>
  </si>
  <si>
    <t xml:space="preserve"> 262-P-Lithium</t>
  </si>
  <si>
    <t xml:space="preserve"> 263-S-Lithium- Ion / Lithium- Polymer</t>
  </si>
  <si>
    <t xml:space="preserve"> 264-S-Nickel- Metallhydrid</t>
  </si>
  <si>
    <t xml:space="preserve"> 265-S-Kleinblei</t>
  </si>
  <si>
    <t xml:space="preserve"> 266-S-Nickel- Cadmium</t>
  </si>
  <si>
    <t xml:space="preserve"> 268-P-Silberoxid</t>
  </si>
  <si>
    <t xml:space="preserve"> 269-P-Alkali- Mangan</t>
  </si>
  <si>
    <t xml:space="preserve"> 270-P-Zink- Luft</t>
  </si>
  <si>
    <t xml:space="preserve"> 271-P-Lithium</t>
  </si>
  <si>
    <t xml:space="preserve"> 272-S-Lithium-Ion</t>
  </si>
  <si>
    <t xml:space="preserve"> 273-S-Nickel- Metallhydrid</t>
  </si>
  <si>
    <t xml:space="preserve"> 274-S-Nickel- Cadmium</t>
  </si>
  <si>
    <t xml:space="preserve"> 276-P-AgO rund, aus Knopfz. aufgebaut</t>
  </si>
  <si>
    <t xml:space="preserve"> 277-P-AlMn rund, aus Knopfz. aufgebaut</t>
  </si>
  <si>
    <t>Pelle</t>
  </si>
  <si>
    <t>Cuoio rivestito</t>
  </si>
  <si>
    <t>Materie tessili</t>
  </si>
  <si>
    <t>Made in (reported on the product)</t>
  </si>
  <si>
    <t>Haltbarkeit nach dem Öffnen (PAO)</t>
  </si>
  <si>
    <t>Mindesthaltbarkeitsdatum</t>
  </si>
  <si>
    <t xml:space="preserve">Versandkarton/VC </t>
  </si>
  <si>
    <t>Polybeutel/Polybag</t>
  </si>
  <si>
    <t>Glas</t>
  </si>
  <si>
    <t xml:space="preserve">Eisenmetall  </t>
  </si>
  <si>
    <t xml:space="preserve">Aluminium  </t>
  </si>
  <si>
    <t>&lt;== Kategorie und Unterkategorie: Bitte wählen Sie die Kategorie und Unterkategorie passend zu Ihrem angebotenen Produkt aus. Die korrekte Auswahl stellt sicher, dass alle für das Produkt notwendigen Informationsfelder in der Product Specification Card ausgefüllt werden können.</t>
  </si>
  <si>
    <t>&lt;== AUSZUFÜLLENDE TABELLENBLÄTTER: Bitte beachten Sie die Erklärung im pinken Feld und füllen Sie alle genannten notwendigen Tabellenblätter aus.</t>
  </si>
  <si>
    <t xml:space="preserve">&lt;== FOGLI (TAB) DA COMPLETARE: Verificare nel box rosa quali FOGLI debbano essere compilati e procedi </t>
  </si>
  <si>
    <t>&lt;== TV Caption (Product Description)_x000D_
This is essentially the title of the product which will be used for the selling description of the product on all platforms (TV/web/mobile/tablet). Please ensure it includes your brand name and product type.</t>
  </si>
  <si>
    <t>&lt;== Special Certification
Are you using a trade name e.g. Lycra/Swarovski/Disney and have a certificate/written agreement. Indicate the trade name you are using</t>
  </si>
  <si>
    <t xml:space="preserve">&lt;== Offered Styles
Please specify all the different options offered with this item: Sizes, Colour, Options...
Details of individual items within a kit or set, this could apply to Beauty, Homewares and Homestyle. On Fashion this could be a size option.
</t>
  </si>
  <si>
    <t>&lt;== Please note: measurements should be written  in the following way: centimetres (inches)
Chest: S: 89cm (35"), M: 94cm (37"), L: 99cm (39"), XL: 104cm (41"), 2XL: 112cm (44"), 3XL: 119cm (47")</t>
  </si>
  <si>
    <t>&lt;== SHEETS (TAB) TO BE COMPLETED: Please follow the instruction in the pink field and fill in all applicable tabs in the sheet requested.</t>
  </si>
  <si>
    <t xml:space="preserve">&lt;== Grundpreis: Die Grundpreisangabe ist gesetzlich geregelt für Waren, die nach Gewicht, Volumen oder Länge verkauft werden. Bitte geben Sie an, ob dies für Ihr Produkt zutrifft. </t>
  </si>
  <si>
    <t>&lt;== Artikelkurzbeschreibung (Kurzbeschreibung des Artikels):  Hier ist eine kurze, prägnante Beschreibung des Produktes gefragt, die den Kern für die Kommunikation in allen Plattformen (TV/Internet/Handy/Tablet) bildet. Der Markenname und der Produkttyp müssen enthalten sein.</t>
  </si>
  <si>
    <t>&lt;== Base Price: This type of price indication is regulated by law for goods which are sold by weight, volume or length. Please state, if this is applicable for your product.</t>
  </si>
  <si>
    <t>&lt;== Detaillierte Artikelbeschreibung: Bitte geben Sie, ergänzend zu den Attributen, alle zusätzlich relevanten Details zu ihrem Produkt an, inklusive wichtiger Instruktionen für den Kunden zur Benutzung, korrekte Farb - oder Maßangaben (cm/ml/g),  vollständige Inhaltsangaben etc.
Die Beschreibung ist die Basis für die Vermarktung in allen Verkaufsplattformen.</t>
  </si>
  <si>
    <t>&lt;== 4 stelligen UN Code gemäß ADR eintragen</t>
  </si>
  <si>
    <t>&lt;== Gefahrgut Lagerklasse: bitte aus der Liste auswählen. Die Lagerklasse kann dem MSDS (Sicherheitsdatenblatt) entnommen werden.</t>
  </si>
  <si>
    <t>&lt;== Gefahrgut Wasserlöslichkeit: Flüssigkeiten oder Substanzen, die sich in Wasser auflösen. Bitte Zutreffendes auswählen.</t>
  </si>
  <si>
    <t>&lt;== Gesundheitsschädlich: Bitte angeben: ist das Produkt gesundheitsgefährdend?</t>
  </si>
  <si>
    <t>&lt;== WEEE Produktkategorie: WEEE (Waste Electrical and Electronic Equipment) für die Entsorgung. Gilt für die meisten Geräte mit Batterien oder 230V Versorgung.</t>
  </si>
  <si>
    <t>&lt;== WEEE Gerätetyp: Wählen Sie den korrekten Gerätetyp aus der Liste aus.</t>
  </si>
  <si>
    <t>&lt;== WEEE Gewicht (g): Das Gerätegewicht inkl. aller elektrischen Komponenten</t>
  </si>
  <si>
    <t>&lt;== WEEE Registrierungsnummer: Tragen Sie hier Ihre WEEE Registrierungsnummer ein, falls vorhanden.</t>
  </si>
  <si>
    <t>&lt;== Batteriegröße: Wählen Sie die korrekte Batteriegröße aus, z. B.  AA, AAA, D</t>
  </si>
  <si>
    <t>&lt;== Gewicht [g] einer Batterie: Tragen Sie das Einzelgewicht der Batterien in g ein.</t>
  </si>
  <si>
    <t>&lt;== Batterieanzahl: Bitte Anzahl je mit dem Produkt gelieferten Batterietyp angeben.</t>
  </si>
  <si>
    <t>&lt;== BattG Registrierungsnummer: Bitte tragen Sie hier Ihre BattG Registrierungsnummer ein, falls vorhanden.</t>
  </si>
  <si>
    <t>&lt;== Art der Haltbarkeitsbeschränkung: Bitte Zutreffendes auswählen.</t>
  </si>
  <si>
    <t>&lt;== Flammpunkt (°C): Bitte den Flammpunkt des Produktes aus dem MSDS  (Sicherheitsdatenblatt) eintragen</t>
  </si>
  <si>
    <t>&lt;== Gesamtgewicht (g) = Produkt + Vepackung (g)</t>
  </si>
  <si>
    <t>&lt;== Bitte folgen Sie der Beschreibung und füllen Sie alle Felder in den geforderten Tabellenblättern aus!</t>
  </si>
  <si>
    <t>&lt;== QVC Markt und Sprache: Bitte wählen Sie den QVC Markt aus, an den Sie ihr Produkt liefern werden. Die Auswahl bestimmt  die Sprache der Überschriften und erlaubt so eine leichtere Kommunikation und einen leichteren Zugriff auf Informationen.</t>
  </si>
  <si>
    <t>Lieferant: bitte aus Drop Down Menü auswählen.</t>
  </si>
  <si>
    <t>Für dieses Produkt nicht benötigt.</t>
  </si>
  <si>
    <t>Legende</t>
  </si>
  <si>
    <t xml:space="preserve">&lt;== Zertifikat bei eingetragenen Markenzeichen
Bitte geben Sie eingetragene Markennamen, die Sie verwenden/kommunizieren wollen. Bitte reichen Sie hierfür das  Zertifikat/die schriftliche Bestätigung des Markeninhabers ein. </t>
  </si>
  <si>
    <t xml:space="preserve">&lt;== UN Hazard Code.4 digit UN No or ID that identify hazardous substances, and articles (such as explosives, flammable liquids, etc.) in the framework of international transport. </t>
  </si>
  <si>
    <t xml:space="preserve">&lt;== Harmful Y/N.Is the Product harmful Yes or No </t>
  </si>
  <si>
    <t xml:space="preserve">&lt;== WEEE Product Category.WEEE (Waste Electrical and Electronic Equipment) for recycling. Includes most products that have a plug or need a battery </t>
  </si>
  <si>
    <t>&lt;== Battery Size.Select the size from the drop down list indicated on the battery e.g. AA, D</t>
  </si>
  <si>
    <t>&lt;== Battery Weight (g).single weight of all batteries supplied with the product in grams</t>
  </si>
  <si>
    <t>&lt;== PESO RAEE (g): Indicare il peso in grammi di  tutte le componenti elettriche</t>
  </si>
  <si>
    <t xml:space="preserve">&lt;== Bestätigung des Lieferanten, dass alle Flüssigkeiten in einem versiegelten Polybeutel angeliefert werden. (Nur für die Anlieferung in UK und Frankreich) </t>
  </si>
  <si>
    <t xml:space="preserve">&lt;== Wassergefährdungsklasse: Bitte die Wassergefährdungsklasse aus der Liste auswählen. Die WGK kann dem MSDS (Sicherheitsdatenballt) entnommen werden. </t>
  </si>
  <si>
    <t>&lt;== Peso Lordo (g) = Prodotto + Packaging (g)</t>
  </si>
  <si>
    <t>&lt;== QVC market and Language: Please select the QVC market you are supplying to. The selection will determine the language of the form titles and allow an easier communication and access to information.</t>
  </si>
  <si>
    <t>TEXTILE TAB</t>
  </si>
  <si>
    <t>&lt;== Materialzusammensetzung Textilien: Bitte alle Materialien entsprechend dem zukünftigen Material- und Pflegeetikett angeben. Bitte EU/lokale gesetzliche Anforderungen beachten, z. B. korrekte Landessprache des QVC-Marktes, keine Abkürzungen, korrekte Reihenfolge der Materialien, nur erlaubte Materialangaben etc.</t>
  </si>
  <si>
    <t xml:space="preserve">&lt;== Pflegesymbole: bitte die korrekte Pflegeanleitung für das zukünftige Pflegeetikett auswählen. Bitte die Reihenfolge der Symbole beibehalten, jedoch waagerecht auf das Pflegeetikett drucken. 
</t>
  </si>
  <si>
    <t>&lt;== Zusätzliche Pflegehinweise: Nur falls für den Artikel notwendig: bitte geben Sie zusätzliche Pflegehinweise für das zukünftige Pflegeetikett in der Landessprache des QVC-Marktes an.</t>
  </si>
  <si>
    <t>&lt;== Schuhe: Materialangabe: bitte die Schuhmaterialien für das zukünftige Schuhpiktogramm auswählen und angeben. Das Piktogramm muss entsprechend der gesetzlichen Vorgabe aus Symbolen für die Schuhbestandteile und Materialien bestehen.</t>
  </si>
  <si>
    <t>GTIN TAB</t>
  </si>
  <si>
    <t>Bevorzugte Sprache auswählen</t>
  </si>
  <si>
    <t>Wählen Sie den QVC Markt, an den Sie liefern</t>
  </si>
  <si>
    <t>Wählen Sie die Kategorie aus</t>
  </si>
  <si>
    <t>Wählen Sie die Unterkategorie aus</t>
  </si>
  <si>
    <t>WICHTIGE INFORMATION FÜR DIE KORREKTE VERVOLLSTÄNDIGUNG:</t>
  </si>
  <si>
    <t>Datum</t>
  </si>
  <si>
    <t>QVC SKN (QVC Artikelnummer)</t>
  </si>
  <si>
    <t>Lieferant</t>
  </si>
  <si>
    <t>Agentur</t>
  </si>
  <si>
    <t>Marke</t>
  </si>
  <si>
    <t>Lieferantenartikelnummer</t>
  </si>
  <si>
    <t>Benötigen Sie zusätzliche Erklärungen?</t>
  </si>
  <si>
    <t>Import in die EU durch (Falls QVC, schreiben Sie bitte: QVC):</t>
  </si>
  <si>
    <t>Ursprungsland</t>
  </si>
  <si>
    <t>Zolltarifnummer</t>
  </si>
  <si>
    <t>Textile Herstellungsart</t>
  </si>
  <si>
    <t>Kurzbeschreibung des Artikels</t>
  </si>
  <si>
    <t>Angebotene Varianten (verfügbare Optionen: Farben, Größen...)</t>
  </si>
  <si>
    <t>Größe</t>
  </si>
  <si>
    <t>Farbe/Variante</t>
  </si>
  <si>
    <t>Bestandteile</t>
  </si>
  <si>
    <t>Abmessung Produkt in cm</t>
  </si>
  <si>
    <t>Gewicht (g)</t>
  </si>
  <si>
    <t>Anzahl je Masterkarton</t>
  </si>
  <si>
    <t>Materialtyp</t>
  </si>
  <si>
    <t>Haushaltschemikalien</t>
  </si>
  <si>
    <t>Elektrik/Elektronik</t>
  </si>
  <si>
    <t>Einstufung Entflammbarkeit</t>
  </si>
  <si>
    <t>UN  Code</t>
  </si>
  <si>
    <t>Gefahrgut Wasserlöslichkeit</t>
  </si>
  <si>
    <t>Wassergefährdungsklasse</t>
  </si>
  <si>
    <t>Gesundheitsschädlich (J/N)</t>
  </si>
  <si>
    <t>Gesundheitsschädlich - Optionen (Bitte angeben)</t>
  </si>
  <si>
    <t>Oxidierend</t>
  </si>
  <si>
    <t>Irritierend</t>
  </si>
  <si>
    <t>Toxisch</t>
  </si>
  <si>
    <t>Korridierend</t>
  </si>
  <si>
    <t>WEEE Produktkategorie</t>
  </si>
  <si>
    <t>WEEE Gerätetyp</t>
  </si>
  <si>
    <t>WEEE Gewicht (g)</t>
  </si>
  <si>
    <t xml:space="preserve">WEEE Registrierungsnummer </t>
  </si>
  <si>
    <t>Batterietyp</t>
  </si>
  <si>
    <t>Batteriegröße</t>
  </si>
  <si>
    <t>Gewicht [g] einer Batterie</t>
  </si>
  <si>
    <t>BattG Registrierungsnummer</t>
  </si>
  <si>
    <t>Art der Haltbarkeitsbeschränkung</t>
  </si>
  <si>
    <t>Flammpunkt (°C)</t>
  </si>
  <si>
    <t>Bitte senden Sie ein Sicherheitsdatenblatt, falls der Artikel umweltbelastend und/oder gefährlich ist (für Endnutzung/Transport/Lagerung)!</t>
  </si>
  <si>
    <t>Farbe</t>
  </si>
  <si>
    <t>Bitte Material je Bestandteil angeben</t>
  </si>
  <si>
    <t>Please send an MSDS if Harmful and/ or Hazardous for Final Use/Transport/Storage!</t>
  </si>
  <si>
    <t>Material Composition</t>
  </si>
  <si>
    <t>&lt;== Material Composition: please State material by component</t>
  </si>
  <si>
    <t>&lt;== indicare i materiali per ogni componente</t>
  </si>
  <si>
    <t>&lt;== Le misure devono essere indicate nel seguente modo:
giro vita: S=76-80, M=81-86, L=87-92, XL=93-98, XXL=99-104 (misure corpo)
lunghezza dal centro dietro: S=70, M=72, L=74, XL=76, 2XL=78 (misure capo)</t>
  </si>
  <si>
    <t>&lt;== Bitte geben Sie die Maße in den Maßtabellen in cm an. Bitte fügen Sie eine detaillierte Maßtabelle für Textilien der Spec Card bei</t>
  </si>
  <si>
    <t>&lt;== Prezzo per unità di misura obbligatorio per alcune categorie di prodotti (esempio: € / kg; €/l). Si prega di indicare Sì/No se il prodotto rientra nell'ambito del presente regolamento.</t>
  </si>
  <si>
    <t>Gesundheitsschädlich</t>
  </si>
  <si>
    <t>Gewebt</t>
  </si>
  <si>
    <t>Getufted</t>
  </si>
  <si>
    <t>Gestrickt/Gewirkt</t>
  </si>
  <si>
    <t>Versandtasche</t>
  </si>
  <si>
    <t>Verkaufsverpackung</t>
  </si>
  <si>
    <t>1.</t>
  </si>
  <si>
    <t>2.</t>
  </si>
  <si>
    <t>3.</t>
  </si>
  <si>
    <t>4.</t>
  </si>
  <si>
    <t>prima emissione</t>
  </si>
  <si>
    <t>2° aggiornamento</t>
  </si>
  <si>
    <t>1° aggiornamento</t>
  </si>
  <si>
    <t>3° aggiornamento</t>
  </si>
  <si>
    <t>Importato in Unione Europea da:
(se QVC indicare "QVC")</t>
  </si>
  <si>
    <t>Categoria RAEE</t>
  </si>
  <si>
    <t>Numero Iscrizione Registro  RAEE</t>
  </si>
  <si>
    <t>Numero di Iscrizione al Registro Batterie</t>
  </si>
  <si>
    <t>Punto di infiammabilità (°C)</t>
  </si>
  <si>
    <t>Inviare al QA una MSDS (scheda dati di sicurezza) in caso di prodotto Pericoloso  per l'uso, il trasporto o lo stoccaggio</t>
  </si>
  <si>
    <t>&lt;== Classe di pericolosità per lo stoccaggio dei prodotti pericolosi: Si prega di selezionare la classe rischio per lo stoccaggio di materiali pericolosi come indicato in MSDS.</t>
  </si>
  <si>
    <t>&lt;== Numero Iscrizione al Registro RAEE : Indicare il numero di registrazione al Registro dei Produttori di Apparecchiature Elettriche ed Elettroniche (AEE)</t>
  </si>
  <si>
    <t>&lt;== Numero di Iscrizione al Registro Batterie: Indicare il numero di registrazione al Registro nazionale pile e accumulatori</t>
  </si>
  <si>
    <t>&lt;== Punto di infiammabilità (Celsius): Indicare il flash point (punto di infiammabilità) in °C come riportato in MSDS</t>
  </si>
  <si>
    <t>&lt;== QVC MARKET e Lingue: Selezionare la QVC a cui state mandando la presente Spec Cad r la lingua, tutti i campi della Spec Card verranno mostrati nella lingua scelta, questo per facilitare il Fornitore nella comprensione delle informazioni richieste.</t>
  </si>
  <si>
    <t xml:space="preserve">&lt;== Composizione fibre tessili:  Indicare le corrette composizioni fibrose di tutti i materiali/tessuti presenti nell’articolo e che devono corrispondere a quanto indicato nell’etichetta di composizione e manutenzione cucita al capo. (seguire quanto previsto dalla legge europea e nazionale: es no abbreviazioni, fibre indicate in ordine decrescente, ammesse solo nome della fibra e non nome commerciale etc..) </t>
  </si>
  <si>
    <t xml:space="preserve">&lt;== Istruzioni manutenzione: selezionare le corrette istruzioni di manutenzione che devono corrispondere a quanto indicato nell’etichetta di composizione e manutenzione cucita al capo. </t>
  </si>
  <si>
    <t>&lt;== Itruzioni di manutenzione aggiuntive: solo se necessarie per il prodotto: Indicare le istruzioni di manutenzione aggiuntive che devono corrispondere a quanto indicato nell’etichetta di composizione e manutenzione cucita al capo</t>
  </si>
  <si>
    <t xml:space="preserve">&lt;== Composizione materiali: selezionare il materiale corrispondente ad ogni parte della calzatura così come verrà riportato poi in forma di pittogramma sulle scarpe. I pittogrammi dovranno riportare ii simboli corrispondenti alle differenti parti della calzatura ed ai relativi materiali come p previsto dalla legge sull’etichettatura delle calzature europea e nazionale </t>
  </si>
  <si>
    <t>COUNTRY SPECIFIC</t>
  </si>
  <si>
    <t>ITA</t>
  </si>
  <si>
    <t>5.</t>
  </si>
  <si>
    <t>Customs
Tariff Number</t>
  </si>
  <si>
    <t>Flash Point (°C)</t>
  </si>
  <si>
    <t>GTIN</t>
  </si>
  <si>
    <t>Entsorgungsmaterialien
Verpackungsmüll (g))</t>
  </si>
  <si>
    <t>&amp;</t>
  </si>
  <si>
    <t>&lt;== Qty per Master Carton: Where you are providing variants where dimensions and weights may differ, please list these individually</t>
  </si>
  <si>
    <t>&lt;== Anzahl je Masterkarton: Wenn Sie Varianten mit verschiedenen Maßen und/oder Gewichten anbieten, listen Sie diese bitte separat auf</t>
  </si>
  <si>
    <t>&lt;== DATE/VERSION: Please insert date of completion and version.
If you are preparing and updated version, please insert update1, update2, … and indicate in the box below the reason for updates</t>
  </si>
  <si>
    <t>&lt;== DATUM / VERSION: Bitte geben Sie das Datum der Fertigstellung und die Version an.  Falls Sie eine Änderung erstellen, geben Sie bitte an Update1, Update2, ... und geben Sie den Grund/das Detail der Änderung an</t>
  </si>
  <si>
    <t xml:space="preserve">&lt;== You will find this icon in each each session of the spec card, you can use the home icon to come back to this starting page </t>
  </si>
  <si>
    <t>&lt;== Sie finden das Symbol auf jedem Tabellenblatt wieder. Wenn Sie es anklicken, gelangen Sie zurück zur START-Seite.</t>
  </si>
  <si>
    <t>Nein</t>
  </si>
  <si>
    <t>Ja</t>
  </si>
  <si>
    <t>MHD &amp; PAO</t>
  </si>
  <si>
    <t>Papier/Karton</t>
  </si>
  <si>
    <t>Kunststoff/Plastik</t>
  </si>
  <si>
    <t>Polystyren</t>
  </si>
  <si>
    <t>Textil</t>
  </si>
  <si>
    <t>Holz</t>
  </si>
  <si>
    <t>Andere Materialien</t>
  </si>
  <si>
    <t>Erstversion</t>
  </si>
  <si>
    <t>Specificare i motivi di aggiornamento della scheda</t>
  </si>
  <si>
    <t>Please specify reason for update</t>
  </si>
  <si>
    <t>ATTRIBUTES</t>
  </si>
  <si>
    <t>ATTRIBUTI</t>
  </si>
  <si>
    <t>Specific Components (to be completed) only in case of Set =&gt;</t>
  </si>
  <si>
    <t>Specificare Componenti (solo in caso di Set/Kit) ==&gt;</t>
  </si>
  <si>
    <t>Einzelne Bestandteile ergänzen - NUR im Falle eines Sets =&gt;</t>
  </si>
  <si>
    <t>Leder</t>
  </si>
  <si>
    <t>Beschichtetes Leder</t>
  </si>
  <si>
    <t>Sonstiges</t>
  </si>
  <si>
    <t xml:space="preserve">Numero GTIN (inserire tutte le possibili combinazioni di Style/Opzioni/Colori (se applicabili) e indicare i rispettivi Numeri GTIN assegnati) </t>
  </si>
  <si>
    <t>&lt;==  Angebotene Varianten
Bitte geben Sie alle verschiedenen Varianten Ihres Artikels an: Größen, Farben, Formen..., Details zu individuellen Teilen in einem Set, beispielsweise bei Kosmentik, Haushaltswaren oder Heimtextilien. Bei Bekleidung kann der Größenlauf angegeben werden.</t>
  </si>
  <si>
    <t>Vom Lieferanten auszufüllen. Falls ein Feld für ein Produkt nicht zutrifft, geben Sie bitte n/a an.</t>
  </si>
  <si>
    <t>Variante</t>
  </si>
  <si>
    <t>GTIN NUMMER (Geben Sie jede angebotene Kombination aus Variante/Farbe/Größe ein (falls vorhanden) und führen Sie die zugewiesenen GTIN-Nummern auf.)</t>
  </si>
  <si>
    <t>Reason for updates</t>
  </si>
  <si>
    <t>Motivi aggiornamento scheda</t>
  </si>
  <si>
    <t>&lt;==DATA e VERSIONE: Inserire la data di compilazione del presente documento e la versione, in caso stiate modificando e preparando una nuova versione di un documento già inviato a QVC, si prega di indicare il numero di aggiornamento (update1, update2, …) e le ragioni nel box sottostante</t>
  </si>
  <si>
    <t xml:space="preserve"> Grund/Detail der Änderung</t>
  </si>
  <si>
    <t>Sostanze Corrosive e Combustibili</t>
  </si>
  <si>
    <t>Sostanze non pericolose (SNP)</t>
  </si>
  <si>
    <t>Liquidi Infiammabili</t>
  </si>
  <si>
    <t>Aerosol infiammabili</t>
  </si>
  <si>
    <t>Gas sotto pressione</t>
  </si>
  <si>
    <t>Solidi Infiammabili</t>
  </si>
  <si>
    <t>Liquidi comburenti</t>
  </si>
  <si>
    <t>Altro</t>
  </si>
  <si>
    <t>Not Hazardous</t>
  </si>
  <si>
    <t>Flammable liquids</t>
  </si>
  <si>
    <t>Compressed, liquified, or pressure-dissolved gases</t>
  </si>
  <si>
    <t>Pressurized gas packages (aerosol containers)</t>
  </si>
  <si>
    <t>Flammable corrosive materials</t>
  </si>
  <si>
    <t>Flammable liquids if not LGK 3A or 3B</t>
  </si>
  <si>
    <t>Flammable solids</t>
  </si>
  <si>
    <t>Non-flammable liquids in non-flammable packages</t>
  </si>
  <si>
    <t xml:space="preserve"> Non-flammable solids in non-flammable package</t>
  </si>
  <si>
    <t>Sostanze Corrosive Non Infiammabil</t>
  </si>
  <si>
    <t>Liquidi non infiammabili in packaging non infiammabile</t>
  </si>
  <si>
    <t>Solidi non Infiammabili in Packaging non infiammabile</t>
  </si>
  <si>
    <t>Detaillierte Artikelbeschreibung (Long description)</t>
  </si>
  <si>
    <t>Descrizione dettagliata del prodotto e (Long Description)</t>
  </si>
  <si>
    <t>&lt;== INDICARE TUTTE LE BATTERIE (anche quelle non removibili)
Tipo Batteria: Selezionare dalla lista il tipo di batteria (es. piombo, Nikel o altro)</t>
  </si>
  <si>
    <t>&lt;== PLEASE LIST ALL BATTERY INCLUDED (also those that are non-removable)
Battery Type: Select the battery type from the drop down list either Lead, Nickle or other</t>
  </si>
  <si>
    <t>&lt;== GEBEN SIE DIE DATEN FÜR ALLE BATTERIEN AN (Auch für fest eingebaute Batterien)
Batterietyp: Wählen Sie den korrekten Batterietypen aus der Liste aus</t>
  </si>
  <si>
    <t>Gross Weight (g)</t>
  </si>
  <si>
    <t>Peso Lordo (g)</t>
  </si>
  <si>
    <t>Waste Component 
(packaging waste (g))</t>
  </si>
  <si>
    <t>Master Carton</t>
  </si>
  <si>
    <t>Masterkarton</t>
  </si>
  <si>
    <t>Packaging</t>
  </si>
  <si>
    <t>Verpackung</t>
  </si>
  <si>
    <t>&lt;== Waste Components:State all waste components separately by QVC SKN (average weight for 1 piece). Specify all forms of packaging, this should include such things as fill material &amp; direct product packaging such as the container that a face cream is held within.</t>
  </si>
  <si>
    <t xml:space="preserve">&lt;== Entsorgungsmaterialien: Angabe aller Entsorgungsmaterialien pro QVC SKN (Durchschnittsgewicht für 1 Stück). Verpackung, Füllmaterial und direkte Produktverpackung, wie z. B. Creme-Tiegel, benennen.
</t>
  </si>
  <si>
    <t>Product Weight (g)</t>
  </si>
  <si>
    <t>&lt;== Composizione Rifiuti: Selezionare il tipo di componente e indicare il peso in grammi per il calcolo contributo ecologico (carta/Cartone, Plastica, Tessuto..) - indicare il valore medio presente in 1 pezzo. Devono essere specificati tutti i materiali che genereranno rifiuto (sia quelli di confezionamento che quelli che compongono il prodotto: ad esempio la plastica del barattolo che contiene la crema)</t>
  </si>
  <si>
    <t xml:space="preserve">Composizione Packaging  
(rifiuti per calcolo contributo ecologico) </t>
  </si>
  <si>
    <t>Tipologia confezionamento prodotto 
(unità di vendita QVC)</t>
  </si>
  <si>
    <t xml:space="preserve">Packaging Description 
(QVC single saleable unit) </t>
  </si>
  <si>
    <t>Beschreibung der Verpackung  
(Einzelne QVC Verkaufseinheit)</t>
  </si>
  <si>
    <t>&lt;== Der Masterkarton ist ein Sammelkarton für mindestes 4 verpackte Verkaufseinheiten. Er muss den Anforderungen der QVC-Logistik entsprechen (Typ, Maße, Gewicht, Kennzeichnung).</t>
  </si>
  <si>
    <t>&lt;== Master Carton:  This is the shipping carton that contains all of the saleable units for entry to the QVC Distribution Centre  (Master Cartons must have a minimum of 4 pieces).</t>
  </si>
  <si>
    <t>&lt;== Master Carton: è il cartone che contiene le singole unità di vendita per la spedizione al magazzino QVC (un master carton deve contenere almeno 4 unità)</t>
  </si>
  <si>
    <t>Construction</t>
  </si>
  <si>
    <t>Capacity</t>
  </si>
  <si>
    <t>Unit</t>
  </si>
  <si>
    <t>UN Number</t>
  </si>
  <si>
    <t>Batterie Typ</t>
  </si>
  <si>
    <t>Bauform</t>
  </si>
  <si>
    <t>Kapazität</t>
  </si>
  <si>
    <t>Einheit</t>
  </si>
  <si>
    <t>Beiliegende Batterie</t>
  </si>
  <si>
    <t>Lithium Metal</t>
  </si>
  <si>
    <t>Lithium Ions</t>
  </si>
  <si>
    <t>Lithium Polymer</t>
  </si>
  <si>
    <t>Lithium Battery Type</t>
  </si>
  <si>
    <t>Lithium Ionen</t>
  </si>
  <si>
    <t>Battery</t>
  </si>
  <si>
    <t>Cell</t>
  </si>
  <si>
    <t>Batterie</t>
  </si>
  <si>
    <t>Zelle</t>
  </si>
  <si>
    <t>Enclosed Battery</t>
  </si>
  <si>
    <t>Enclosed</t>
  </si>
  <si>
    <t>Inside</t>
  </si>
  <si>
    <t>Single</t>
  </si>
  <si>
    <t>Beigelegt</t>
  </si>
  <si>
    <t>Eingebaut</t>
  </si>
  <si>
    <t>Einzeln</t>
  </si>
  <si>
    <t xml:space="preserve"> 1.8 - Nickel Cadmium accumulator</t>
  </si>
  <si>
    <t>Tipo di batteria</t>
  </si>
  <si>
    <t>Costruzione</t>
  </si>
  <si>
    <t>Capacità</t>
  </si>
  <si>
    <t>Unità di misura</t>
  </si>
  <si>
    <t>Imballaggio batterie</t>
  </si>
  <si>
    <t>Numero UN</t>
  </si>
  <si>
    <t>Litio-metallo</t>
  </si>
  <si>
    <t>Ioni di litio</t>
  </si>
  <si>
    <t>Polimeri di litio</t>
  </si>
  <si>
    <t>Batteria</t>
  </si>
  <si>
    <t>Cella</t>
  </si>
  <si>
    <t>Singolo</t>
  </si>
  <si>
    <t>&lt;== Sealed Polybag for Hazardous Goods Y/N. Vendor has to confirm that all liquids will be supplied in a sealed polybag this is needed to reduce the risk of spillage/stock damage should item leak in delivery’ (only for UK &amp; FR  delivery)</t>
  </si>
  <si>
    <t>Batteries Qty</t>
  </si>
  <si>
    <t>Number of Batteries/Cells</t>
  </si>
  <si>
    <t>Enclosed Batteries/Cells</t>
  </si>
  <si>
    <t xml:space="preserve">&lt;==Enclosed Batteries
Enclosed = Batteries / cells contained in equipment
Inserted = Batteries / cells packed with equipment (separately in the same package) 
Single = Batteries and cells only without equipment, including battery chargers / power banks
</t>
  </si>
  <si>
    <t xml:space="preserve">&lt;==Beiliegende Batterie
Beigelegt = Batterien / Zellen im Gerät eingebaut
Eingebaut = Batterien / Zellen mit dem Gerät verpackt (separat in der gleichen Verpackung)
Einzeln = Batterien und Zellen ohne Ausrüstung, einschließlich Batterieladegeräte / Powerbanks
</t>
  </si>
  <si>
    <t>Incluse</t>
  </si>
  <si>
    <t>Inserite</t>
  </si>
  <si>
    <t xml:space="preserve">&lt;==Imballaggio batterie
Incluse = Già installate nell’apparecchiatura
Inserite = Accluse all’apparecchiatura (non installate ma presenti nello stesso packaging prodotto)
Singole = Batterie vendute separatamente, compresi caricabatterie / alimentatori
</t>
  </si>
  <si>
    <t xml:space="preserve"> 2011-P-zinc-carbon/zinc-air</t>
  </si>
  <si>
    <t xml:space="preserve"> 2021-P-alcaline-manganese /nickel-zinc </t>
  </si>
  <si>
    <t xml:space="preserve"> 2071-S-alcaline-manganese /nickel-zinc </t>
  </si>
  <si>
    <t xml:space="preserve"> 2012-P-zinc-carbon/zinc-air</t>
  </si>
  <si>
    <t xml:space="preserve"> 2022-P-alcaline-manganese /nickel-zinc </t>
  </si>
  <si>
    <t xml:space="preserve"> 2072-S-alcaline-manganese /nickel-zinc </t>
  </si>
  <si>
    <t xml:space="preserve"> 2013-P-zinc-carbon/zinc-air</t>
  </si>
  <si>
    <t xml:space="preserve"> 2023-P-alcaline-manganese /nickel-zinc </t>
  </si>
  <si>
    <t xml:space="preserve"> 2073-S-alcaline-manganese /nickel-zinc </t>
  </si>
  <si>
    <t xml:space="preserve"> 203-P-zinc-air</t>
  </si>
  <si>
    <t xml:space="preserve"> 205-S-Lithium-ion/lithium-polymer</t>
  </si>
  <si>
    <t xml:space="preserve"> 206-S-nickel-metal hydride</t>
  </si>
  <si>
    <t xml:space="preserve"> 208-S-small lead</t>
  </si>
  <si>
    <t xml:space="preserve"> 209-S-nickel-cadmium</t>
  </si>
  <si>
    <t xml:space="preserve"> 210-P-zinc-carbon</t>
  </si>
  <si>
    <t xml:space="preserve"> 211-P-alcaline-manganese /nickel-zinc </t>
  </si>
  <si>
    <t xml:space="preserve"> 212-P-zinc-air</t>
  </si>
  <si>
    <t xml:space="preserve"> 214-S-Lithium-ion/lithium-polymer</t>
  </si>
  <si>
    <t xml:space="preserve"> 215-S-nickel-metal hydride</t>
  </si>
  <si>
    <t xml:space="preserve"> 216-S-alcaline-manganese </t>
  </si>
  <si>
    <t xml:space="preserve"> 217-S-small lead</t>
  </si>
  <si>
    <t xml:space="preserve"> 218-S-nickel-cadmium</t>
  </si>
  <si>
    <t xml:space="preserve"> 219-P-zinc-carbon</t>
  </si>
  <si>
    <t xml:space="preserve"> 220-P-alcaline-manganese /nickel-zinc </t>
  </si>
  <si>
    <t xml:space="preserve"> 221-P-zinc-air</t>
  </si>
  <si>
    <t xml:space="preserve"> 223-S-Lithium-ion/lithium-polymer</t>
  </si>
  <si>
    <t xml:space="preserve"> 224-S-nickel-metal hydride</t>
  </si>
  <si>
    <t xml:space="preserve"> 225-S-small lead</t>
  </si>
  <si>
    <t xml:space="preserve"> 226-S-nickel-cadmium</t>
  </si>
  <si>
    <t xml:space="preserve"> 227-P-zinc-carbon</t>
  </si>
  <si>
    <t xml:space="preserve"> 228-P-alcaline-manganese /nickel-zinc </t>
  </si>
  <si>
    <t xml:space="preserve"> 229-P-zinc-air</t>
  </si>
  <si>
    <t xml:space="preserve"> 231-S-Lithium-ion/lithium-polymer</t>
  </si>
  <si>
    <t xml:space="preserve"> 232-S-nickel-metal hydride</t>
  </si>
  <si>
    <t xml:space="preserve"> 233-S-small lead</t>
  </si>
  <si>
    <t xml:space="preserve"> 234-S-nickel-cadmium</t>
  </si>
  <si>
    <t xml:space="preserve"> 235-P-zinc-carbon</t>
  </si>
  <si>
    <t xml:space="preserve"> 236-P-alcaline-manganese /nickel-zinc </t>
  </si>
  <si>
    <t xml:space="preserve"> 237-P-zinc-air</t>
  </si>
  <si>
    <t xml:space="preserve"> 239-S-Lithium-ion/lithium-polymer</t>
  </si>
  <si>
    <t xml:space="preserve"> 240-S-nickel-metal hydride</t>
  </si>
  <si>
    <t xml:space="preserve"> 241-S-small lead</t>
  </si>
  <si>
    <t xml:space="preserve"> 242-S-nickel-cadmium</t>
  </si>
  <si>
    <t xml:space="preserve"> 243-P-zinc-carbon</t>
  </si>
  <si>
    <t xml:space="preserve"> 244-P-alcaline-manganese</t>
  </si>
  <si>
    <t xml:space="preserve"> 245-P-zinc-air</t>
  </si>
  <si>
    <t xml:space="preserve"> 247-S-Lithium-ion/lithium-polymer</t>
  </si>
  <si>
    <t xml:space="preserve"> 248-S-nickel-metal hydride</t>
  </si>
  <si>
    <t xml:space="preserve"> 249-S-small lead</t>
  </si>
  <si>
    <t xml:space="preserve"> 250-S-nickel-cadmium</t>
  </si>
  <si>
    <t xml:space="preserve"> 251-P-zinc-carbon</t>
  </si>
  <si>
    <t xml:space="preserve"> 252-P-alcaline-manganese /nickel-zinc </t>
  </si>
  <si>
    <t xml:space="preserve"> 253-P-zinc-air</t>
  </si>
  <si>
    <t xml:space="preserve"> 255-S-Lithium-ion/lithium-polymer</t>
  </si>
  <si>
    <t xml:space="preserve"> 256-S-nickel-metal hydride</t>
  </si>
  <si>
    <t xml:space="preserve"> 257-S-small lead</t>
  </si>
  <si>
    <t xml:space="preserve"> 258-S-nickel-cadmium</t>
  </si>
  <si>
    <t xml:space="preserve"> 259-P-zinc-carbon</t>
  </si>
  <si>
    <t xml:space="preserve"> 260-P-alcaline-manganese /nickel-zinc </t>
  </si>
  <si>
    <t xml:space="preserve"> 261-P-zinc-air</t>
  </si>
  <si>
    <t xml:space="preserve"> 263-S-Lithium-ion/lithium-polymer</t>
  </si>
  <si>
    <t xml:space="preserve"> 264-S-nickel-metal hydride</t>
  </si>
  <si>
    <t xml:space="preserve"> 265-S-small lead</t>
  </si>
  <si>
    <t xml:space="preserve"> 266-S-nickel-cadmium</t>
  </si>
  <si>
    <t xml:space="preserve"> 269-P-alcaline-manganese</t>
  </si>
  <si>
    <t xml:space="preserve"> 270-P-zinc-air</t>
  </si>
  <si>
    <t xml:space="preserve"> 273-S-nickel-metal hydride</t>
  </si>
  <si>
    <t xml:space="preserve"> 274-S-nickel-cadmium</t>
  </si>
  <si>
    <t xml:space="preserve"> 276-P-AgO round, made up of button cells</t>
  </si>
  <si>
    <t xml:space="preserve"> 277-P-AlMn round, made up of button cells</t>
  </si>
  <si>
    <t>&lt;==Weight
Lithium weight is the weight of lithium contained in the battery or cell and not the total weight of the battery or cell</t>
  </si>
  <si>
    <t xml:space="preserve">&lt;==Battery Type
Lithium Metal Batteries or cells: Non-rechargeable (primary) lithium metal or lithium alloy cells or batteries
Lithium Ion Batteries or cells = Rechargeable (secondary) lithium Ion cells or batteries
Lithium Polymer Batteries or cells = Rechargeable (secondary) polymer cells or batteries
</t>
  </si>
  <si>
    <t>&lt;==Peso
Il Peso da riportare è quello del litio contenuto nella batteria o cella e non il peso totale della batteria</t>
  </si>
  <si>
    <t>Batterie al Litio</t>
  </si>
  <si>
    <t>UN Nummer</t>
  </si>
  <si>
    <t>Anzahl Batterien</t>
  </si>
  <si>
    <t>Sonstige</t>
  </si>
  <si>
    <t>Made in (riportato sul prodotto)</t>
  </si>
  <si>
    <t>Please confirm the product Country of Origin (country of manufacture) for each component within the set and use a separate column for each component: this detail is essential for customs clearance procedures</t>
  </si>
  <si>
    <t xml:space="preserve">Per favore indicare il Paese di Fabbricazione (Made In) per ciascuno dei componenti del kit/set utilizzando colonne diverse: questa informazione è fondamentale per l'espletamento delle formalità doganali  </t>
  </si>
  <si>
    <t>Bitte bestätigen Sie uns das Ursprungsland (Herstellungsland) für jeden Setbestandteil und nutzen Sie in der Tabelle eine eigene Spalte je Teil: diese Details sind zur korrekten Zollabfertigung nötig.</t>
  </si>
  <si>
    <t>Please confirm the Customs Tariff (intrastat commodity code) for each component within the set and use a separate column for each component: this detail is essential for customs clearance procedures</t>
  </si>
  <si>
    <t xml:space="preserve">Per favore indicare la voce doganale (codice merceologico doganale / intrastat) per ognuno dei componenti del set, utilizzando colonne separate: questo codice numerico viene assegnato al prodotto sulla base della sua descrizione, ed è fondamentale per l'espletamento delle formalità doganali  </t>
  </si>
  <si>
    <t>Bitte nennen Sie in den vorgegebenen Feldern, passend für jedes Setbestandteil, die Zoll-Warentarifnummer und nutzen je Teil eine eigene Spalte: diese Details sind zur korrekten Zollabfertigung nötig</t>
  </si>
  <si>
    <t>Bitte geben Sie die Produktzusammensetzung aus zolltariflicher Sicht für jedes Setbestandteil an. Zum Beispiel: Puder, Creme etc.</t>
  </si>
  <si>
    <t>If the attributes vary between components please use a separate column for each component and specify the name of the item at the top of each column used. This is particularly useful for beauty categories e.g. eye, lip, manicure and pedicure preparations as well as powder based beauty products etc.    </t>
  </si>
  <si>
    <t>Sollten Attribute der Setbestandteile variieren, dann nutzen Sie bitte auch hierfür je eine Spalte und benennen es entsprechend im Kopf der Spalte. Besonders wichtig ist diese Aufteilung für Beautyartikel. Z. B. Lippen, Augen, Maniküre und Pediküre wie auch Puder etc</t>
  </si>
  <si>
    <t xml:space="preserve">Please confirm the product Country of Origin (country of manufacture): this detail is essential for customs clearance procedures (see attributes for sets) </t>
  </si>
  <si>
    <t>   SI prega di indicare il Paese di Origine del prodotto (paese di fabbricazione): questa informazione è importante per l’espletazione delle procedure di lo sdoganamento (in caso di vari componenti presenti nel set, utilizzare la sezione degli attributi sottostante)</t>
  </si>
  <si>
    <t>Bitte bestätigen Sie uns das Ursprungsland (Herstellungsland): dieses Detail ist zur korrekten Zollabfertigung nötig. (Bei Sets: siehe Attribute)</t>
  </si>
  <si>
    <t xml:space="preserve">Per favore indicare la voce doganale (codice merceologico doganale / intrastat): questo codice numerico viene assegnato al prodotto sulla base della sua descrizione, ed è fondamentale per l'espletamento delle formalità doganali  </t>
  </si>
  <si>
    <t> Bitte nennen Sie die Zoll-Warentarifnummer: diese Klassifizierungsnummer basiert auf der Produktbeschreibung und ist zur korrekten Zollabfertigung nötig</t>
  </si>
  <si>
    <t>Please indicate Textile Construction: this information for textile items (main part) is required for customs clearance procedures</t>
  </si>
  <si>
    <t xml:space="preserve"> Si prega di indicare l’armatura del tessuto principale: questa informazione per gli articoli della categoria tessile e abbigliamento è richiesta per le procedure di sdoganamento </t>
  </si>
  <si>
    <t> Bitte textile Herstellungsart angeben: Bei Textilien ist die Konstruktion des Hauptmaterials für die Zollabwicklung erforderlich.</t>
  </si>
  <si>
    <t>Se un attributo differisce per I diversi component si prega di dedicare una Colonna ad ogni componente e specificare il nome del componente come intestazione di ciascuna delle colonne che si andranno ad utilizzare. Questo è in particolare utile per i prodotti della categoria beauty sia skin care, igiene personale che make up, etc.</t>
  </si>
  <si>
    <t>Lithium Batteries</t>
  </si>
  <si>
    <t>&lt;==In case of Product imported into EU:
please indicate Name &amp; Address of the European Importer company</t>
  </si>
  <si>
    <t xml:space="preserve">please confirm the product Country of Origin (country of manufacture): this detail is essential for customs clearance procedures (see attributes for sets) </t>
  </si>
  <si>
    <t>si prega di indicare il Paese di Origine del prodotto (paese di fabbricazione): questa informazione è importante per l’espletazione delle procedure di lo sdoganamento (in caso di vari componenti presenti nel set, utilizzare la sezione degli attributi sottostante)</t>
  </si>
  <si>
    <t xml:space="preserve">si prega di indicare l’armatura del tessuto principale: questa informazione per gli articoli della categoria tessile e abbigliamento è richiesta per le procedure di sdoganamento </t>
  </si>
  <si>
    <t>bitte textile Herstellungsart angeben: Bei Textilien ist die Konstruktion des Hauptmaterials für die Zollabwicklung erforderlich.</t>
  </si>
  <si>
    <t>bitte bestätigen Sie uns das Ursprungsland (Herstellungsland): dieses Detail ist zur korrekten Zollabfertigung nötig. (Bei Sets: siehe Attribute)</t>
  </si>
  <si>
    <t>&lt;== Im Falle von Import in EU:
bitte Name &amp; Adresse des Europäischen Importeurs angeben</t>
  </si>
  <si>
    <t>Made In (Angabe auf dem Produkt)</t>
  </si>
  <si>
    <t>Lithium Metall</t>
  </si>
  <si>
    <t>Battery Pack</t>
  </si>
  <si>
    <t>Others</t>
  </si>
  <si>
    <t>Pacco batterie</t>
  </si>
  <si>
    <t>Akkupack</t>
  </si>
  <si>
    <t>Knopfzelle</t>
  </si>
  <si>
    <t>&lt;==Battery Typ
Lithium Metall = Lithium Metall Batterien oder Zellen: Nicht-Aufladbare (Primär) Lithium Zellen oder Batterien
Lithium Ionen= Lithium Ion Batterien oder Zellen: Aufladbare (Sekundär) Lithium Ion Zellen oder Batterien
Lithium Polymer = Lithium Polymer Batterien oder Zellen: Aufladbare (Sekundär) Polymer Zellen oder Batterien</t>
  </si>
  <si>
    <t xml:space="preserve">&lt;==Tipo Batteria
Litio-metallo = Batterie non ricaricabili (primarie)  agli ioni di Litio, metallo o lega.
Ioni di litio = batteria ricaricabile (secondaria), accumulatore agli ioni di litio (Li-Ion)
Polimeri di litio =batteria ricaricabile, Accumulatore litio-polimero (Li-Poly) (secondaria)
</t>
  </si>
  <si>
    <t>&lt;==Gewicht
Lithium Gewicht ist das Gewicht des in der Batterie oder Zelle enthaltenen Lithiums und nicht das Gesamtgewicht der Batterie oder Zelle</t>
  </si>
  <si>
    <t>Components</t>
  </si>
  <si>
    <t>&lt;== In general apparel is to be shipped flat packed. Exception: garments from genuine leather. Further exceptions must be approved from the buying team</t>
  </si>
  <si>
    <t>&lt;== Bekleidung ist grundsätzlich liegend anzuliefern. Ausnahme:  Bekleidung aus echtem Leder. Weitere Ausnahmen müssen vom Einkauf genehmigt werden</t>
  </si>
  <si>
    <t>&lt;== In generale l'abbigliamento deve spedito steso (in polybags). Eccezione: gli indumenti in vera pelle. Ulteriori eccezioni devono essere approvate dal buying team</t>
  </si>
  <si>
    <t xml:space="preserve">2.6 Notebooks / Notebooks </t>
  </si>
  <si>
    <t xml:space="preserve">1.1 Refrigerators / Kühlschränke </t>
  </si>
  <si>
    <t xml:space="preserve">1.2 Freezers / Gefriergeräte </t>
  </si>
  <si>
    <t xml:space="preserve">1.3 Equipments which automatically deliver cold products / zur autom Abgabe von Kaltprodukten </t>
  </si>
  <si>
    <t xml:space="preserve">1.4 Air-conditioning equipment / Klimageräte </t>
  </si>
  <si>
    <t xml:space="preserve">1.5 Dehumidifying equipment / Entfeuchter </t>
  </si>
  <si>
    <t xml:space="preserve">1.6 Heat pumps / Wärmepumpen </t>
  </si>
  <si>
    <t xml:space="preserve">1.7 Heat pump dryer / Wärmepumpentrockner </t>
  </si>
  <si>
    <t xml:space="preserve">1.8 Radiators containing oil / ölgefüllte Radiatoren </t>
  </si>
  <si>
    <t xml:space="preserve">2.1 Screens / Bildschirme </t>
  </si>
  <si>
    <t xml:space="preserve">2.2 Televisions / Fernsehgeräte </t>
  </si>
  <si>
    <t xml:space="preserve">2.3 LCD-photo frames / LCD-Fotorahmen </t>
  </si>
  <si>
    <t xml:space="preserve">2.4 Monitors / Monitore </t>
  </si>
  <si>
    <t xml:space="preserve">2.5 Laptops / Laptops </t>
  </si>
  <si>
    <t xml:space="preserve">3.1 Straight fluorescent lamps / stabförmige Leuchtstofflampen </t>
  </si>
  <si>
    <t xml:space="preserve">3.2 Compact fluorescent lamps / Kompaktleuchtstofflampen </t>
  </si>
  <si>
    <t xml:space="preserve">3.3 Fluorescent lamps / Leuchtstofflampen </t>
  </si>
  <si>
    <t xml:space="preserve">3.4 High intensity discharge lamps / Entladungslampen </t>
  </si>
  <si>
    <t xml:space="preserve">3.5 Low pressure sodium lamps / Niederdruck-Natriumdampflampen </t>
  </si>
  <si>
    <t xml:space="preserve">3.6 LED lamps / LED-Lampen </t>
  </si>
  <si>
    <t xml:space="preserve">4.1 Washing machines / Waschmaschinen </t>
  </si>
  <si>
    <t xml:space="preserve">4.2 Clothes dryers / Wäschetrockner </t>
  </si>
  <si>
    <t xml:space="preserve">4.3 Dish washing machines / Geschirrspüler </t>
  </si>
  <si>
    <t xml:space="preserve">4.4 Cookers, / Elektroherde und –backöfen </t>
  </si>
  <si>
    <t xml:space="preserve">4.5 Electric hot plates / Elektrokochplatten </t>
  </si>
  <si>
    <t xml:space="preserve">4.6 Luminaires / Leuchten </t>
  </si>
  <si>
    <t xml:space="preserve">4.7 Equipment reproducing sound or images / Ton- und Bildwiedergabegeräte </t>
  </si>
  <si>
    <t xml:space="preserve">4.8 Musical equipment / Musikausrüstung </t>
  </si>
  <si>
    <t xml:space="preserve">4.9 Appliances for knitting and weaving / Geräte zum Stricken und Weben </t>
  </si>
  <si>
    <t>4.10 Large computer-mainframes / Großrechner</t>
  </si>
  <si>
    <t xml:space="preserve">4.11 Large printing machines / Großdrucker </t>
  </si>
  <si>
    <t xml:space="preserve">4.12 Copying / Kopiergeräte </t>
  </si>
  <si>
    <t xml:space="preserve">4.13 Large coin slot machines / Geldspielautomaten </t>
  </si>
  <si>
    <t xml:space="preserve">4.14 Large medical devices / medizinische Großgeräte </t>
  </si>
  <si>
    <t xml:space="preserve">4.15 Large monitoring and control instruments / große Überwachungsinstrumente </t>
  </si>
  <si>
    <t xml:space="preserve">4.16 Equipment which automatically deliver products and money / Produkt- und Geldausgabeautomaten </t>
  </si>
  <si>
    <t xml:space="preserve">4.17 Photovoltaic panels / Photovoltaikmodule </t>
  </si>
  <si>
    <t xml:space="preserve">4.18 Night storage heater / Nachtspeicherheizgeräte </t>
  </si>
  <si>
    <t xml:space="preserve">5.1 Vacuum cleaners / Staubsauger </t>
  </si>
  <si>
    <t xml:space="preserve">5.2 Carpet sweepers / Teppichkehrmaschinen </t>
  </si>
  <si>
    <t xml:space="preserve">5.3 Appliances for sewing / Nähmaschinen </t>
  </si>
  <si>
    <t xml:space="preserve">5.4 Luminaires / Leuchten </t>
  </si>
  <si>
    <t xml:space="preserve">5.5 Microwaves / Mikrowellengeräte </t>
  </si>
  <si>
    <t xml:space="preserve">5.6 Ventilation equipment / Lüftungsgeräte </t>
  </si>
  <si>
    <t xml:space="preserve">5.7 Irons / Bügeleisen </t>
  </si>
  <si>
    <t xml:space="preserve">5.8 Toasters / Toaster </t>
  </si>
  <si>
    <t xml:space="preserve">5.9 Electric knives / Elektrische Messer </t>
  </si>
  <si>
    <t xml:space="preserve">5.10 Electric kettles / Wasserkocher </t>
  </si>
  <si>
    <t xml:space="preserve">5.11 Clocks and Watches / Uhren </t>
  </si>
  <si>
    <t xml:space="preserve">5.12 Electric shavers / elektrische Rasierapparate </t>
  </si>
  <si>
    <t xml:space="preserve">5.13 Scales / Waagen </t>
  </si>
  <si>
    <t xml:space="preserve">5.14 Appliances for hair and body care / Haar- und Körperpflegegeräte </t>
  </si>
  <si>
    <t xml:space="preserve">5.15 Radio sets / Radiogeräte </t>
  </si>
  <si>
    <t xml:space="preserve">5.16 Video cameras / Videokameras </t>
  </si>
  <si>
    <t xml:space="preserve">5.17 Video recorders / Videorekorder </t>
  </si>
  <si>
    <t xml:space="preserve">5.18 Hi-Fi equipment / Hi-Fi-Anlagen </t>
  </si>
  <si>
    <t xml:space="preserve">5.19 Musical / Musikinstrumente </t>
  </si>
  <si>
    <t xml:space="preserve">5.20 Equipment reproducing sound or images / 0 Ton- und Bildwiedergabegeräte </t>
  </si>
  <si>
    <t xml:space="preserve">5.21 Electrical and electronic toys / Elektrisches und elektronisches Spielzeug </t>
  </si>
  <si>
    <t xml:space="preserve">5.22 Sports equipment / Sportgeräte </t>
  </si>
  <si>
    <t xml:space="preserve">5.23 Computers for biking, diving, running, etc / Fahrrad-, Tauch-, Laufcomputer usw. </t>
  </si>
  <si>
    <t xml:space="preserve">5.24 Smoke detectors / Rauchmelder </t>
  </si>
  <si>
    <t xml:space="preserve">5.25 Heating regulators / Heizregler </t>
  </si>
  <si>
    <t xml:space="preserve">5.26 Thermostats / Thermostate </t>
  </si>
  <si>
    <t xml:space="preserve">5.27 Small Electr. tools / Elektr. Kleinwerkzeuge </t>
  </si>
  <si>
    <t xml:space="preserve">5.28 Small medical devices / Medizinische Kleingeräte </t>
  </si>
  <si>
    <t xml:space="preserve">5.29 Monitoring + control instruments / Überwachungsinstrumente </t>
  </si>
  <si>
    <t xml:space="preserve">5.30 which automatically deliver products / Produktausgabeautomaten </t>
  </si>
  <si>
    <t xml:space="preserve">5.31 with integrated photovoltaic panels / Mit eingebauten Photovoltaikmodulen </t>
  </si>
  <si>
    <t xml:space="preserve">6.1 Mobile phones / Mobiltelefone </t>
  </si>
  <si>
    <t xml:space="preserve">6.2 GPS and navigation equipment / GPS-Geräte </t>
  </si>
  <si>
    <t xml:space="preserve">6.3 Pocket calculators / Taschenrechner </t>
  </si>
  <si>
    <t xml:space="preserve">6.4 Routers / Router </t>
  </si>
  <si>
    <t xml:space="preserve">6.5 Personal computers / PCs </t>
  </si>
  <si>
    <t xml:space="preserve">6.6 Printers / Drucker </t>
  </si>
  <si>
    <t xml:space="preserve">6.7 Telephones / Telefone </t>
  </si>
  <si>
    <t xml:space="preserve">1.9 Other temperature exchange equipment / sonstige Wärmeüberträger </t>
  </si>
  <si>
    <t>2.5 Laptop, notebook.</t>
  </si>
  <si>
    <t>&lt;== Tipologia prodotto RAEE: Indicare la tipologia di prodotto RAEE scegliendo dalla lista</t>
  </si>
  <si>
    <t>Air conditioner appliances</t>
  </si>
  <si>
    <t>All appliances which deliver automatically all kinds of products EN 24.7.2012 Official Journal of the European Union L 197/57</t>
  </si>
  <si>
    <t>Analysers</t>
  </si>
  <si>
    <t>and other products and equipment for the collection, storage, processing, presentation or communication of information by electronic means</t>
  </si>
  <si>
    <t>and other products or equipment for the purpose of recording or reproducing sound or images, including signals or other technologies for the distribution of sound and image than by telecommunications</t>
  </si>
  <si>
    <t>and other products or equipment of transmitting sound, images or other information by telecommunications</t>
  </si>
  <si>
    <t>Answering systems</t>
  </si>
  <si>
    <t>Appliances for hair cutting, hair drying, tooth brushing, shaving, massage and other body care appliances</t>
  </si>
  <si>
    <t>Appliances used for sewing, knitting, weaving and other processing for textiles</t>
  </si>
  <si>
    <t>Audio amplifiers</t>
  </si>
  <si>
    <t>Automatic dispensers for hot drinks</t>
  </si>
  <si>
    <t>Automatic dispensers for hot or cold bottles or cans</t>
  </si>
  <si>
    <t>Automatic dispensers for money</t>
  </si>
  <si>
    <t>Automatic dispensers for solid products</t>
  </si>
  <si>
    <t>Cardiology equipment EN L 197/56 Official Journal of the European Union 24.7.2012</t>
  </si>
  <si>
    <t>Carpet sweepers</t>
  </si>
  <si>
    <t>Cellular telephones</t>
  </si>
  <si>
    <t>Centralised data processing:</t>
  </si>
  <si>
    <t>Clocks, watches and equipment for the purpose of measuring, indicating or registering time</t>
  </si>
  <si>
    <t>Clothes dryers</t>
  </si>
  <si>
    <t>Coin slot machines</t>
  </si>
  <si>
    <t>Compact fluorescent lamps</t>
  </si>
  <si>
    <t>Computers for biking, diving, running, rowing, etc.</t>
  </si>
  <si>
    <t>Cookers</t>
  </si>
  <si>
    <t>Copying equipment</t>
  </si>
  <si>
    <t>Cordless telephones</t>
  </si>
  <si>
    <t>Dialysis equipment</t>
  </si>
  <si>
    <t>Dish washing machines</t>
  </si>
  <si>
    <t>Drills</t>
  </si>
  <si>
    <t>Electric fans</t>
  </si>
  <si>
    <t>Electric heating appliances</t>
  </si>
  <si>
    <t>Electric hot plates</t>
  </si>
  <si>
    <t>Electric knives EN</t>
  </si>
  <si>
    <t>Electric radiators</t>
  </si>
  <si>
    <t>Electric stoves</t>
  </si>
  <si>
    <t>Electric trains or car racing sets</t>
  </si>
  <si>
    <t>Electrical and electronic typewriters</t>
  </si>
  <si>
    <t>Equipment for spraying, spreading, dispersing or other treatment of liquid or gaseous substances by other means</t>
  </si>
  <si>
    <t>Equipment for turning, milling, sanding, grinding, sawing, cutting, shearing, drilling, making holes, punching, folding, bending or similar processing of wood, metal and other materials</t>
  </si>
  <si>
    <t>Facsimile machine (fax)</t>
  </si>
  <si>
    <t>Fertilization tests</t>
  </si>
  <si>
    <t>Freezers</t>
  </si>
  <si>
    <t>Fryers</t>
  </si>
  <si>
    <t>Grinders, coffee machines and equipment for opening or sealing containers or packages</t>
  </si>
  <si>
    <t>Hand-held video game consoles</t>
  </si>
  <si>
    <t>Heating regulators</t>
  </si>
  <si>
    <t>Hi-fi recorders</t>
  </si>
  <si>
    <t>High intensity discharge lamps, including pressure sodium lamps and metal halide lamps</t>
  </si>
  <si>
    <t>Irons and other appliances for ironing, mangling and other care of clothing</t>
  </si>
  <si>
    <t>Laboratory equipment for in vitro diagnosis</t>
  </si>
  <si>
    <t>Laptop computers (CPU, mouse, screen and keyboard included)</t>
  </si>
  <si>
    <t>Large cooling appliances</t>
  </si>
  <si>
    <t>Low pressure sodium lamps</t>
  </si>
  <si>
    <t>Mainframes</t>
  </si>
  <si>
    <t>Measuring, weighing or adjusting appliances for household or as laboratory equipment</t>
  </si>
  <si>
    <t>Microwaves</t>
  </si>
  <si>
    <t>Minicomputers</t>
  </si>
  <si>
    <t>Musical instruments</t>
  </si>
  <si>
    <t>Notebook computers</t>
  </si>
  <si>
    <t>Notepad computers</t>
  </si>
  <si>
    <t>Nuclear medicine equipment</t>
  </si>
  <si>
    <t>Other appliances for cleaning</t>
  </si>
  <si>
    <t>Other appliances for detecting, preventing, monitoring, treating, alleviating illness, injury or disability</t>
  </si>
  <si>
    <t>Other fanning, exhaust ventilation and conditioning equipment</t>
  </si>
  <si>
    <t>Other large appliances for heating rooms, beds, seating furniture</t>
  </si>
  <si>
    <t>Other large appliances u</t>
  </si>
  <si>
    <t>Other large appliances used for refrigeration, conservation and storage of food</t>
  </si>
  <si>
    <t>Other lighting or equipment for the purpose of spreading or controlling light with the exception of filament bulbs</t>
  </si>
  <si>
    <t>Other monitoring and control instruments used in industrial installations (e.g. in control panels)</t>
  </si>
  <si>
    <t>Pay telephones</t>
  </si>
  <si>
    <t>Personal computers (CPU, mouse, screen and keyboard included)</t>
  </si>
  <si>
    <t>Personal computing:</t>
  </si>
  <si>
    <t>Photovoltaic panels</t>
  </si>
  <si>
    <t>Pocket and desk calculators</t>
  </si>
  <si>
    <t>Radio sets</t>
  </si>
  <si>
    <t>Radiotherapy equipment</t>
  </si>
  <si>
    <t>Refrigerators</t>
  </si>
  <si>
    <t>Saws</t>
  </si>
  <si>
    <t>Sewing machines</t>
  </si>
  <si>
    <t>Smoke detector</t>
  </si>
  <si>
    <t>Luminaires including decorative lights chains and other decorative Luminaires</t>
  </si>
  <si>
    <t>Household Luminaires</t>
  </si>
  <si>
    <t>UPC</t>
  </si>
  <si>
    <t>EAN</t>
  </si>
  <si>
    <t>JAN</t>
  </si>
  <si>
    <t>ISBN</t>
  </si>
  <si>
    <t>Check GTIN</t>
  </si>
  <si>
    <t>=if(AV5="'VALUE!","Please Key in GTIN",AV5</t>
  </si>
  <si>
    <t>Select Type</t>
  </si>
  <si>
    <t>GTIN Number</t>
  </si>
  <si>
    <t>Numero GTIN</t>
  </si>
  <si>
    <t>GTIN-Nummer</t>
  </si>
  <si>
    <t>Tipo</t>
  </si>
  <si>
    <t>Typ</t>
  </si>
  <si>
    <t>GTIN verification</t>
  </si>
  <si>
    <t>Verifica GTIN</t>
  </si>
  <si>
    <t>GTIN Prüfung</t>
  </si>
  <si>
    <t>GTIN NUMBER (Enter every available combination of Style/Option/Colour (if applicable) and list the respective assigned GTIN Numbers)</t>
  </si>
  <si>
    <t>&lt;== The GTIN (Global Trade Item Number) colloquially known as EAN, allows a worldwide product Identification.
The allocation is conducted by the GS1 – organisation of each country.
Several different types of ID numbers are considered to be a GTIN. 
Use the “GTIN NUMBER” column to submit any of the following types of numbers: 
• UPC (in North America/GTIN-12): 12-digit number (convert 8-digit UPC-E codes to 12-digit codes)
• EAN (in Europe/GTIN-13): 13-digit number
• JAN (in Japan/GTIN-13): 8- or 13-digit number
• ISBN (for books): 13-digit number (convert ISBN-10 to ISBN-13). If you have both, include only the 13-digit number. Please do not include the dashes.
-- UPC and JAN will be automatically converted into 13 digits by adding "0"--
Please specify the type of GTIN in the data filed “Type” to allow the GTIN verification.</t>
  </si>
  <si>
    <t>&lt;== Il GTIN (Global Trade Item Number), colloquialmente noto come EAN, consente un'identificazione del prodotto in tutto il mondo. L'assegnazione è gestita dall'organizzazione GS1 di ciascun paese.
Diversi tipi di numeri di identificazione sono considerati un GTIN. Utilizza la colonna “GTIN” per specificare uno dei seguenti tipi di numeri: 
• UPC (in America del Nord/GTIN-12): numero di 12 cifre (conversione codici a 8 cifre UPC-E in codici a 12 cifre)
• EAN (in Europa/GTIN-13): numero di 13 cifre
• JAN (in Giappone/GTIN-13): numero di 8 o 13 cifre
• ISBN (per i libri): numero di 13 cifre (conversione ISBN-10 in ISBN-13). Se disponi di entrambi, includi solo il numero di 13 cifre. Non inserire i trattini.
-- UPC e JAN saranno automaticamente trasformati in numeri a 13 cifre aggiungendo "0" all'inizio del numero --
Si prega di specificare il tipo di GTIN nella colonna "Tipo" per permettere la verifica del Numero di GTIN</t>
  </si>
  <si>
    <t>&lt;== Die GTIN (Global Trade Item Number), umgangssprachlich als EAN bekannt, ermöglicht eine weltweite Produktkennzeichnung.
Die Vergabe erfolgt durch die GS1 - Organisation der jeweiligen Länder.
Bitte geben Sie die GTIN-Nummer an, falls vorhanden.
Es gibt verschiedene Nummern zur Produktkennzeichnung, die als GTIN gelten. Verwenden Sie das Attribut gtin [GTIN] zur Angabe der folgenden Arten von Nummern: 
• UPC (in Nordamerika/GTIN-12): 12-stellige Nummer (8-stellige UPC-E-Codes müssen in 12-stellige Codes umgewandelt werden)
• EAN (in Europa/GTIN-13): 13-stellige Nummer
• JAN (in Japan/GTIN-13): 8- oder 13-stellige Nummer
• ISBN (für Bücher): 13-stellige Nummer (ISBN-10 muss in ISBN-13 umgewandelt werden). Wenn Sie beide Nummern haben, verwenden Sie nur die 13-stellige Nummer. Bitte ohne Bindestriche.
--UPC und JAN werden automatisch in eine 13-stellige Nummer umgewandelt durch die Ergänzung von Nullen.--
Bitte geben Sie im Datenfeld „Typ“ den Typ der GTIN an, um eine Überprüfung der GTIN zu ermöglichen.</t>
  </si>
  <si>
    <t>Product Spec Card</t>
  </si>
  <si>
    <t>Long Description</t>
  </si>
  <si>
    <t>Product Name</t>
  </si>
  <si>
    <t>Price</t>
  </si>
  <si>
    <t>ATS DATE</t>
  </si>
  <si>
    <t>Product Composition/material (customs purpose)</t>
  </si>
  <si>
    <t>Piled</t>
  </si>
  <si>
    <t>Offered Style Variants (Available Options: colors, sizes...)</t>
  </si>
  <si>
    <t>Harmful Options (Please mark)</t>
  </si>
  <si>
    <t>Pile</t>
  </si>
  <si>
    <t>Explosive</t>
  </si>
  <si>
    <t>Gases (aerosols, compressed gas)</t>
  </si>
  <si>
    <t>Flammable Liquid (flashpoint ≤60°C)</t>
  </si>
  <si>
    <t>Flammable Solid</t>
  </si>
  <si>
    <t>Oxidizer/Organic Peroxide</t>
  </si>
  <si>
    <t>Toxic / Infectious Substance</t>
  </si>
  <si>
    <t>Radioactive</t>
  </si>
  <si>
    <t xml:space="preserve">Corrosive </t>
  </si>
  <si>
    <t>Misc. (Class 9)</t>
  </si>
  <si>
    <t>Lithium Battery</t>
  </si>
  <si>
    <t>Non-flammable corrosive materials</t>
  </si>
  <si>
    <t>Real Feather &amp; Down (Y/N)</t>
  </si>
  <si>
    <t>Leather (Y/N)</t>
  </si>
  <si>
    <t>Vera Piuma o Piumino (S/N)</t>
  </si>
  <si>
    <t>Real Fur (Y/N)</t>
  </si>
  <si>
    <t>Vera Pelliccia (S/N)</t>
  </si>
  <si>
    <t>Additional Info</t>
  </si>
  <si>
    <t>Informazioni aggiuntive</t>
  </si>
  <si>
    <t>QVC Economic Role</t>
  </si>
  <si>
    <t>Animal</t>
  </si>
  <si>
    <t>#7</t>
  </si>
  <si>
    <t>#8</t>
  </si>
  <si>
    <t>Short Description</t>
  </si>
  <si>
    <t>Descrizione Breve</t>
  </si>
  <si>
    <t>Dogana</t>
  </si>
  <si>
    <t>Informazioni PO</t>
  </si>
  <si>
    <t>SPF</t>
  </si>
  <si>
    <t>Fattore di protezione solare</t>
  </si>
  <si>
    <t>CPNP number</t>
  </si>
  <si>
    <t>Numero CPNP</t>
  </si>
  <si>
    <t>CPNP Nummer</t>
  </si>
  <si>
    <t xml:space="preserve">Gefahrgut </t>
  </si>
  <si>
    <t>Classe 5 - Materie comburenti</t>
  </si>
  <si>
    <t xml:space="preserve">Classe 1 - Materie ed oggetti esplosivi </t>
  </si>
  <si>
    <t xml:space="preserve">Classe 2 - Gas </t>
  </si>
  <si>
    <t xml:space="preserve">Classe 3 - Materie liquide infiammabili </t>
  </si>
  <si>
    <t xml:space="preserve">Classe 4  - Materie solide infiammabili </t>
  </si>
  <si>
    <t xml:space="preserve">Classe 6 - Materie tossiche </t>
  </si>
  <si>
    <t xml:space="preserve">Classe 7 - Materie radioattive </t>
  </si>
  <si>
    <t xml:space="preserve">Classe 8 - Materie corrosive </t>
  </si>
  <si>
    <t xml:space="preserve">Classe 9 - Materie ed oggetti pericolosi diversi </t>
  </si>
  <si>
    <t>SDS required</t>
  </si>
  <si>
    <t>MSDS richiesta</t>
  </si>
  <si>
    <t>&lt;== See section 14 of the SDS (Safety Data Sheet) A UN number is displayed as the letters "UN" followed by a four digit number that identifies dangerous goods, and articles in the framework of international transport. If product is part of a set with more than one UN number, please include all UN numbers along with copies of all SDS.</t>
  </si>
  <si>
    <t>&lt;== See section 14 of the SDS.  e.g. "PERFUMERY PRODUCTS"</t>
  </si>
  <si>
    <t>&lt;== See section 14 of SDS. Dangerous goods can have additional classifications known as sub risks e.g. 8 (5.1)</t>
  </si>
  <si>
    <t>&lt;== See section 14 of the SDS. Packing groups are shown in Roman numerals I,II,III - Some dangerous goods do not have packing groups.</t>
  </si>
  <si>
    <t>&lt;== See section 9 of SDS. Enter flash point in Celsius (°C)</t>
  </si>
  <si>
    <t>&lt;== See section 9 of SDS. Enter boiling point in Celsius (°C)</t>
  </si>
  <si>
    <t>Proper Shipping Name</t>
  </si>
  <si>
    <t>Classification (Sub risk)</t>
  </si>
  <si>
    <t>Boiling Point (°C)</t>
  </si>
  <si>
    <t>Pack Size (Kg / L)</t>
  </si>
  <si>
    <t>I</t>
  </si>
  <si>
    <t>II</t>
  </si>
  <si>
    <t>III</t>
  </si>
  <si>
    <t>Nome Prodotto</t>
  </si>
  <si>
    <t>Contatto per QA/Spec card (nome completo e email)</t>
  </si>
  <si>
    <t>Composizione Prodotto/Materiali (scopo doganale)</t>
  </si>
  <si>
    <t>Packing Group</t>
  </si>
  <si>
    <t>none</t>
  </si>
  <si>
    <t>Transportation</t>
  </si>
  <si>
    <t>Trasporto</t>
  </si>
  <si>
    <t>Storage &amp; Handling</t>
  </si>
  <si>
    <t>Stoccaggio e Manipolazione</t>
  </si>
  <si>
    <t>Hazard Goods class</t>
  </si>
  <si>
    <t>Classe di pericolosità</t>
  </si>
  <si>
    <t>brushes / bristles</t>
  </si>
  <si>
    <t>Pearls</t>
  </si>
  <si>
    <t>Perle</t>
  </si>
  <si>
    <t>Please specify Exact Species of pearls</t>
  </si>
  <si>
    <t>Shoes</t>
  </si>
  <si>
    <t>Scarpe</t>
  </si>
  <si>
    <t>Please specify sole and upper material</t>
  </si>
  <si>
    <t>Please specify lenses material</t>
  </si>
  <si>
    <t>Country of Departure</t>
  </si>
  <si>
    <t>Acetone</t>
  </si>
  <si>
    <t>please specify content (%) of Acetone</t>
  </si>
  <si>
    <t>Alcohol</t>
  </si>
  <si>
    <t>please specify content (%) of Alcohol</t>
  </si>
  <si>
    <t>Content (%)</t>
  </si>
  <si>
    <t>A1.01 Pile Zinco Carbone Portatili</t>
  </si>
  <si>
    <t xml:space="preserve">A1.02 Pila Zinco Cloruro </t>
  </si>
  <si>
    <t>A1.03.01 Pila Alcalina - a bottone</t>
  </si>
  <si>
    <t>A1.03.02 Pila Alcalina altro</t>
  </si>
  <si>
    <t>A1.04.01 Pila al Litio - a bottone</t>
  </si>
  <si>
    <t>A1.04.02 Pila al Litio - altro</t>
  </si>
  <si>
    <t>A1.05.01 Pila Zinco Aria -a bottone</t>
  </si>
  <si>
    <t xml:space="preserve">A1.05.02 Pila Zinco Aria -altro </t>
  </si>
  <si>
    <t>A1.06.01 Pila Zinco Argento - a bottone</t>
  </si>
  <si>
    <t>A1.06.02 Pila Zinco Argento - altro</t>
  </si>
  <si>
    <t>A1.07 Accumulat_al Piombo Portatili</t>
  </si>
  <si>
    <t>A1.08 Accum_Nichel Cadmio Portatili</t>
  </si>
  <si>
    <t>A1.09 Accum_Nichel Idruri Met_Portatili</t>
  </si>
  <si>
    <t xml:space="preserve">A1.11 Altro portatili </t>
  </si>
  <si>
    <t>A1.01 Zinc-carbon battery</t>
  </si>
  <si>
    <t>A1.03.01 Alkaline battery -  button</t>
  </si>
  <si>
    <t>A1.03.02 Alkaline battery - other</t>
  </si>
  <si>
    <t>A1.04.01 Lithium battery - button</t>
  </si>
  <si>
    <t>A1.04.02 Lithium battery - other</t>
  </si>
  <si>
    <t>A1.05.01 Zinc-Air battery- button</t>
  </si>
  <si>
    <t>A1.05.02 Zinc-Air battery- other</t>
  </si>
  <si>
    <t>A1.06.01 Zinc-silver battery- button</t>
  </si>
  <si>
    <t>A1.06.02 Zinc-silver battery- other</t>
  </si>
  <si>
    <t>A1.07 lead portable Accumulator</t>
  </si>
  <si>
    <t>A1.08 Nichel-cadmium portable Accumulator</t>
  </si>
  <si>
    <t>A1.09 Nichel hydrides Met_portable Accumulator</t>
  </si>
  <si>
    <t xml:space="preserve">A1.11 other portable </t>
  </si>
  <si>
    <t>UKEnglish (default)</t>
  </si>
  <si>
    <t>ItalyItaliano</t>
  </si>
  <si>
    <t>GermanyDeutsch</t>
  </si>
  <si>
    <t>GermanyEnglish (default)</t>
  </si>
  <si>
    <t>ItalyEnglish (default)</t>
  </si>
  <si>
    <t>1. Heat Exchanger</t>
  </si>
  <si>
    <t>2. Monitoring and Control Instruments</t>
  </si>
  <si>
    <t xml:space="preserve">3. Lighting Equipment </t>
  </si>
  <si>
    <t xml:space="preserve">4. Large Household Appliances (dimensions &gt; 50 cm) </t>
  </si>
  <si>
    <t>5. Small Household Appliances (dimensions &lt; 50 cm)</t>
  </si>
  <si>
    <t>6. IT and Telecommunications Equipment</t>
  </si>
  <si>
    <t xml:space="preserve">2. Schermi, monitor e apparecchiature dotate di schermi </t>
  </si>
  <si>
    <t>3. Lampade</t>
  </si>
  <si>
    <t>4. Apparecchiature di grandi dimensioni (almeno 1 dimensione &gt;50 cm)</t>
  </si>
  <si>
    <t>5. Apparecchiature di piccole dimensioni (tutte le dimensioni &lt;50 cm)</t>
  </si>
  <si>
    <t>6. Piccole apparecchiature informatiche e per telecomunicazioni</t>
  </si>
  <si>
    <t>1: Temperature exchange equipment</t>
  </si>
  <si>
    <t>2: Screens and monitors</t>
  </si>
  <si>
    <t>3: Lamps</t>
  </si>
  <si>
    <t>4: Large equipment</t>
  </si>
  <si>
    <t>5: Small equipment</t>
  </si>
  <si>
    <t>6: Small IT and telecommunication equipment</t>
  </si>
  <si>
    <t>Kategorie 1: Wärmeüberträger</t>
  </si>
  <si>
    <t>Kategorie 2: Bildschirme, Monitore</t>
  </si>
  <si>
    <t>Kategorie 3: Lampen</t>
  </si>
  <si>
    <t>Kategorie 4: Großgeräte (&gt;50cm)</t>
  </si>
  <si>
    <t>Kategorie 5: Kleingeräte (&lt;50cm)</t>
  </si>
  <si>
    <t>Kategorie 6: Informations- und Telekommunikationstechnik</t>
  </si>
  <si>
    <t>1. large household appliances</t>
  </si>
  <si>
    <t>2. small household appliances</t>
  </si>
  <si>
    <t>3. IT and telecommunications equipment</t>
  </si>
  <si>
    <t>4. consumer equipment</t>
  </si>
  <si>
    <t>5. lighting equipment</t>
  </si>
  <si>
    <t>6. electrical and electronic tools (except large scale stationary industrial tools)</t>
  </si>
  <si>
    <t>7.  toys, leisure and sports equipment</t>
  </si>
  <si>
    <t>8.  medical devices (except implanted and infected products)</t>
  </si>
  <si>
    <t>9.   monitoring and control equipment</t>
  </si>
  <si>
    <t>10. automatic dispensers</t>
  </si>
  <si>
    <t>11. display equipment</t>
  </si>
  <si>
    <t>12. appliances containing refrigerants</t>
  </si>
  <si>
    <t>13.  gas discharge lamps and light-emitting diode (LED) light sources</t>
  </si>
  <si>
    <t>14.  PV panels (solar panels)</t>
  </si>
  <si>
    <t>Oxidised</t>
  </si>
  <si>
    <t>Ossidante</t>
  </si>
  <si>
    <t>Toxic</t>
  </si>
  <si>
    <t>Tossico</t>
  </si>
  <si>
    <t>Corrosivo</t>
  </si>
  <si>
    <t>1. Apparercchiature per lo scambio di temperatura</t>
  </si>
  <si>
    <t>1.1 Refrigerators</t>
  </si>
  <si>
    <t>1.2 Freezers</t>
  </si>
  <si>
    <t>1.3 Equipment which automatically deliver cold products</t>
  </si>
  <si>
    <t>1.4 Air-conditioning equipment</t>
  </si>
  <si>
    <t>1.5 Radiators containing oil</t>
  </si>
  <si>
    <t>1.6 Other temperature exchange equipment</t>
  </si>
  <si>
    <t>2.1 Screens</t>
  </si>
  <si>
    <t>2.2 Television</t>
  </si>
  <si>
    <t>2.3 LCD-photo frames</t>
  </si>
  <si>
    <t>2.4 Monitors</t>
  </si>
  <si>
    <t>3.1 Straight fluorescent lamps</t>
  </si>
  <si>
    <t>3.2 Compact fluorescent lamps</t>
  </si>
  <si>
    <t>3.3 Fluorescent lamps</t>
  </si>
  <si>
    <t>3.4 High intensity discharge lamps</t>
  </si>
  <si>
    <t>3.5 LED lamps</t>
  </si>
  <si>
    <t>4.1 Washing machines</t>
  </si>
  <si>
    <t>4.2 Washing machines</t>
  </si>
  <si>
    <t>4.3 Dish washing machines</t>
  </si>
  <si>
    <t>4.4. Cookers, Electric stoves, Electric hot plates</t>
  </si>
  <si>
    <t>4.5 Luminaires</t>
  </si>
  <si>
    <t>4.6 Equipment reproducing sound or images, Musical equipment</t>
  </si>
  <si>
    <t>4.7 Appliances for knitting and weaving</t>
  </si>
  <si>
    <t xml:space="preserve">4.8 big printer </t>
  </si>
  <si>
    <t xml:space="preserve">4.9 big copier </t>
  </si>
  <si>
    <t>4.10 big token machines</t>
  </si>
  <si>
    <t xml:space="preserve">4.11 big medical devices </t>
  </si>
  <si>
    <t>4.12 big instruments for minitoring and control</t>
  </si>
  <si>
    <t>4.13 big instruments for distrubution of food or money</t>
  </si>
  <si>
    <t>4.14 photovoltaic panels</t>
  </si>
  <si>
    <t>4.15 mainframe</t>
  </si>
  <si>
    <t xml:space="preserve">4.16 electrical stove, electrical appliance for heat up, big appliance to heat up rooms, beds and fornitures to sit down, big dimension appliance </t>
  </si>
  <si>
    <t>5.1 Vacuum cleaners</t>
  </si>
  <si>
    <t>5.2 Carpet sweepers</t>
  </si>
  <si>
    <t>5.3 Carpet sweepers</t>
  </si>
  <si>
    <t>5.4 Luminaires</t>
  </si>
  <si>
    <t>5.5 Microwaves</t>
  </si>
  <si>
    <t>5.6 Ventilation Equipment</t>
  </si>
  <si>
    <t>5.7 Irons</t>
  </si>
  <si>
    <t>5.8 Toasters</t>
  </si>
  <si>
    <t>5.9 Electric knives</t>
  </si>
  <si>
    <t>5.10 Electric kettlers</t>
  </si>
  <si>
    <t>5.11 Clocks and Watches</t>
  </si>
  <si>
    <t>5.12 Appliances for hair and body care</t>
  </si>
  <si>
    <t>5.13 scales</t>
  </si>
  <si>
    <t>5.14 Appliances for hair and body care</t>
  </si>
  <si>
    <t>5.15 Calculators</t>
  </si>
  <si>
    <t>5.16 radio set</t>
  </si>
  <si>
    <t>5.17 Cameras and Recorders</t>
  </si>
  <si>
    <t>5.18 Equipment reproducing sounds and images</t>
  </si>
  <si>
    <t>5.19 Electrical and electronic toys</t>
  </si>
  <si>
    <t>5.20 Sport Equipments and Electrical and electronic toys</t>
  </si>
  <si>
    <t>5.21 Smoke detectors, termostats and small monitoring and controls instruments, small MD</t>
  </si>
  <si>
    <t>5.22 Small Electrical and electronic tools</t>
  </si>
  <si>
    <t>5.24 cooking appliances, electric heaters, electric hot plates, electric heating appliances, fryers, blenders, electric coffee grinders and equipment to open or seal containers or packages, hair dryers, electric toothbrushes, electric razors, massage appliances and other treatments of the body, other cleaning equipment as well as other small equipment</t>
  </si>
  <si>
    <t>5.23 Small equipment with integrated photovoltaic panels</t>
  </si>
  <si>
    <t>6.1 Mobile phones</t>
  </si>
  <si>
    <t>6.2 GPS and navigation equipment</t>
  </si>
  <si>
    <t>6.3 Pocket calculators</t>
  </si>
  <si>
    <t>6.4 Ruters</t>
  </si>
  <si>
    <t>6.5 Personal computers</t>
  </si>
  <si>
    <t>6.6 Printers</t>
  </si>
  <si>
    <t>6.7 Phones</t>
  </si>
  <si>
    <t xml:space="preserve">
6.8 electronic diaries, electric and electronic typewriters, other products and equipment for collecting, storing, processing, presenting or communicating information by electronic means, fax, telex, public pay telephones, answering machines or other products or equipment for transmitting sound, images or other information by telecommunication as well as other small IT and telecommunication equipment</t>
  </si>
  <si>
    <t xml:space="preserve">1.1 Frigoriferi </t>
  </si>
  <si>
    <t xml:space="preserve">1.2 congelatori </t>
  </si>
  <si>
    <t>1.3 distributore automatico freddo</t>
  </si>
  <si>
    <t xml:space="preserve">1.4 condizionatori, deumidificatori, pompe di calore </t>
  </si>
  <si>
    <t>1.5 radiatori a olio</t>
  </si>
  <si>
    <t>1.6 altre apparecchiature per lo scambio di temperatura non ad acqua</t>
  </si>
  <si>
    <t xml:space="preserve">2.1 Schermi </t>
  </si>
  <si>
    <t xml:space="preserve">2.2 televisori </t>
  </si>
  <si>
    <t>2.3 cornici digitali LCD</t>
  </si>
  <si>
    <t>2.4 monitor</t>
  </si>
  <si>
    <t xml:space="preserve">3.1 Tubi fluorescenti </t>
  </si>
  <si>
    <t xml:space="preserve">3.2 lampade fluorescenti compatte </t>
  </si>
  <si>
    <t xml:space="preserve">3.3 Lampade fluorescenti </t>
  </si>
  <si>
    <t>3.4 lampade a scarica ad alta densità</t>
  </si>
  <si>
    <t xml:space="preserve">3.5 LED </t>
  </si>
  <si>
    <t xml:space="preserve">4.1 Lavatrici </t>
  </si>
  <si>
    <t xml:space="preserve">4.2 asciugatrici </t>
  </si>
  <si>
    <t>4.3 lavastoviglie</t>
  </si>
  <si>
    <t xml:space="preserve">4.4.apparecchi di cottura, stufe elettriche, piastre riscaldanti elettriche </t>
  </si>
  <si>
    <t xml:space="preserve">4.5 lampadari </t>
  </si>
  <si>
    <t>4.6 apparecchiature per riprodurre suoni o immagini, apparecchiature musicali</t>
  </si>
  <si>
    <t xml:space="preserve">4.7 macchine per cucire, macchine per maglieria </t>
  </si>
  <si>
    <t>4.8 grandi stampanti</t>
  </si>
  <si>
    <t xml:space="preserve">4.9 grandi copiatrici  </t>
  </si>
  <si>
    <t>4.10 grandi macchine a gettoni</t>
  </si>
  <si>
    <t>4.11 grandi dispositivi medici</t>
  </si>
  <si>
    <t xml:space="preserve">4.12 grandi strumenti di monitoraggio e controllo </t>
  </si>
  <si>
    <t xml:space="preserve">4.13 grandi apparecchi che distribuiscono autonomamente prodotti o denaro </t>
  </si>
  <si>
    <t xml:space="preserve">4.14 pannelli fotovoltaici </t>
  </si>
  <si>
    <t xml:space="preserve">4.16 stufe elettriche, apparecchi elettrici di riscaldamento, grandi elettrodomestici utilizzati per riscaldare stanze, letti e mobili per sedersi nonché apparecchiature di grandi dimensioni </t>
  </si>
  <si>
    <t xml:space="preserve">5.1 Aspirapolvere </t>
  </si>
  <si>
    <t xml:space="preserve">5.2 scope meccaniche </t>
  </si>
  <si>
    <t xml:space="preserve">5.3 macchine per cucire </t>
  </si>
  <si>
    <t xml:space="preserve">5.4 apparecchi di illuminazione </t>
  </si>
  <si>
    <t xml:space="preserve">5.5 forni a microonde </t>
  </si>
  <si>
    <t xml:space="preserve">5.6 ventilatori elettrici </t>
  </si>
  <si>
    <t xml:space="preserve">5.7 ferri da stiro </t>
  </si>
  <si>
    <t xml:space="preserve">5.8 tostapane </t>
  </si>
  <si>
    <t xml:space="preserve">5.9 coltelli elettrici </t>
  </si>
  <si>
    <t xml:space="preserve">5.10 bollitori elettrici </t>
  </si>
  <si>
    <t xml:space="preserve">5.11 sveglie e orologi </t>
  </si>
  <si>
    <t xml:space="preserve">5.12 rasoi elettrici </t>
  </si>
  <si>
    <t xml:space="preserve">5.13 bilance </t>
  </si>
  <si>
    <t xml:space="preserve">5.14 apparecchi tagliacapelli e apparecchi per la cura del corpo </t>
  </si>
  <si>
    <t xml:space="preserve">5.15 calcolatrici </t>
  </si>
  <si>
    <t xml:space="preserve">5.16 apparecchi radio </t>
  </si>
  <si>
    <t xml:space="preserve">5.17 videocamere, videoregistratori </t>
  </si>
  <si>
    <t xml:space="preserve">5.18 apparecchiature per riprodurre suoni o immagini </t>
  </si>
  <si>
    <t xml:space="preserve">5.19 giocattoli elettrici ed elettronici </t>
  </si>
  <si>
    <t>5.20 apparecchiature elettriche usate per lo sport e giochi</t>
  </si>
  <si>
    <t>5.21 rivelatori di fumo, regolatori di calore, termostati, elettronici, piccoli dispositivi medici, piccoli strumenti di monitoraggio e di controllo,</t>
  </si>
  <si>
    <t xml:space="preserve">5.22 piccoli apparecchi che distribuiscono automaticamente prodotti </t>
  </si>
  <si>
    <t xml:space="preserve">5.24 apparecchiature di cottura, stufe elettriche , piastre riscaldanti elettriche, apparecchi elettrici di riscaldamento, friggitrici, frullatori, macina caffè elettrici e apperecchiature per aprire o sigillare contenitori o pacchetti, asciugacapelli, spazzolini da denti elettrici, rasoi alettrici apparecchi per massaggi e altree cure del corpo, altre apparecchiature per la pulizia nonchè altre apparecchiature di piccole dimensioni </t>
  </si>
  <si>
    <t xml:space="preserve">5.23 piccole apparecchiature con pannelli fotovoltaici integrati </t>
  </si>
  <si>
    <t xml:space="preserve">6.1 Telefoni cellulari </t>
  </si>
  <si>
    <t xml:space="preserve">6.2 navigatori satellitari (GPS) </t>
  </si>
  <si>
    <t xml:space="preserve">6.3 calcolatrici tascabili </t>
  </si>
  <si>
    <t>6.4 router</t>
  </si>
  <si>
    <t xml:space="preserve">6.5 PC </t>
  </si>
  <si>
    <t xml:space="preserve">6.6 stampanti </t>
  </si>
  <si>
    <t xml:space="preserve">6.7 telefoni </t>
  </si>
  <si>
    <t xml:space="preserve">6.8  agende elettroniche , macchine da scrivere elettriche ed elettroniche, altri prodotti e apparecchiature per raccogliere, memorizzare, elaborare, presentare o comunicare informazioni con mezzi elettronici, fax, telex, telefoni pubblici a pagamento, segreterie telefoniche o altri prodotti o apparecchiature per trasmettere suoni, immagini o altre informazioni mediante la telecomunicazione nonchè altre piccole apparecchiature informatiche e per telecomunicazioni. </t>
  </si>
  <si>
    <t>please insert a WEEE registration number here</t>
  </si>
  <si>
    <t>Subject to WEEE law?</t>
  </si>
  <si>
    <t>WEEE and BATTERY</t>
  </si>
  <si>
    <t>inserire qui il numero di registrazione al registro</t>
  </si>
  <si>
    <t xml:space="preserve">&gt;== if there are parts in Real Fur please check with QVC if the product is sellable </t>
  </si>
  <si>
    <t>plastic parts in Melamine</t>
  </si>
  <si>
    <t>parti in plastica a base di Melammina</t>
  </si>
  <si>
    <t>plastic parts in Polyamide</t>
  </si>
  <si>
    <t>parti in plastica a base di Poliammide</t>
  </si>
  <si>
    <t>Waste Electrical and Electronic Equipment</t>
  </si>
  <si>
    <t>Rifiuti Elettronici (RAEE)</t>
  </si>
  <si>
    <t>Is any component in your product considered a dangerous goods/hazmat?
Ref: UN framework of international transport, ICAO/IATA, ADR/RID, IMDG</t>
  </si>
  <si>
    <t>Irritant (Y/N)</t>
  </si>
  <si>
    <t>Irritante (S/N)</t>
  </si>
  <si>
    <t>#6</t>
  </si>
  <si>
    <t>Hazardous Info</t>
  </si>
  <si>
    <t xml:space="preserve">Informazioni Prodotti pericolosi </t>
  </si>
  <si>
    <t>Please add details</t>
  </si>
  <si>
    <t>Subject to BATTERY law?</t>
  </si>
  <si>
    <t>QA</t>
  </si>
  <si>
    <t>Distributor_Retailer</t>
  </si>
  <si>
    <t>Importer (third party EU representative available)</t>
  </si>
  <si>
    <t>Importer (third party EU representative NOT available)</t>
  </si>
  <si>
    <t>Manufacturer</t>
  </si>
  <si>
    <t>FIRST DELIVERY DATE AT DC</t>
  </si>
  <si>
    <t xml:space="preserve">Customs </t>
  </si>
  <si>
    <t>Zoll</t>
  </si>
  <si>
    <t>Quantity</t>
  </si>
  <si>
    <t>Leaflets included? (Y/N) (bounce backs not permitted)</t>
  </si>
  <si>
    <t>CAT</t>
  </si>
  <si>
    <t>SUBCAT</t>
  </si>
  <si>
    <t>Distributor: any natural or legal person in the supply chain, other than the manufacturer or the importer, who makes a product available on the market. 
The distributor does not assume the full legal responsibility of a product but verifies that the product bears the required conformity marking, that it is correctly labeled and accompanied by the required documents and by instructions and safety information issued at least in the local language of the market where the product is sold within.</t>
  </si>
  <si>
    <t>Manufacturer: any natural or legal person who manufactures a product or has a product designed or manufactured and markets that product under his name or trademark.</t>
  </si>
  <si>
    <r>
      <rPr>
        <u/>
        <sz val="9"/>
        <color theme="1"/>
        <rFont val="Calibri"/>
        <family val="2"/>
        <scheme val="minor"/>
      </rPr>
      <t>Importer:</t>
    </r>
    <r>
      <rPr>
        <sz val="9"/>
        <color theme="1"/>
        <rFont val="Calibri"/>
        <family val="2"/>
        <scheme val="minor"/>
      </rPr>
      <t xml:space="preserve"> any natural or legal person established within the Community who places a product from a third country on the Community market.
</t>
    </r>
    <r>
      <rPr>
        <u/>
        <sz val="9"/>
        <color theme="1"/>
        <rFont val="Calibri"/>
        <family val="2"/>
        <scheme val="minor"/>
      </rPr>
      <t>EU representative:</t>
    </r>
    <r>
      <rPr>
        <sz val="9"/>
        <color theme="1"/>
        <rFont val="Calibri"/>
        <family val="2"/>
        <scheme val="minor"/>
      </rPr>
      <t xml:space="preserve"> any natural or legal person established within the Community who has received a written mandate from a manufacturer established outside the Community to act on his behalf in relation to specified tasks.
Appointment possible for CE marked products ("EU Authorized Representative") and for chemicals ("Only Representative"); mandatory for medical devices.
The liability is up to the EU third party representative. The importer verifies that manufacturer and EU representative have correctly implemented the respective tasks and that the product complies with the applicable requirements.</t>
    </r>
  </si>
  <si>
    <r>
      <rPr>
        <u/>
        <sz val="9"/>
        <color theme="1"/>
        <rFont val="Calibri"/>
        <family val="2"/>
        <scheme val="minor"/>
      </rPr>
      <t>Importer:</t>
    </r>
    <r>
      <rPr>
        <sz val="9"/>
        <color theme="1"/>
        <rFont val="Calibri"/>
        <family val="2"/>
        <scheme val="minor"/>
      </rPr>
      <t xml:space="preserve"> any natural or legal person established within the Community who places a product from a third country on the Community market.
</t>
    </r>
    <r>
      <rPr>
        <u/>
        <sz val="9"/>
        <color theme="1"/>
        <rFont val="Calibri"/>
        <family val="2"/>
        <scheme val="minor"/>
      </rPr>
      <t>EU representative:</t>
    </r>
    <r>
      <rPr>
        <sz val="9"/>
        <color theme="1"/>
        <rFont val="Calibri"/>
        <family val="2"/>
        <scheme val="minor"/>
      </rPr>
      <t xml:space="preserve"> any natural or legal person established within the Community who has received a written mandate from a manufacturer established outside the Community to act on his behalf in relation to specified tasks.
The liability is up to the importer who acts on manufacturer's behalf in the EU market implementing all the relevant actions when necessary (e.g. notifications, registrations, ...).
The importer holds the full set of documents demonstrating the product's compliance (e.g. certificates, test reports,...) and makes available the techical file (CE marked products) within 5 working days since a request of the Authorities.</t>
    </r>
  </si>
  <si>
    <t>WASTE MANAGEMENT</t>
  </si>
  <si>
    <t xml:space="preserve">GESTIONE RIFIUTI </t>
  </si>
  <si>
    <t>PACKAGING WASTE</t>
  </si>
  <si>
    <t>Natural Components</t>
  </si>
  <si>
    <t>Componenti naturali</t>
  </si>
  <si>
    <t>Length (mm)</t>
  </si>
  <si>
    <t>Lunghezza (mm)</t>
  </si>
  <si>
    <t>Länge (mm)</t>
  </si>
  <si>
    <t>Width (mm)</t>
  </si>
  <si>
    <t>Larghezza (mm)</t>
  </si>
  <si>
    <t>Breite (mm)</t>
  </si>
  <si>
    <t>Height (mm)</t>
  </si>
  <si>
    <t>Altezza (mm)</t>
  </si>
  <si>
    <t>Höhe (mm)</t>
  </si>
  <si>
    <t>value</t>
  </si>
  <si>
    <t>valore</t>
  </si>
  <si>
    <t>^ in case of KIT/different product components in the product, please use the table below v</t>
  </si>
  <si>
    <t xml:space="preserve">^nel caso di KIT/prodotti differenti, si prega di utilizzare la tabella riportata più in basso v </t>
  </si>
  <si>
    <t>Temperature Sensitive ?</t>
  </si>
  <si>
    <t>Prodotto sensibile alla temperatura?</t>
  </si>
  <si>
    <t>&gt;== se sono presenti parti in vera pelliccia , verificare con QVC la vendibilità del prodotto</t>
  </si>
  <si>
    <t>Please specify material</t>
  </si>
  <si>
    <t>Please specify Textile composition</t>
  </si>
  <si>
    <t>Prezzo</t>
  </si>
  <si>
    <t>Quantità</t>
  </si>
  <si>
    <t>DATA ARRIVO A MAGAZZINO</t>
  </si>
  <si>
    <t>MIN: Length 260, Width 150, Height 120 (mm)
MAX: Length 580, Width 380, Height 380 (mm)</t>
  </si>
  <si>
    <t>specificare il paese di Origine (Made In-Paese di Produzione)</t>
  </si>
  <si>
    <t>specificare il paese di Provenienza (Paese di Partenza Spedizione)</t>
  </si>
  <si>
    <t>PO details</t>
  </si>
  <si>
    <t>&lt;== this field is automatically composed with the sum of all the attributes, if you use this field for a free text, please make sure all attributes are captured</t>
  </si>
  <si>
    <t>PRODUCT 
IMAGE</t>
  </si>
  <si>
    <t>TV Caption/Dubner (Short Description)</t>
  </si>
  <si>
    <t>Vendor Data</t>
  </si>
  <si>
    <t>Product Description</t>
  </si>
  <si>
    <t>QVC INTERNAL</t>
  </si>
  <si>
    <t>Allgemeine Informationen</t>
  </si>
  <si>
    <t>Produktbezeichnung</t>
  </si>
  <si>
    <t>Kontakt für QA/Spec Card - Klärungen (Name und E-Mail-Adresse)</t>
  </si>
  <si>
    <t>Preis</t>
  </si>
  <si>
    <t>Menge</t>
  </si>
  <si>
    <t>Datum Anlieferung Distributionszentrum</t>
  </si>
  <si>
    <t>ATS / Datum Verkaufsfähigkeit</t>
  </si>
  <si>
    <t>Abgangsland</t>
  </si>
  <si>
    <t>PO Informationen</t>
  </si>
  <si>
    <t>Materialangabe</t>
  </si>
  <si>
    <t>Temperaturempfindlich?</t>
  </si>
  <si>
    <t>^ im Falle eines Sets/verschiedener Bestandteile je Produkt, benutzen Sie bitte die Tabelle unten v</t>
  </si>
  <si>
    <t>&gt;== Wenn der Artikel aus echtem Pelz besteht oder Bestandteile daraus hat, erkundigen Sie sich bei QVC, ob das Produkt in Verkehr gebracht werden darf</t>
  </si>
  <si>
    <t>Kunststoffteile aus Melamin</t>
  </si>
  <si>
    <t>Kunststoffteile aus Polyamid</t>
  </si>
  <si>
    <t>Materialzusammensetzung (für Zollzwecke)</t>
  </si>
  <si>
    <t>Textile Bestandteile</t>
  </si>
  <si>
    <t xml:space="preserve">Grundpreis (ja/nein)
</t>
  </si>
  <si>
    <t>Bitte Zolltarifnummer angeben</t>
  </si>
  <si>
    <t>Bitte Herkunftsland angeben</t>
  </si>
  <si>
    <t>Materialzusammensetzung auswählen</t>
  </si>
  <si>
    <t>Bürsten/Pinsel/Borsten</t>
  </si>
  <si>
    <t>Perlen</t>
  </si>
  <si>
    <t>Brillen/Sonnenbrillen</t>
  </si>
  <si>
    <t>Bitte das Material der Brillengläser angeben</t>
  </si>
  <si>
    <t>Bitte die genaue Perlenart angeben</t>
  </si>
  <si>
    <t>Enthält das Produkt...?</t>
  </si>
  <si>
    <t>Bitte das genaue Material angeben</t>
  </si>
  <si>
    <t>Bitte Materialzusammensetzung angeben</t>
  </si>
  <si>
    <t>PRODUCT &amp; PO</t>
  </si>
  <si>
    <t>PRODOTTO &amp; PO</t>
  </si>
  <si>
    <t>CUSTOM</t>
  </si>
  <si>
    <t>DOGANA</t>
  </si>
  <si>
    <t>ZOLL</t>
  </si>
  <si>
    <t>PO Daten</t>
  </si>
  <si>
    <t>Indicare i materiali della suola e della tomaia</t>
  </si>
  <si>
    <t>Tessile</t>
  </si>
  <si>
    <t>Select fabric framework</t>
  </si>
  <si>
    <t>Si prega di indicare la specie della perla</t>
  </si>
  <si>
    <t>Indicare la composizione tessile</t>
  </si>
  <si>
    <t>Produktbeschreibung</t>
  </si>
  <si>
    <t>Angabe</t>
  </si>
  <si>
    <t>Attribute</t>
  </si>
  <si>
    <t>Produktbild</t>
  </si>
  <si>
    <t>MIN: Länge 260, Breite 150, Höhe 120 (mm)
MAX: Länge 580, Breite 380, Höhe 380 (mm)</t>
  </si>
  <si>
    <t>Tutti i campi se non oscurati con la scritta n/a sono obbligatori e devono essere pertanto compilati dal fornitore. Le informazioni richieste sono informazioni che sono importanti per la corretta gestione del prodotto da parte di QVC ma anche informazioni che verranno fornite ai clienti di QVC quando vorranno scegliere il vostro prodotto. Il fornitore è pertanto responsabile della correttezza e completezza dei dati forniti. In caso di dubbio si prega di far riferimento al team di Quality Assurance.</t>
  </si>
  <si>
    <t>All fields will require mandatory completion if applicable to the product. Correct information should be put in or chosen from the drop down menu. 
The information collected in the Product Specification Card supplies most of QVCs customer facing product information. Any incorrect, false or misleading information given may have a negative effect on product sales.
If you have any queries on how this document requires to be completed please liaise with the QVC Quality Assurance Team.</t>
  </si>
  <si>
    <t>The information collected in the Product Specification Card supplies most of QVCs customer facing product information. Any incorrect, false or misleading information given may have a negative effect on product sales.
All fields will require mandatory completion if applicable to the product. Correct information should be put in or chosen from the drop down menu. 
If you have any queries on how this document requires to be completed please liaise with the QVC Quality Assurance Team at the following address:</t>
  </si>
  <si>
    <t xml:space="preserve">
Contact for QA/Spec Card Issues (name and email address)</t>
  </si>
  <si>
    <t>Transport</t>
  </si>
  <si>
    <t>Lagerung &amp; Handhabung</t>
  </si>
  <si>
    <t>Explosiv</t>
  </si>
  <si>
    <t>Gase (Aerosole, Druckgas)</t>
  </si>
  <si>
    <t>Entzündbare Flüssigkeit (Flammpunkt ≤ 60 ° C)</t>
  </si>
  <si>
    <t>Entzündbarer Feststoff</t>
  </si>
  <si>
    <t>Oxidationsmittel / organisches Peroxid</t>
  </si>
  <si>
    <t>Giftige / infektiöse Substanz</t>
  </si>
  <si>
    <t>Radioaktiv</t>
  </si>
  <si>
    <t>Ätzend</t>
  </si>
  <si>
    <t>Diverses (Klasse 9)</t>
  </si>
  <si>
    <t>Lithium Batterie</t>
  </si>
  <si>
    <t>Wird eine Komponente in Ihrem Produkt als Gefahrgut eingestuft?
Ref: UN-Rahmen des internationalen Verkehrs: ICAO/IATA, ADR/RID, IMDG</t>
  </si>
  <si>
    <t>Richtiger technischer Name</t>
  </si>
  <si>
    <t>Klassifizierung (Teilrisiko)</t>
  </si>
  <si>
    <t>Aceton</t>
  </si>
  <si>
    <t>Anteil (%) Aceton angeben</t>
  </si>
  <si>
    <t>Alkohol</t>
  </si>
  <si>
    <t>Anteil (%)  Alkohol angeben</t>
  </si>
  <si>
    <t>Verschlossener Polybeutel für Gefahrgüter (J/N)</t>
  </si>
  <si>
    <t>Verpackungsgruppe</t>
  </si>
  <si>
    <t>Gefahrgutklasse</t>
  </si>
  <si>
    <t>Reizend (J/N)</t>
  </si>
  <si>
    <t>Bitte Details angeben</t>
  </si>
  <si>
    <t>ENTSORGUNGSMANAGEMENT</t>
  </si>
  <si>
    <t>VERPACKUNGSMÜLL</t>
  </si>
  <si>
    <t xml:space="preserve">Verpackungsmüll nach dem Deutschen Verpackungsgesetz (Abfälle einer verkaufsfähigen Einheit (Durchschnittsgewicht für 1 Stück (g))
</t>
  </si>
  <si>
    <t>WEEE und BATTERIEN</t>
  </si>
  <si>
    <t>Bitte tragen Sie hier Ihre WEEE Registrierungsnummer ein</t>
  </si>
  <si>
    <t>WEEE (Elektro- und Elektronikgeräte-Abfall)</t>
  </si>
  <si>
    <t>Unterliegt der Artikel dem Batteriegesetz?</t>
  </si>
  <si>
    <t>BATTERIE-ENTSORGUNG</t>
  </si>
  <si>
    <t>LITHIUM-BATTERIEN</t>
  </si>
  <si>
    <t>LSF - Lichtschutzfaktor</t>
  </si>
  <si>
    <t>QVCs wirtschaftliche Rolle</t>
  </si>
  <si>
    <t>Hersteller</t>
  </si>
  <si>
    <t>Zussätzliche Informationen</t>
  </si>
  <si>
    <t>Tier</t>
  </si>
  <si>
    <t>Leder (J/N)</t>
  </si>
  <si>
    <t>Echte Daunen &amp; Federn (J/N)</t>
  </si>
  <si>
    <t>Echter Pelz (J/N)</t>
  </si>
  <si>
    <t>Natürliche Bestandteile</t>
  </si>
  <si>
    <t>please indicate the Country of Origin (where the product is manufactured, Made In)</t>
  </si>
  <si>
    <t>please indicate the Country of Departure (Shipped from)</t>
  </si>
  <si>
    <t>Please advise for every specific detail, if it applies to the product (yes/no). If yes, please specify the material/type/source.</t>
  </si>
  <si>
    <t xml:space="preserve">Does the product contain … ? </t>
  </si>
  <si>
    <t>BATTERY DISPOSAL</t>
  </si>
  <si>
    <t>bitte Abgangsland angeben (verschifft von)</t>
  </si>
  <si>
    <t>ADD  TO QA</t>
  </si>
  <si>
    <t>&lt;== Legende: Alle Felder sind Pflichtfelder, wenn sie für das betreffende Produkt zutreffend sind. Die korrekten Informationen sollen eingegeben oder aus drop down Menüs ausgewählt werden.
Die Informationen, die in der Product Specification Card abgefragt werden, bilden einen Großteil der Kundeninformationen. Falsche oder irreführende Informationen können einen negativen Einfluss auf den Verkauf des Produktes haben.
Falls Sie Fragen dazu haben, wie das Dokument auszufüllen ist, kontaktieren Sie bitte das QVC Quality Assurance (QA) Team.</t>
  </si>
  <si>
    <t>To be completed by vendor. If not applicable for the specific item, please enter n/a.</t>
  </si>
  <si>
    <t>Campi che devono essere compilati dal fornitore (campo a testo libero). Se non applicabile si prega di inserire "n/a"</t>
  </si>
  <si>
    <t>verpackungsregister@qvc.com</t>
  </si>
  <si>
    <t xml:space="preserve">&lt;== Verpackungen im Sinne des Verpackungsgesetzes (VerpackG): „Verpackungen, die typischerweise beim privaten Endverbraucher anfallen, sind an einem System zu beteiligen“ – Sollte es in diesem Zusammenhang Unklarheiten geben prüfen Sie bitte den Katalog zur Systembeteiligungspflicht auf der Website der Zentralen Stelle Verpackungsregister (www.verpackungsregister.org).
Bitte listen Sie alle Verpackungskomponenten einer einzelnen, verkaufsfähigen Einheit separat pro QVC SKN und summieren Sie Verpackungen einer Materialklasse (Glas, Papier/Karton, Kunststoff/Plastik…) zu einer einzigen Zahl auf.
Beispiele für systembeteiligungspflichtige Verpackungen: Polybags, Kartonagen, Umschläge, Füllmaterial und Pappeinleger, (Spray-) Dosen, Tiegel, Flaschen, Hangtags etc.
Nicht relevant in diesem Zusammenhang: Transportverpackungen wie Paletten, Stretchfolie, Mastercartons etc.
Wenn Sie zusätzliche Fragen zu diesem Thema haben wenden Sie sich bitte an </t>
  </si>
  <si>
    <t xml:space="preserve">&lt;== Waste components within the meaning of the German Packaging Act: “Material that is typically accumulate as waste with a private household” – If there are any uncertainties, check the system participation requirement catalogue held by the ZSVR at www.verpackungsregister.org
State all waste components for a single saleable unit separately by QVC SKN and sum up all the packaging from one material class in just one figure.
Samples of packaging waste within the meaning of the German Packaging Act: polybags, cardboard, envelopes, filling and stuffing material, tubes, glass bottles, cans, sachets, jars, hangtags etc.
Not relevant in this context: transport packaging as pallets, stretch film, master cartons etc.
If you need any additional support please contact </t>
  </si>
  <si>
    <t xml:space="preserve">Dear vendor, please note that the packaging dimensions submitted in this product specification card is for reference only and is not monitored or accepted by QA. All packaging dimensions need to meet with the Hardgoods/Jewellery logistics manual requirements that has been supplied to yourself on Vendor set up please refer to the section for packaging requirements to understand the requirements for minimum/maximum dimensions and packaging types. After reviewing the logistics manual, if you still require any guidance or information in relation to packaging dimension requirements or type please contact your Vendor compliance team who will be able to clarify any questions you have regarding dimensions and packaging type to ensure operational compliance when receipted at our logistics centres. They can be contacted at the following address: </t>
  </si>
  <si>
    <t>uk-VendorCompliance@qvc.com</t>
  </si>
  <si>
    <t xml:space="preserve"> Italy.SupplyChain.VendorManual@qvc.com</t>
  </si>
  <si>
    <t xml:space="preserve">Lieber Lieferant! Bitte beachten Sie, dass die Verpackungsmaßangaben in dieser Product Specification Card nur als Referenz dienen und nicht von der QA überwacht oder freigegeben werden. Alle Verpackungsmaße müssen den Anforderungen der deutschen Logistikhandbücher entsprechen, die Sie als QVC-Lieferant beim Start unserer Zusammenarbeit erhalten haben. Bitte beachten Sie den Teil Verpackungsanforderungen je Produktkategorie, um die Anforderungen für Mindest-/Maximalmaße und Verpackungsarten zu verstehen. Falls Sie nach Durchsicht des Logistikhandbuches noch Unterstützung oder Informationen zu Verpackungsmaßen oder -arten benötigen, kontaktieren Sie bitte Ihr Operational Vendor Compliance Team. Dieses kann Ihnen bei der Fragenklärung zu Maßen und Verpackungsarten helfen, um die Einhaltung operativer Parameter bei Anlieferung im Logistikzentrum sicherzustellen. Das Team kann über folgende Adresse kontaktiert werden: </t>
  </si>
  <si>
    <t>DE-Vendor-manual@qvc.com</t>
  </si>
  <si>
    <t xml:space="preserve">Dear vendor, please note that the packaging dimensions submitted in this product specification card is for reference only and is not monitored or accepted by QA. All packaging dimensions need to meet with the German logistics manuals' requirements that have been supplied to yourself on Vendor set up. Please refer to the section for packaging requirements to understand the requirements for minimum/maximum dimensions and packaging types. After reviewing the logistics manual, if you still require any guidance or information in relation to packaging dimension requirements or type, please contact your Operational Vendor Compliance Team who will be able to clarify any questions you have regarding dimensions and packaging type to ensure operational compliance when receipted at our logistics centres. They can be contacted at the following address: </t>
  </si>
  <si>
    <t>Italy.SupplyChain.VendorManual@qvc.com</t>
  </si>
  <si>
    <t>Die korrekten Informationen sollen eingegeben oder aus drop down Menüs ausgewählt werden.
Die Informationen, die in der Product Specification Card abgefragt werden, bilden einen Großteil der Kundeninformationen.
Alle Felder sind Pflichtfelder, wenn sie für das betreffende Produkt zutreffend sind. Falsche oder irreführende Informationen können einen negativen Einfluss auf den Verkauf des Produktes haben.
Falls Sie Fragen dazu haben, wie das Dokument auszufüllen ist, kontaktieren Sie bitte das QVC Quality Assurance (QA) Team:</t>
  </si>
  <si>
    <t>bitte Ursprungsland angeben (wo das Produkt gefertigt wird = Made in)</t>
  </si>
  <si>
    <t>Hazardous type</t>
  </si>
  <si>
    <t>#9</t>
  </si>
  <si>
    <t>Soggetto alla normativa RAEE?</t>
  </si>
  <si>
    <t>Unterliegt der Artikel dem Elektrogesetz?</t>
  </si>
  <si>
    <t>Zusammensetzung / Inhalt (%)</t>
  </si>
  <si>
    <t>Sicherheitsdatenblatt 
erforderlich</t>
  </si>
  <si>
    <t>Il prodotto o uno dei componenti contiene sostanze pericolose?
Ref: Trasporto internazionale di prodotti pericolosi (codici UN) - ICAO/IATA, ADR/RID, IMDG</t>
  </si>
  <si>
    <t>Nome di Spedizione ONU</t>
  </si>
  <si>
    <t>Classe di rischio (Sottocategoria)</t>
  </si>
  <si>
    <t>Punto di Ebollizione (°C)</t>
  </si>
  <si>
    <t>Peso (Kg / l)</t>
  </si>
  <si>
    <t>Contenuto (%)</t>
  </si>
  <si>
    <t>Indicare il contenuto di Acetone in %</t>
  </si>
  <si>
    <t>Alcool</t>
  </si>
  <si>
    <t>Indicare il contenuto di Alcool in %</t>
  </si>
  <si>
    <t>Gruppo di Imballaggio</t>
  </si>
  <si>
    <t>Il prodotto contiene … ?</t>
  </si>
  <si>
    <t>spazzole /setole</t>
  </si>
  <si>
    <t>occhiali /occhiali da sole</t>
  </si>
  <si>
    <t>Specificare il materiale delle lenti</t>
  </si>
  <si>
    <t>Specificare il materiale</t>
  </si>
  <si>
    <t>SMALTIMENTO IMBALLAGGI</t>
  </si>
  <si>
    <t>RAEE, PILE E ACCUMULATORI</t>
  </si>
  <si>
    <t>Prodotto soggetto alla normativa PILE e ACCUMULATORI?</t>
  </si>
  <si>
    <t>Pile e Accumulatori</t>
  </si>
  <si>
    <t>Cartone neutro</t>
  </si>
  <si>
    <t>Scatola brandizzata (Retail box)</t>
  </si>
  <si>
    <t>Merce Appesa (GOH)</t>
  </si>
  <si>
    <t>Polybag (sacchetto plastica)</t>
  </si>
  <si>
    <t>Busta imbottita (con pluriball)</t>
  </si>
  <si>
    <t>&lt;== Cartone Neutro (Vendor Carton): Questo tipo di imballaggio può essere utilizzato per spedire direttamente il prodotto al cliente senza ulteriori protezioni aggiunte da QVC. Per questo motivo deve essere conforme ai requisiti del manuale logistico e soddisfare i requisiti di Drop Test.</t>
  </si>
  <si>
    <t>&lt;== Attribute: 
Für QVC ist wichtig, dass Sie den Bereich Attribute ausfüllen. Die Angaben dienen einer vollständigen Produktbeschreibung und teilweise auch als Verkaufsargumente.</t>
  </si>
  <si>
    <t>Se il prodotto contiene una o più batterie al litio, il prodotto potrebbe essere soggetto ai regolamenti  sul trasporto di merci pericolose, si prega di compilare anche la tabella dedicata</t>
  </si>
  <si>
    <t xml:space="preserve">Sollte eine beigefügte Batterie oder Akku ein „Lithium-Typ“ sein, muss Ihr Produkt eventuell als „Transport von gefährlichen Gütern“ gekennzeichnet werden.  Bitte füllen Sie in diesem Fall die folgende Tabelle aus. 
</t>
  </si>
  <si>
    <t>in case of kit or presence of different components please use the table at the end of this section</t>
  </si>
  <si>
    <t>in caso di Kit o di presenza di diversi componenti, si prega di utilizzare la tabella alla fine della sezione</t>
  </si>
  <si>
    <t>im Falle eines Sets/verschiedener Bestandteile je Produkt, benutzen Sie bitte die Tabelle unten</t>
  </si>
  <si>
    <t xml:space="preserve">Voce doganale (codice merceologico doganale / intrastat): questo codice numerico viene assegnato al prodotto sulla base della sua descrizione, ed è fondamentale per l'espletamento delle formalità doganali  </t>
  </si>
  <si>
    <t>Zoll-Warentarifnummer: diese Klassifizierungsnummer basiert auf der Produktbeschreibung und ist zur korrekten Zollabfertigung nötig</t>
  </si>
  <si>
    <t>Gentile fornitore, le dimensioni dell'imballaggio fornite in questa scheda tecnica prodotto sono solo di riferimento e non sono monitorate o accettate dal QA. Tutte le dimensioni dell'imballaggio devono soddisfare i requisiti del manuale di logistica che vi è stato fornito durante l’onboarding, fare riferimento alla sezione per i requisiti di imballaggio per comprendere i requisiti per le dimensioni minime / massime e i tipi di imballaggio. Dopo aver esaminato il manuale logistico, se sono necessari approfondimenti o spiegazioni in relazione ai requisiti delle dimensioni o del tipo di imballaggio, vi preghiamo di contattare il team di Vendor Compliance Logistica che sarà in grado di chiarire eventuali domande per garantire la conformità operativa al momento della ricezione a i nostri centri logistici. Il team può essere contattato al seguente indirizzo:</t>
  </si>
  <si>
    <t>&lt;== Fotografie Prodotto
Inserire una foto assicurandosi che tutti i componenti siano ben visibili.  Utilizzare il tab "IMAGES" per aggiungere foto di dettaglio</t>
  </si>
  <si>
    <t>&lt;== S. Abschnitt 14 des Sicherheitsdatenblattes. Eine UN-Nummer wird wie folgt angegeben: Die Buchstaben "UN" gefolgt von einer vierstelligen Nummer, die das Gefahrgut und die Artikel im Rahmen des internationalen Transportes identifiziert. Falls das Produkt Teil eines Sets mit mehreren UN-Nummern ist, geben Sie bitte alle UN-Nummern an und reichen Kopien aller Sicherheitsdatenblätter ein.</t>
  </si>
  <si>
    <t>&lt;== S. Abschnitt 14 des Sicherheitsdatenblattes, z. B. "Parfümerie-Produkte"</t>
  </si>
  <si>
    <t>&lt;== S. Abschnitt 14 des Sicherheitsdatenblattes. Gefahrgüter können zusätzliche Klassifizierungen haben, die als Teilrisiko bezeichnet werden, z. B. 8 (5.1)</t>
  </si>
  <si>
    <t>&lt;== S. Abschnitt 14 des Sicherheitsdatenblattes. Verpackungsgruppen werden in Römischen Ziffern angegeben (I,II,III) - einige Gefahrgüter werden nicht in Verpackungsgruppen eingeteilt.</t>
  </si>
  <si>
    <t>&lt;== S. Abschnitt 9 des Sicherheitsdatenblattes. Flammpunkt in Celsius (°C) angeben.</t>
  </si>
  <si>
    <t>&lt;== S. Abschnitt 9 des Sicherheitsdatenblattes. Siedepunkt in Celsius (°C) angeben.</t>
  </si>
  <si>
    <t>DE-QA-Vendor-Compliance@qvc.com</t>
  </si>
  <si>
    <t xml:space="preserve"> </t>
  </si>
  <si>
    <t>Hazardous weight/volume (Kg/L)</t>
  </si>
  <si>
    <t>Voltage</t>
  </si>
  <si>
    <t>mAh</t>
  </si>
  <si>
    <t>Quantità sostanza pericolosa
 (l or Kg)</t>
  </si>
  <si>
    <t>Capacity: Wh Calculator (from Voltage and mAh)</t>
  </si>
  <si>
    <t>Dear vendor, please note that the requirements set out below are critical to ensuring customs compliance rules and regulations are satisfied. Detailed product information, including what the product is, what it is made of and its main function, as well as its country of origin (manufacture) underpins our compliance position and ensures operational and legal requirements can be met. It is also imorptant this information is provided to support commercial documentation supplied by you the vendor (during the import stage) and is in line with the hardgoods/jewellery logistics manual requirements that has been supplied to yourself on Vendor set up, please refer to the section for commercial documentation requirements to understand key information used for customs purposes. After reviewing the logstics manual, if you still require any guidance in relation to product information used for customs purposes, please contact the Customs Compliance team who will be able to clarify any questions you have regarding this area. They can be contacted on:</t>
  </si>
  <si>
    <t>uk-customs@qvc.com</t>
  </si>
  <si>
    <t>Gentile fornitore, i requisiti di seguito indicati sono fondamentali per garantire il rispetto delle norme e dei regolamenti di conformità doganale. Informazioni dettagliate sul prodotto, tra cui cos'è il prodotto, di cosa è fatto e la sua funzione principale, nonché il suo paese di origine (produzione), sono alla base della nostra posizione di conformità e garantiscono che i requisiti operativi e legali possano essere soddisfatti. È inoltre importante che queste informazioni siano fornite a supporto della documentazione commerciale fornita dal venditore (durante la fase di importazione) e siano in linea con i requisiti del manuale logistico che ti sono stati forniti durante l'onboarding, fare riferimento al sezione relativa ai requisiti della documentazione commerciale per comprendere le informazioni chiave utilizzate a fini doganali. Dopo aver esaminato il manuale logistico, se hai ancora bisogno di una guida in relazione alle informazioni sul prodotto utilizzate a fini doganali, contatta il team di conformità doganale che sarà in grado di chiarire qualsiasi domanda tu abbia in merito a quest'area. Possono essere contattati su:</t>
  </si>
  <si>
    <t>Italy.SupplyChain@qvc.com</t>
  </si>
  <si>
    <t>de-zoll@qvc.com</t>
  </si>
  <si>
    <t xml:space="preserve">•	For POLYAMIDE product e.g. Nylon, primary aromatic amines consigned from Hong Kong or China and intended to come into contact with food, must not be released in a detectable quantity (the detection quantity is 0.01mg/kg) – please state the quantity in mg
•	For MELAMINE product, formaldehyde and intended to come into contact with food, should not be released at a quantity exceeding 15mg/kg – please state the quantity in mg
</t>
  </si>
  <si>
    <t>Note this regulation only applies to articles consigned from Hong Kong or China ==&gt;</t>
  </si>
  <si>
    <t>Nota: questa regolamentazione si applica solo agli articoli importati da Hong Kong o Cina ==&gt;</t>
  </si>
  <si>
    <t>Please indicate product composition e.g. powder or cream based cosmetics or material used e.g. bags made of synthetics (for customs purposes) and please ensure this is shown for each component within the set and they have separate columns for each component</t>
  </si>
  <si>
    <t>• Für POLYAMID-Produkte, z. B. Nylon, dürfen primäre aromatische Amine, die aus Hongkong oder China geliefert werden und mit Lebensmitteln in Kontakt kommen sollen, nicht in einer nachweisbaren Menge freigesetzt werden (die Nachweismenge beträgt 0,01 mg / kg) - bitte geben Sie die Menge in an mg
• Bei MELAMIN-Produkten darf Formaldehyd, das mit Lebensmitteln in Kontakt kommen soll, nicht in einer Menge von mehr als 15 mg / kg freigesetzt werden. Bitte geben Sie die Menge in mg an</t>
  </si>
  <si>
    <t>Animale</t>
  </si>
  <si>
    <t>Irritante</t>
  </si>
  <si>
    <t>Nocivo</t>
  </si>
  <si>
    <t>&lt;== product name, please enter a model/type name, if applicable, e. g. “Alice “ as a bag type</t>
  </si>
  <si>
    <t>&lt;== Produktbezeichung, Bitte geben Sie, falls vorhanden, eine Modell/Typen-Bezeichnung an.</t>
  </si>
  <si>
    <t xml:space="preserve">&lt;== Nome prodotto, si prega di indicare il nome/modello del prodotto, se applicabile come ad esempio "Alice" per una borsa </t>
  </si>
  <si>
    <t>Update 1</t>
  </si>
  <si>
    <t>First issue</t>
  </si>
  <si>
    <t>Update 2</t>
  </si>
  <si>
    <t>Update 3</t>
  </si>
  <si>
    <t>nessuna</t>
  </si>
  <si>
    <t>keine</t>
  </si>
  <si>
    <t>gestapelt</t>
  </si>
  <si>
    <t>Bitte geben Sie für jedes Detail an, ob es für das Produkt gilt (ja / nein). Wenn ja, geben Sie bitte das Material / den Typ / den Ursprung an.</t>
  </si>
  <si>
    <t>Per ogni dettaglio, indicare se si applica al prodotto (sì / no). In caso affermativo, indicare il materiale / tipo / origine.</t>
  </si>
  <si>
    <t>Gesamtgewicht (g)</t>
  </si>
  <si>
    <t>&lt;== Produktbilder
Bitte stellen Sie sicher, dass alle Bestandteile klar zu erkennen sind. Zusätzliche Detailbilder können über Hochladen (nacheinander) oder Einfügen von Screenshots auf der Registerkarte "BILDER / IMAGES" eingefügt werden</t>
  </si>
  <si>
    <t>&lt;== Der Versandkarton ist ein , gemäß den QVC-Logistikanforderungen, direkt versandfähiger Karton, welcher 1:1 zum Kunden gesandt werden kann.</t>
  </si>
  <si>
    <t>Siedepunkt (°C)</t>
  </si>
  <si>
    <t>&lt;== Bitte geben Sie die Anzahl der einzelnen Behälter/Flaschen des Gefahrguts in der Verkaufseinheit an.</t>
  </si>
  <si>
    <t xml:space="preserve">Schuhe
</t>
  </si>
  <si>
    <t>Bitte Sohlen- und Obermaterial angeben</t>
  </si>
  <si>
    <t>Gefahrgut Gewicht/Volumen (Kg/l)</t>
  </si>
  <si>
    <t>Formula is (mAh)*(V)/1000 = (Wh). For example, if you have a 300mAh battery rated at 5V, the power is 300mAh * 5V / 1000 = 1.5Wh.</t>
  </si>
  <si>
    <t xml:space="preserve">Die Formel lautet (mAh)*(V)/1000 = (Wh)
Beispiel: Wenn Sie eine 300mAh-Batterie mit einer Nennspannung von 5V haben, beträgt die Leistung 300mAh * 5V / 1000 = 1,5Wh.  </t>
  </si>
  <si>
    <t>Kapazität: Wh-Umrechner (aus Spannung und mAh)</t>
  </si>
  <si>
    <t>Spannung</t>
  </si>
  <si>
    <t xml:space="preserve">Wh (Lithium-Ionen) </t>
  </si>
  <si>
    <t>S/N</t>
  </si>
  <si>
    <t>J/N</t>
  </si>
  <si>
    <t>&lt;== Reizend - Optionen: bitte Zutreffendes auswählen</t>
  </si>
  <si>
    <t>Sehr geehrter Lieferant, nehmen Sie bitte zur Kenntnis, dass die unten aufgeführten Anforderungen entscheidend sind, um sicherzustellen, dass die Regeln und Vorschriften zur Einhaltung der Zollvorschriften erfüllt werden. Detaillierte Produktinformationen, einschließlich darüber, was das Produkt ist, woraus es besteht und welche Hauptfunktion es hat, sowie sein Herkunftsland (Herstellung) untermauern unsere Position zur Einhaltung der Vorschriften und stellen sicher, dass operative und rechtliche Anforderungen erfüllt werden können. Es ist auch wichtig, dass diese Informationen zur Unterstützung der von Ihnen als Lieferant (während der Importphase) gelieferten Handelsdokumentation zur Verfügung gestellt werden und nicht mit den Anforderungen des Handbuchs für Hartwaren-/Schmucklogistik übereinstimmen, das Ihnen bei der Einrichtung des Lieferanten zur Verfügung gestellt wurde. Bitte lesen Sie den Abschnitt über die Anforderungen an die Handelsdokumentation, um die für Zollzwecke verwendeten Schlüsselinformationen zu verstehen. Wenn Sie nach der Durchsicht des Logistikhandbuchs immer noch Anleitung in Bezug auf Produktinformationen benötigen, die für Zollzwecke verwendet werden, wenden Sie sich bitte an das Zoll-Team, das in der Lage sein wird, Ihre Fragen zu diesem Bereich zu klären. Sie können kontaktiert werden unter:</t>
  </si>
  <si>
    <t>Bitte beachten Sie, dass diese Regelung nur für Artikel aus Hongkong oder China gilt ==&gt;</t>
  </si>
  <si>
    <t>Bitte geben Sie die Produktzusammensetzung an, z.B. Kosmetika auf Puder- oder Cremebasis oder verwendetes Material, z.B. Beutel aus Kunststoff (für Zollzwecke), und stellen Sie bitte sicher, dass dies für jede Komponente innerhalb des Satzes angegeben ist und sie für jede Komponente separate Spalten haben.</t>
  </si>
  <si>
    <t>Certification number</t>
  </si>
  <si>
    <t>Certification expiry date</t>
  </si>
  <si>
    <t>Numero certificato</t>
  </si>
  <si>
    <t>Data scadenza</t>
  </si>
  <si>
    <t>Zertifizierungsnummer</t>
  </si>
  <si>
    <t>Angabe Gültigkeit bis</t>
  </si>
  <si>
    <t>Prezzo per unità di misura (S/N)</t>
  </si>
  <si>
    <t>Prodotto Pericoloso sigillato in Polybag S/N</t>
  </si>
  <si>
    <t>Pericoloso (S/N)</t>
  </si>
  <si>
    <t>Verpackungsgröße (Kg / l)</t>
  </si>
  <si>
    <t>Vera Pelle (S/N)</t>
  </si>
  <si>
    <t>Händler/Einzelhändler</t>
  </si>
  <si>
    <t>Importeur (Verantwortliche Person in Europa vorhanden)</t>
  </si>
  <si>
    <t>Importeur (KEINE verantwortliche Person in Europa vorhanden)</t>
  </si>
  <si>
    <t>Distributore_Retailer</t>
  </si>
  <si>
    <t>Importatore (Rappresentante Europeo disponibile e diverso da QVC)</t>
  </si>
  <si>
    <t>Importatore (Rappresentante Europeo NON disponibile)</t>
  </si>
  <si>
    <t>MIN: Lunghezza 260, Larghezza 150, Altezza 120 (mm)
MAX: Lunghezza 580, Larghezza 380, Altezza 380 (mm)</t>
  </si>
  <si>
    <t>&lt;== Dieses Feld wird automatisch befüllt mit der Summe aller Attribute. Falls Sie dieses Feld für einen Freitext nutzen, stellen Sie sicher, dass alle Attribute aufgeführt sind.</t>
  </si>
  <si>
    <t>Italy.QA@qvc.com</t>
  </si>
  <si>
    <t>The information collected in the Product Specification Card supplies most of QVCs customer facing product information. Any incorrect, false or misleading information given may have a negative effect on product sales.
All fields will require mandatory completion if applicable to the product. Correct information should be put in or chosen from the drop down menu. 
If you have any queries on how this document requires to be completed please liaise with the QVC Quality Assurance Team at the following addresses:</t>
  </si>
  <si>
    <t xml:space="preserve">&lt;== Attributi
Gli attributi sono rilevanti per la creazione completa della descrizione prodotto (LD); è importante che tutti i campi applicabili siano correttamente compilati. Queste informazioni sono utilizzate da diversi reparti QVC e in particolare per la presentazione del prodotto nel sito web di QVC e la preparazione degli show
</t>
  </si>
  <si>
    <t>&lt;== Dubner/TV caption (Descrizione breve)
Indicare la descrizione breve (nome) del prodotto; la stessa verrà visualizzata dal cliente nella grafica di tutte le piattaforme  (TV/web/mobile/tablet). La descrizione deve comprendere il BRAND e il NOME DEL PRODOTTO</t>
  </si>
  <si>
    <t>&lt;== questo campo si compila in automatico quale somma degli attributi riportati in tabella, il campo può essere utilizzato anche come campo libero, in caso accertarsi di riportare tutte le informazioni richieste negli attributi. In alternativa aggiungere le informazioni mancanti nel campo "INFORMAZIONI AGGIUNTIVE"</t>
  </si>
  <si>
    <t>&lt;== In Caso di prodotto importato in EU: 
indicare il Nome e l'indirizzo della società responsabile dell'importazione in Europa del prodotto fornito a QVC</t>
  </si>
  <si>
    <t>Indicare temperature limite di stoccaggio a magazzino</t>
  </si>
  <si>
    <t>&lt;== Varianti offerte 
Per favore specificate tutte le differenti varianti possibili per questo articolo: Taglia, Colore, Opzioni....
Per le categorie Beauty, Casa e Tessile Casa le tre colonne possono essere utilizzate in modo indipendente per specificare i contenuti del kit/set (COMPONENTE) e/o per indicare le diverse varianti colore/taglia che determinano i differenti SKU. 
Per la categoria fashion (Abbigliamento, Scarpe, Accessori, Gioielli) utilizzare le colonne Taglie e Colori per elencare le varianti</t>
  </si>
  <si>
    <t>ITYSpecCardQueries@qvc.com</t>
  </si>
  <si>
    <t>• Per i prodotti in POLIAMMIDE, ad es. Nylon, le ammine aromatiche primarie spedite da Hong Kong o dalla Cina e destinate a venire a contatto con gli alimenti, non devono essere rilasciate in quantità rilevabile (la quantità rilevata è 0,01 mg / kg) - indicare la quantità in mg
• Per il prodotto in MELAMINA, la formaldeide e destinata a venire a contatto con gli alimenti non deve essere rilasciata in quantità superiori a 15 mg / kg - indicare la quantità in mg</t>
  </si>
  <si>
    <t>Voltaggio</t>
  </si>
  <si>
    <t>mg (Metall)</t>
  </si>
  <si>
    <t>&lt;== Hazardous Water Miscible. Liquids or substances which are soluble in water</t>
  </si>
  <si>
    <t>&lt;== Harmful options. Please mark (tick or star) the options which are relevant to the product</t>
  </si>
  <si>
    <t>&lt;== Please insert the volume/weight only of the hazardous items within the SKN (total NET weight/volume - Kg/l)</t>
  </si>
  <si>
    <t>&lt;== Please enter the number of hazardous items within the SKN</t>
  </si>
  <si>
    <t>Le informazioni richieste sono necessarie per la corretta gestione del prodotto da parte di QVC, ma sono altresì importanti per supportare le clienti di QVC nella scelta del prodotto.
Per questo motivo tutti i campi del documento devono essere compilati dal fornitore, a meno che non siano oscurati e con la scritta “N/A”. Il fornitore è responsabile della correttezza e completezza dei dati forniti. In caso di dubbio si prega di far riferimento al team di Quality Assurance ai seguenti indirizzi:</t>
  </si>
  <si>
    <t>&lt;== Indicare il numero di pezzi (bottiglie/prodotti) pericolosi nell'articolo</t>
  </si>
  <si>
    <t>&lt;== Indicare la quantità sostanza pericolosa: il peso del prodotto primario contenente sostanze pericolose (in litri o kilogrammi)</t>
  </si>
  <si>
    <t>Capacita': Tabella per calcolare i Wh (a partire dal Voltaggio e i mAh)</t>
  </si>
  <si>
    <t>La formula è (mAh)*(V)/1000 = (Wh). Per esempio Se si dispone di una batteria da 300 mAh con una tensione nominale di 5 V, la potenza sarà 300 mAh * 5 V / 1000 = 1,5 Wh.</t>
  </si>
  <si>
    <t>IMPORTANT INSTRUCTION FOR ACCURATE COMPLETION:</t>
  </si>
  <si>
    <t>Valuta</t>
  </si>
  <si>
    <t>Währung</t>
  </si>
  <si>
    <t>USD ($)</t>
  </si>
  <si>
    <t>GBP (£)</t>
  </si>
  <si>
    <t>EUR (€)</t>
  </si>
  <si>
    <t>CAD (C$)</t>
  </si>
  <si>
    <t>&lt;== Vedi sezione 14 della MSDS (Material Safety Data Sheet). Un codice UN è indicato con le lettere "UN" seguite da un numero a 4 cifre che identifica il prodotto pericoloso ai sensi della normativa internazionale sul trasporto dei materiali pericolosi. Se il prodotto è parte di un set con più di un codice UN, si prega di riportare di seguito tutti i codici UN e di inviare tutte le schede di sicurezza.</t>
  </si>
  <si>
    <t>&lt;== Vedi sezione 14 della Scheda di Sicurezza.  Es. "Prodotti Profumeria"</t>
  </si>
  <si>
    <t>Wh (Lithium Ion)</t>
  </si>
  <si>
    <t>mg (Lithium Metal)</t>
  </si>
  <si>
    <t>Wh (Ioni di Litio)</t>
  </si>
  <si>
    <t>mg (Litio-metallo)</t>
  </si>
  <si>
    <t>&lt;== Numero Batterie: Indicare il numero di batterie per tipologia, incluse nel prodotto</t>
  </si>
  <si>
    <t>&lt;== Vedi sezione 14 della Scheda di Sicurezza. I materiali pericolosi possono includere sottocategorie di rischio, ad esempio 5.1</t>
  </si>
  <si>
    <t>&lt;== Vedi sezione 14 della Scheda di Sicurezza. I gruppi di imballaggio sono indicati in numeri romani I,II,III - Alcuni prodotti pericolosi non richiedono gruppo di imballaggio.</t>
  </si>
  <si>
    <t>&lt;== Vedi sezione 9 della Scheda di Sicurezza. Inserire flash point in gradi Celsius °C</t>
  </si>
  <si>
    <t>&lt;== Vedi sezione 9 della Scheda di Sicurezza. Inserire punto di ebollizione in gradi Celsius °C</t>
  </si>
  <si>
    <t>&lt;== Attributes - Long Description (LD)
Those attributes are used to create the LD and it is critical that you complete and highlight all applicable fields in this section; those information are also used for web description, on air shows and all compliance processes within the business.</t>
  </si>
  <si>
    <t>Per favore indicare il tipo di formula di ciascun componente (ai fini doganali) per ogni componente del set (es polvere, crema, emulsione…)</t>
  </si>
  <si>
    <t>Per favore indicare il tipo di formula di ciascun componente (ai fini doganali) per ogni componente del set (es polvere, crema, emulsione, borsa in materiale sintetico…) e assicurarsi che venga definita la composizione per ogni componente nel set utilizzando le diverse colonne</t>
  </si>
  <si>
    <r>
      <t xml:space="preserve">&lt;== Imballagio ai sensi ai sensi della nuova Legge tedesca sugli imballaggi: " imballaggi che sono prevalentemente a contatto con il prodotto e che tipicamente sono destinati al consumatore privato finale e in quanto tali </t>
    </r>
    <r>
      <rPr>
        <i/>
        <sz val="10"/>
        <rFont val="Calibri Light"/>
        <family val="2"/>
        <scheme val="major"/>
      </rPr>
      <t>soggetto di partecipazione al sistema</t>
    </r>
    <r>
      <rPr>
        <sz val="10"/>
        <rFont val="Calibri Light"/>
        <family val="2"/>
        <scheme val="major"/>
      </rPr>
      <t xml:space="preserve">" - In caso di dubbi in questo contesto, consultare il catalogo sull'obbligo di partecipazione al sistema sul sito web del registro centrale degli imballaggi (www .packungsregister.org).
Si prega di elencare tutti i componenti dell'imballaggio di una singola unità di vendita separatamente per ogni SKU QVC e di sommare gli imballaggi di una classe di materiale (vetro, carta / cartone, plastica / plastica ...) a un unico numero.
Esempi di imballaggi che richiedono la partecipazione del sistema: sacchetti di plastica, scatole di cartone, buste, materiale di riempimento e inserti di cartone, bombolette (spray), barattoli, bottiglie, cartellini, ecc.
Non rilevante in questo contesto: imballaggi per il trasporto come pallet, film estensibile, cartoni master, ecc.
In caso di ulteriori domande su questo argomento, contattare: </t>
    </r>
  </si>
  <si>
    <r>
      <t>Customs Tariff (intrastat commodity code): this</t>
    </r>
    <r>
      <rPr>
        <b/>
        <strike/>
        <sz val="10"/>
        <rFont val="Calibri Light"/>
        <family val="2"/>
        <scheme val="major"/>
      </rPr>
      <t xml:space="preserve"> </t>
    </r>
    <r>
      <rPr>
        <sz val="10"/>
        <rFont val="Calibri Light"/>
        <family val="2"/>
        <scheme val="major"/>
      </rPr>
      <t xml:space="preserve">classification number is assigned based on the product description and is essential to customs clearance procedures (see attributes for sets) </t>
    </r>
  </si>
  <si>
    <t xml:space="preserve">&lt;== Product Images
Please insert a global picture where all components are clearly visible.  Additional detail pictures can be inserted in the "IMAGES" dedicated tab </t>
  </si>
  <si>
    <t>Please indicate product composition (customs purpose) for each component within the set i.e. powder or cream based etc.  </t>
  </si>
  <si>
    <t>&lt;== WEEE Weight (g): Enter the weight in grams including all electrical components</t>
  </si>
  <si>
    <t>&lt;== Battery Qty. State the number of batteries by type supplied with the product.</t>
  </si>
  <si>
    <t>If one or more of the batteries / accumulators are a Lithium Type, the product may fall under The Transportation of Dangerous Goods. Please complete also the table below</t>
  </si>
  <si>
    <t xml:space="preserve">&lt;== Fiber composition textile: please state all fiber composition for each material/fabric available on the article,  according to the care and composition label that will be sewn on the product.  Follow the European/local legal requirements, no abbreviations, fibers in decreasing order, only allowed fiber names and not commercial … </t>
  </si>
  <si>
    <t xml:space="preserve">&lt;== Care Instructions: please select the correct care instruction according to the care and composition label that will be sewn on the product. </t>
  </si>
  <si>
    <t>&lt;== Additional Care Instruction: : Only if applicable for the product: please state additional care instructions according to the care and composition label that will be sewn on the product label</t>
  </si>
  <si>
    <t>&lt;== Footwear: Material Composition: please select and state the material for each part of the shoe according to the Pictogram that will  be insert on each Product .The pictogram in the shoe must consist of the symbols for the shoe parts and for the materials according to the legal regulation</t>
  </si>
  <si>
    <r>
      <t>- Please confirm the Customs Tariff (intrastat commodity code): this</t>
    </r>
    <r>
      <rPr>
        <b/>
        <strike/>
        <sz val="10"/>
        <rFont val="Calibri Light"/>
        <family val="2"/>
        <scheme val="major"/>
      </rPr>
      <t xml:space="preserve"> </t>
    </r>
    <r>
      <rPr>
        <sz val="10"/>
        <rFont val="Calibri Light"/>
        <family val="2"/>
        <scheme val="major"/>
      </rPr>
      <t xml:space="preserve">classification number is assigned based on the product description and is essential to customs clearance procedures (see attributes for sets) </t>
    </r>
  </si>
  <si>
    <t>Produttore: qualsiasi persona fisica o giuridica che fabbrica un prodotto o fa progettare o fabbricare un prodotto e lo commercializza con il proprio nome o marchio.</t>
  </si>
  <si>
    <t>Distributore: qualsiasi persona fisica o giuridica nella catena di fornitura, diversa dal produttore o dall'importatore, che mette un prodotto a disposizione sul mercato.
Il distributore non si assume la piena responsabilità legale di un prodotto ma verifica che il prodotto rechi il marchio di conformità richiesto, che sia correttamente etichettato e accompagnato dai documenti richiesti e dalle istruzioni e informazioni sulla sicurezza emesse almeno nella lingua locale del mercato in cui il prodotto viene venduto all'interno.</t>
  </si>
  <si>
    <t>Importatore: qualsiasi persona fisica o giuridica stabilita nella Comunità che immette sul mercato comunitario un prodotto proveniente da un paese terzo.
Rappresentante UE: qualsiasi persona fisica o giuridica stabilita nella Comunità che ha ricevuto un mandato scritto da un fabbricante stabilito al di fuori della Comunità per agire per suo conto in relazione a compiti specifici.
Nomina possibile per prodotti marcati CE ("Rappresentante Autorizzato UE") e per prodotti chimici ("Rappresentante Unico"); obbligatorio per i dispositivi medici.
La responsabilità spetta al rappresentante terzo dell'UE. L'importatore verifica che il produttore e il rappresentante UE abbiano correttamente implementato i rispettivi compiti e che il prodotto sia conforme ai requisiti applicabili.</t>
  </si>
  <si>
    <t>Importatore: qualsiasi persona fisica o giuridica stabilita nella Comunità che immette sul mercato comunitario un prodotto proveniente da un paese terzo.
Rappresentante UE: qualsiasi persona fisica o giuridica stabilita nella Comunità che ha ricevuto un mandato scritto da un fabbricante stabilito al di fuori della Comunità per agire per suo conto in relazione a compiti specifici.
La responsabilità spetta all'importatore che agisce per conto del produttore nel mercato dell'UE attuando tutte le azioni pertinenti quando necessario (ad esempio notifiche, registrazioni, ...).
L'importatore detiene la serie completa di documenti che dimostrano la conformità del prodotto (es.certificati, rapporti di prova, ...) e mette a disposizione il fascicolo tecnico (prodotti marcati CE) entro 5 giorni lavorativi dalla richiesta delle Autorità.</t>
  </si>
  <si>
    <t>&lt;== Gefahrgut Inhalt in Liter (l) oder Kg: bitte Inhalt des Hauptproduktes angeben</t>
  </si>
  <si>
    <t>Product Labelling</t>
  </si>
  <si>
    <t>Product Certifications</t>
  </si>
  <si>
    <t>Certificazioni prodotto</t>
  </si>
  <si>
    <t>Produktzertifizierungen</t>
  </si>
  <si>
    <t>Certification Type (e.g. OEKO-TEX® Standard 100)</t>
  </si>
  <si>
    <t>Nome Certificazione (es. OEKO-TEX® Standard 100)</t>
  </si>
  <si>
    <t xml:space="preserve">It is the vendors responsibility to ensure that any packages containing dangerous goods use compliant packaging and it should be labelled and marked in accordance with the relevant dangerous goods regulations. If you require further assistance to a dangerous goods related matter, please contact: </t>
  </si>
  <si>
    <t>DL-QRG-DangerousGoods@qvc.com</t>
  </si>
  <si>
    <t>IMAGES</t>
  </si>
  <si>
    <t>IMMAGINI</t>
  </si>
  <si>
    <t>Details</t>
  </si>
  <si>
    <t>Ruolo economico QVC</t>
  </si>
  <si>
    <t>Gewicht</t>
  </si>
  <si>
    <t>Please insert photos to provide all relevant item details. Use the headings or individually name the inserted photo. In the case of sets, use the spaces to insert the photos of each component when the overall photos of the article do not allow the correct identification of all the components.</t>
  </si>
  <si>
    <t>Bitte fügen Sie Fotos ein, um alle relevanten Artikeldetails zu übermitteln. Verwenden Sie die Überschriften oder benennen Sie die eingefügten Fotos individuell. Bei Sets nutzen Sie den Platz bitte für Fotos der einzelnen Komponenten, wenn das Foto des Gesamtartikels nicht ausreicht, die Komponenten richtig identifizieren zu können.</t>
  </si>
  <si>
    <t>Minimum requirement for photos (this may vary based on product group):</t>
  </si>
  <si>
    <t>Mindestanforderung für Fotos (diese variiert je nach Produktgruppe):</t>
  </si>
  <si>
    <t>Si prega di inserire tutte le foto che permettano di evidenziare i dettagli rilevanti dell'articolo. Utilizzare le intestazioni per assegnare un nome alla foto inserita. Nel caso di set, utilizzare gli spazi per inserire le foto di ogni componente quando le foto complessive dell'articolo non consentono la corretta identificazione di tutti i componenti.</t>
  </si>
  <si>
    <t>Requisiti minimi per le foto (possono variare in base al gruppo di prodotti):</t>
  </si>
  <si>
    <t>Zertifizierung (z.B. OEKO-TEX® Standard 100)</t>
  </si>
  <si>
    <t>Etichettatura Prodotto</t>
  </si>
  <si>
    <t>Produktkennzeichnung</t>
  </si>
  <si>
    <t>E' incluso un leaflet nella scatola? (S/N)</t>
  </si>
  <si>
    <t>Beileger im Karton (J/N) (Bouncebacks sind nicht erlaubt)</t>
  </si>
  <si>
    <t>E' inclusa una scatola/confezione speciale? (S/N)</t>
  </si>
  <si>
    <t>Geschenkverpackung inklusive J/N</t>
  </si>
  <si>
    <t>Staubschutzbeutel  (J/N)</t>
  </si>
  <si>
    <t xml:space="preserve">Dettagli </t>
  </si>
  <si>
    <t>Picture of each item in set</t>
  </si>
  <si>
    <t xml:space="preserve">singoli articoli che compongono il set </t>
  </si>
  <si>
    <t>Abbildung der Einzelkomponente bei Sets</t>
  </si>
  <si>
    <t>Flat</t>
  </si>
  <si>
    <t>Units</t>
  </si>
  <si>
    <t>Inches</t>
  </si>
  <si>
    <t>Apparel Measurements</t>
  </si>
  <si>
    <t>Circumference</t>
  </si>
  <si>
    <t>cm</t>
  </si>
  <si>
    <t>pollici</t>
  </si>
  <si>
    <t>Misure Abbigliamento</t>
  </si>
  <si>
    <t>Circonferenza</t>
  </si>
  <si>
    <t>In piano</t>
  </si>
  <si>
    <t>Marchio</t>
  </si>
  <si>
    <t xml:space="preserve">Marchio </t>
  </si>
  <si>
    <t>Product Type</t>
  </si>
  <si>
    <t>Nome del prodotto o della linea di prodotti</t>
  </si>
  <si>
    <t>Tipo di prodotto</t>
  </si>
  <si>
    <t>Typenbezeichnung</t>
  </si>
  <si>
    <t>Product description incl. set components / content /  supply</t>
  </si>
  <si>
    <t xml:space="preserve">Descrizione del prodotto inclusi i componenti del kit, quantità e periodo d'uso </t>
  </si>
  <si>
    <t>Product description</t>
  </si>
  <si>
    <t>Descrizione del prodotto</t>
  </si>
  <si>
    <t>Weight per product</t>
  </si>
  <si>
    <t xml:space="preserve">Peso </t>
  </si>
  <si>
    <t xml:space="preserve">Descrizione del prodotto </t>
  </si>
  <si>
    <t>Mandatory Label Information</t>
  </si>
  <si>
    <t>Informazioni obbligatorie in etichetta</t>
  </si>
  <si>
    <t>Pflichtkennzeichnung Etikett</t>
  </si>
  <si>
    <t>Set Components per SKU including quantity/volume/weight</t>
  </si>
  <si>
    <t>Composizione del Kit inclusa quantità</t>
  </si>
  <si>
    <t>List of set components</t>
  </si>
  <si>
    <t>Descrizione dei componenti del kit inclusi gli accessori</t>
  </si>
  <si>
    <t>Setbestandteile</t>
  </si>
  <si>
    <t xml:space="preserve">Other important information        </t>
  </si>
  <si>
    <t>Altre informazioni importanti</t>
  </si>
  <si>
    <t>Detailed Product description</t>
  </si>
  <si>
    <t>Descrizione dettagliata del prodotto</t>
  </si>
  <si>
    <t>Alcohol included</t>
  </si>
  <si>
    <t>Presenza di Alcol</t>
  </si>
  <si>
    <t xml:space="preserve">Article description </t>
  </si>
  <si>
    <t>Descrizione degli articoli / Funzione</t>
  </si>
  <si>
    <t>Artikelbeschreibung</t>
  </si>
  <si>
    <t xml:space="preserve">Health claims                           </t>
  </si>
  <si>
    <t xml:space="preserve">Special INCI                      </t>
  </si>
  <si>
    <t>INCI particolari</t>
  </si>
  <si>
    <t xml:space="preserve">Dietary information and or restrictions </t>
  </si>
  <si>
    <t>Information nutrizionali/restirizioni</t>
  </si>
  <si>
    <t>Zusätzliche Angaben zu Inhaltsstoffen</t>
  </si>
  <si>
    <t xml:space="preserve">Other important information              </t>
  </si>
  <si>
    <t xml:space="preserve">Sonstige wichtige Angaben             </t>
  </si>
  <si>
    <t>Further information on ingredients</t>
  </si>
  <si>
    <t>Ulteriori informazioni sugli ingredienti</t>
  </si>
  <si>
    <t>Anno di produzione/Origine</t>
  </si>
  <si>
    <t>Jahrgang / Herkunft</t>
  </si>
  <si>
    <t xml:space="preserve">Warnings / not suitable for </t>
  </si>
  <si>
    <t>Avvertenze/ Non adatto per</t>
  </si>
  <si>
    <t>Daily Recommended Dose</t>
  </si>
  <si>
    <t>Modalità di assunzione</t>
  </si>
  <si>
    <t>Verzehrempfehlung</t>
  </si>
  <si>
    <t>Variante colore</t>
  </si>
  <si>
    <t>Certificates</t>
  </si>
  <si>
    <t>Certificazioni</t>
  </si>
  <si>
    <t>Zertifizierungen</t>
  </si>
  <si>
    <t>Manufacturer warranty / 
warranty conditions</t>
  </si>
  <si>
    <t>Garanzia del produttore / condizioni di garanzia</t>
  </si>
  <si>
    <t xml:space="preserve">Technische Daten </t>
  </si>
  <si>
    <t>Avvertenze/Limitazioni</t>
  </si>
  <si>
    <t>Warnhinweise / nicht geeignet für</t>
  </si>
  <si>
    <t>Information on application and warnings</t>
  </si>
  <si>
    <t>Modo d'uso e avvertenze</t>
  </si>
  <si>
    <t xml:space="preserve">Detailed Description </t>
  </si>
  <si>
    <t>Caratteristiche particolari</t>
  </si>
  <si>
    <t>Technical data</t>
  </si>
  <si>
    <t>Caratteristiche tecniche</t>
  </si>
  <si>
    <t>Akku entnehmbar / Kapazität</t>
  </si>
  <si>
    <t>Diabetic information</t>
  </si>
  <si>
    <t>Informazioni utili per Diabetici</t>
  </si>
  <si>
    <t>Diabetikerinformation</t>
  </si>
  <si>
    <t>Additional articles (upsell)</t>
  </si>
  <si>
    <t xml:space="preserve">Articoli aggiuntivi </t>
  </si>
  <si>
    <t>Removable battery / capacity</t>
  </si>
  <si>
    <t xml:space="preserve">Tipo di batteria </t>
  </si>
  <si>
    <t>Kabellänge</t>
  </si>
  <si>
    <t xml:space="preserve">Type of packaging </t>
  </si>
  <si>
    <t>Confezione speciale</t>
  </si>
  <si>
    <t xml:space="preserve">Other varieties / flavours </t>
  </si>
  <si>
    <t>Varianti / Gusti</t>
  </si>
  <si>
    <t>Lunghezza del cavo</t>
  </si>
  <si>
    <t>Herstellergarantie / Garantiebedingungen</t>
  </si>
  <si>
    <t>Additional info</t>
  </si>
  <si>
    <t xml:space="preserve">Informazioni aggiuntive </t>
  </si>
  <si>
    <t>Dimensioni</t>
  </si>
  <si>
    <t>Cosmetics</t>
  </si>
  <si>
    <t>Cosmetici</t>
  </si>
  <si>
    <t>Food</t>
  </si>
  <si>
    <t>Alimenti</t>
  </si>
  <si>
    <t>Beauty Tools</t>
  </si>
  <si>
    <t xml:space="preserve">Food Supplements </t>
  </si>
  <si>
    <t>Integratori Alimentari</t>
  </si>
  <si>
    <t>Prodotti di bellezza, Alimenti e Integratori</t>
  </si>
  <si>
    <t>CPNP Number</t>
  </si>
  <si>
    <t>Waterproof</t>
  </si>
  <si>
    <t>Other claims on packaging</t>
  </si>
  <si>
    <t>Lebensmittel</t>
  </si>
  <si>
    <t>Storage Instructions for customer</t>
  </si>
  <si>
    <t>Product specific information</t>
  </si>
  <si>
    <t>Suitable for Home freezing</t>
  </si>
  <si>
    <t>Allergens declaration</t>
  </si>
  <si>
    <t>Awards won per product</t>
  </si>
  <si>
    <t>Age Restricted Y/N?</t>
  </si>
  <si>
    <t xml:space="preserve">Nutritional Value </t>
  </si>
  <si>
    <t>Nutritional Information</t>
  </si>
  <si>
    <r>
      <t xml:space="preserve">&lt;== Type of Expiry (Expiry date or PAO).Does the product have n/a expiry date or a PAO symbol?
</t>
    </r>
    <r>
      <rPr>
        <sz val="10"/>
        <color rgb="FFFF0000"/>
        <rFont val="Calibri Light"/>
        <family val="2"/>
        <scheme val="major"/>
      </rPr>
      <t>In case of set please also fulfill the information for all single components in the Quality Assurance Tab.</t>
    </r>
  </si>
  <si>
    <t>&lt;== Tipo Scadenza : Indicare se il prodotto ha una data di scadenza o un PAO
In caso di set, si prega riportare l'informazione per ogni componente del set nel Tab QUALITY ASSURANCE</t>
  </si>
  <si>
    <t>Wasserfest</t>
  </si>
  <si>
    <t>Weitere Werbeaussagen auf der Verpackung</t>
  </si>
  <si>
    <t>Primärverpackung z.Bsp. Flasche mit Pumpspender, Glasflasche usw.</t>
  </si>
  <si>
    <t>Hauttyp, Haartyp usw.</t>
  </si>
  <si>
    <t>Verwendungszweck Zähne, Gesicht usw.</t>
  </si>
  <si>
    <t>Zubereitungshinweise</t>
  </si>
  <si>
    <t>Lagerungshinweise für Verbraucher</t>
  </si>
  <si>
    <t>Haltbarkeitsdauer</t>
  </si>
  <si>
    <t>Allergenkennzeichnung</t>
  </si>
  <si>
    <t>Gewonnene Auszeichnungen pro Produkt</t>
  </si>
  <si>
    <t>Altersbeschränkt J/N</t>
  </si>
  <si>
    <t>Nahrungsergänzungsmittel</t>
  </si>
  <si>
    <t>Nährwert</t>
  </si>
  <si>
    <t>Nährwertangaben</t>
  </si>
  <si>
    <t>Kosmetik, Lebensmittel und Nahrungsergänzungsmittel</t>
  </si>
  <si>
    <t>"Händler": jede natürliche oder juristische Person in der Lieferkette, die ein Produkt auf dem Markt zur Verfügung stellt, mit Ausnahme des Herstellers oder des Importeurs.
Der Händler übernimmt nicht die volle rechtliche Verantwortung für ein Produkt, sondern überprüft, ob das Produkt die erforderliche Konformitätskennzeichnung trägt, ob es korrekt etikettiert ist und die erforderlichen Dokumente sowie Anweisungen und Sicherheitsinformationen zumindest in der Landessprache des Marktes, in dem das Produkt verkauft wird, enthält.</t>
  </si>
  <si>
    <t>Hersteller: jede natürliche oder juristische Person, die ein Produkt herstellt oder ein Produkt entwerfen oder herstellen lässt und dieses Produkt unter ihrem Namen oder ihrer Marke vermarktet.</t>
  </si>
  <si>
    <t>Es liegt in der Verantwortung des Lieferanten, sicherzustellen,  dass alle Pakete, die Gefahrgüter enthalten, den bestehenden Verpackungsvorschriften entsprechen, und dass die Waren gemäß den einschlägigen Vorschriften für Gefahrgüter gekennzeichnet und beschriftet werden. Wenn Sie Fragen in Bezug auf Gefahrgüter haben, wenden Sie sich bitte an:</t>
  </si>
  <si>
    <t>E' responsabilità del fornitore assicurarsi che i packaging utilizzati per i prodotti pericolosi siano adeguati ed etichettati in conformità alla normativa sul trasporto del materiali pericolosi e ai manuali logistici di QVC. In caso sia necessario supporto in materia di prodotti pericolosi di prega di contattare:</t>
  </si>
  <si>
    <t>Beauty</t>
  </si>
  <si>
    <t>Alimenti e Integratori</t>
  </si>
  <si>
    <t>Ingestibles</t>
  </si>
  <si>
    <t>Food and Drinks</t>
  </si>
  <si>
    <t>Setzusammensetzung inklusive Mengenangabe</t>
  </si>
  <si>
    <t xml:space="preserve">Alkohol enthalten </t>
  </si>
  <si>
    <t xml:space="preserve">Besondere Eigenschaften </t>
  </si>
  <si>
    <t xml:space="preserve">weitere Sorten / Geschmacksrichtungen </t>
  </si>
  <si>
    <t>Produktbezeichnung inkl. 
Setbestandteile / Inhaltsangabe / Reichweite</t>
  </si>
  <si>
    <t xml:space="preserve">sonstige wichtige Angaben             </t>
  </si>
  <si>
    <t xml:space="preserve">Healthclaims                           </t>
  </si>
  <si>
    <t>Fattore di protezione SPF</t>
  </si>
  <si>
    <t>LSF</t>
  </si>
  <si>
    <t>Altri claims sul packaging</t>
  </si>
  <si>
    <t> Packaging primario es: bottiglia con erogatore, bottiglia di vetro, ecc.</t>
  </si>
  <si>
    <t>Tipo di pelle, tipo di capelli, ecc.</t>
  </si>
  <si>
    <t>Destinazione d’uso: denti, viso, ecc.</t>
  </si>
  <si>
    <t>Cooking/ preparation instructions</t>
  </si>
  <si>
    <t>Cottura/ istruzione per la preparazione</t>
  </si>
  <si>
    <t>Istruzioni per la conservazione per il cliente</t>
  </si>
  <si>
    <t>Durata di conservazione (shelf life) </t>
  </si>
  <si>
    <t>Informazioni specifiche sul prodotto</t>
  </si>
  <si>
    <t>Adatto per essere congelato</t>
  </si>
  <si>
    <t>Allergeni</t>
  </si>
  <si>
    <t>Restrizioni d’età Sì/No</t>
  </si>
  <si>
    <t xml:space="preserve">Nutrition Value </t>
  </si>
  <si>
    <t>Valori Nutrizionali</t>
  </si>
  <si>
    <t>Nutrition Information</t>
  </si>
  <si>
    <t>Informazioni Nutrizionali </t>
  </si>
  <si>
    <t xml:space="preserve">Units of Alcohol </t>
  </si>
  <si>
    <t>Gradazione alcolica</t>
  </si>
  <si>
    <t>Alkoholeinheiten</t>
  </si>
  <si>
    <t xml:space="preserve">Shelf life </t>
  </si>
  <si>
    <t xml:space="preserve">Destination of use teeth, face etc </t>
  </si>
  <si>
    <t>Skin type, hair type etc.</t>
  </si>
  <si>
    <t>Primary packaging eg bottle with pump, glass bottle, etc.</t>
  </si>
  <si>
    <t>Dust bag (Y/N)</t>
  </si>
  <si>
    <t>Sacca antipolvere (S/N)</t>
  </si>
  <si>
    <t>Use by Date</t>
  </si>
  <si>
    <t>Da consumarsi entro il</t>
  </si>
  <si>
    <t>Preparation instructions</t>
  </si>
  <si>
    <t xml:space="preserve">Nutrition claims </t>
  </si>
  <si>
    <t xml:space="preserve">Shelf Life </t>
  </si>
  <si>
    <t>Istruzioni per l’uso </t>
  </si>
  <si>
    <t>Valori Nutrizionali </t>
  </si>
  <si>
    <t>Nährwert </t>
  </si>
  <si>
    <t>Nährwertangaben </t>
  </si>
  <si>
    <t>Claim Nutrizionali </t>
  </si>
  <si>
    <t>Istruzioni per la conservazione per il cliente </t>
  </si>
  <si>
    <t>Haltbarkeitsdauer </t>
  </si>
  <si>
    <t>Allergenkennzeichnung </t>
  </si>
  <si>
    <t>Limite d’età Si/No </t>
  </si>
  <si>
    <t>UK-BeautyQA.Mailbox@qvc.com (BEAUTY)  IngestiblesQA@qvc.com (FOOD, DRINKS and FOOD SUPPLEMENTS)</t>
  </si>
  <si>
    <t>Verbrauchsdatum</t>
  </si>
  <si>
    <t xml:space="preserve">Indicazioni nutrizionali/Health Claim          </t>
  </si>
  <si>
    <t>Componenti del Kit/Quantità prodotto</t>
  </si>
  <si>
    <t>Lebensmittel und Nahrungsergänzung</t>
  </si>
  <si>
    <t>Abmessungen</t>
  </si>
  <si>
    <t>"Importeur": jede natürliche oder juristische Person mit Sitz in der Gemeinschaft, die ein Produkt aus einem Drittland auf dem Gemeinschaftsmarkt in Verkehr bringt.
"EU-Vertreter": jede in der Gemeinschaft ansässige natürliche oder juristische Person, die von einem außerhalb der Gemeinschaft ansässigen Hersteller ein schriftliches Mandat erhalten hat, in seinem Namen in Bezug auf bestimmte Aufgaben zu handeln.
Eine Ernennung ist möglich für CE-gekennzeichnete Produkte ("EU Bevollmächtigter") und für Chemikalien ("Alleinvertreter"); obligatorisch für medizinische Geräte.
Die Haftung liegt beim EU-Drittbeauftragten. Der Importeur bestätigt, dass Hersteller und EU-Vertreter die jeweiligen Aufgaben korrekt ausgeführt haben und dass das Produkt den geltenden Anforderungen entspricht".</t>
  </si>
  <si>
    <t>"Importeur": jede natürliche oder juristische Person mit Sitz in der Gemeinschaft, die ein Produkt aus einem Drittland auf dem Gemeinschaftsmarkt in Verkehr bringt.
"EU-Vertreter": jede in der Gemeinschaft ansässige natürliche oder juristische Person, die von einem außerhalb der Gemeinschaft ansässigen Hersteller ein schriftliches Mandat erhalten hat, in seinem Namen in Bezug auf bestimmte Aufgaben zu handeln.
Die Haftung obliegt dem Importeur, der im Namen des Herstellers auf dem EU-Markt handelt und wenn nötig alle relevanten Maßnahmen durchführt,(z.B. Anmeldungen, Registrierungen, …).
Der Importeur verfügt über alle Dokumente, die die Konformität des Produkts belegen (z.B. Zertifikate, Prüfberichte, …) und stellt die technischen Unterlagen (CE-gekennzeichnete Produkte) innerhalb von 5 Arbeitstagen nach einer Anfrage der Behörden zur Verfügung".</t>
  </si>
  <si>
    <t>Produktspezifische Informationen</t>
  </si>
  <si>
    <t>Tiefkühlgeeignet</t>
  </si>
  <si>
    <t>Nährwertbezogene Angaben</t>
  </si>
  <si>
    <t>Gewonnene Auszeichnungen pro Produkt </t>
  </si>
  <si>
    <t>Tempo di conservazione (shelf life)</t>
  </si>
  <si>
    <t>Dichiarazione Allergeni</t>
  </si>
  <si>
    <t>Premi vinti dal prodotto/Certificazioni </t>
  </si>
  <si>
    <t>BILDER</t>
  </si>
  <si>
    <t>Zusätzliche Informationen</t>
  </si>
  <si>
    <t>AD USO INTERNO QVC</t>
  </si>
  <si>
    <t>QVC INTERN</t>
  </si>
  <si>
    <t>Prezzo per unità di misura (Y/N)</t>
  </si>
  <si>
    <t>Grundpreis (ja/nein)</t>
  </si>
  <si>
    <t>Beauty and Ingestibles</t>
  </si>
  <si>
    <t xml:space="preserve">Please provide the leaflet in .pdf format to QA </t>
  </si>
  <si>
    <t>Inviare il leaflet in pdf al QA</t>
  </si>
  <si>
    <t>Bitte senden sie die beileger im PDF-Format an die QA</t>
  </si>
  <si>
    <t>Packaging dimensions per SKU</t>
  </si>
  <si>
    <t>Dimensioni packaging per SKU</t>
  </si>
  <si>
    <t>Verpackungsabmessungen pro SKU</t>
  </si>
  <si>
    <t>&lt;== Packaging Description: Please select the type of packaging you have added to your merchandise for this QVC single saleable unit (outer mailer box, not the product itself). In case of Polybags or Goods On Hangers, the dimensions are not required.</t>
  </si>
  <si>
    <t>&lt;== Tipologia Packaging: descrivere il packaging utilizzato per realizzare l’unità di vendita QVC (dimensioni della confezione per la spedizione, non del prodotto). In caso di Polybags o GOH (capi appesi) non è necessario indicare le misure</t>
  </si>
  <si>
    <t>&lt;== Beschreibung der Verpackung: Wählen Sie den Verpackungstyp der einzelnen Verkauseinheit (QVC Artikelnummer) aus (äußere Mailbox, nicht das Produkt selbst). Bei den Verpackungsarten "Polybag" und "GOH" ist eine Angabe der Abmessungen der einzelnen VE nicht notwendig.</t>
  </si>
  <si>
    <t>&lt;== Packaging waste weights, please add weights of the packaging customers will discard on arrival (mail order carton, additional packaging etc). Packaging waste weights and product weight should equal Gross weight</t>
  </si>
  <si>
    <t>&lt;== Pesi dei rifiuti di imballaggio, aggiungere i pesi degli imballaggi che i clienti scarteranno all'arrivo (cartone per corrispondenza, imballaggi aggiuntivi, ecc.). Il peso dei rifiuti di imballaggio e il peso del prodotto devono essere uguali al peso lordo</t>
  </si>
  <si>
    <t>QVC SKU</t>
  </si>
  <si>
    <t>SKU QVC (variante)</t>
  </si>
  <si>
    <t>QVC SKU (variante)</t>
  </si>
  <si>
    <t>&lt;== Shippable  carton is a type of packaging that will be used to ship product to the customer's home without further protection or packaging being added by QVC. It must comply with QVC Drop Test Requirements.</t>
  </si>
  <si>
    <t>Produktlinie</t>
  </si>
  <si>
    <t>Setbestandteile / Mengenangabe</t>
  </si>
  <si>
    <t>Detaillierte Produktbeschreibung</t>
  </si>
  <si>
    <t>Besondere INCI</t>
  </si>
  <si>
    <t>Farben und Farbnamen</t>
  </si>
  <si>
    <t>Besondere Angaben oder Anwendungen und Warnungen</t>
  </si>
  <si>
    <t>Zusätzliche Artikel (Upsell)</t>
  </si>
  <si>
    <t>Besondere Verpackung</t>
  </si>
  <si>
    <t>Shippable carton</t>
  </si>
  <si>
    <t>Packaging waste 
(waste of single saleable unit (g))</t>
  </si>
  <si>
    <t>Smaltimento Materiale di imballaggio 
(smaltimento di singole unità di vendita (g))</t>
  </si>
  <si>
    <t>Skincare/Cosmetics/Nails/Haircare/Bath &amp; Body</t>
  </si>
  <si>
    <t>Shades and Shade names</t>
  </si>
  <si>
    <t>Model  Number</t>
  </si>
  <si>
    <t>Nome del prodotto incluso il numero del modello</t>
  </si>
  <si>
    <t xml:space="preserve">Altre informazioni importanti </t>
  </si>
  <si>
    <t>Cable length</t>
  </si>
  <si>
    <t>Dimensions</t>
  </si>
  <si>
    <t xml:space="preserve">Supplements </t>
  </si>
  <si>
    <t>State health claims (claims form to be submitted)</t>
  </si>
  <si>
    <t>Indicazioni nutrizionali/Health Claim (inviare claim form)</t>
  </si>
  <si>
    <t>Zertifizierung</t>
  </si>
  <si>
    <t>Produkttyp</t>
  </si>
  <si>
    <t>Identification
(i.e. production Year / origin)</t>
  </si>
  <si>
    <t>Imported into UK by
(If QVC Please State 'QVC')</t>
  </si>
  <si>
    <t>Importer (third party UK representative available)</t>
  </si>
  <si>
    <t>Importer (third party UK representative NOT available)</t>
  </si>
  <si>
    <t>&lt;==In case of Product imported into UK:
please indicate Name &amp; Address of the Importer company based in UK</t>
  </si>
  <si>
    <t>Importer: any person established in the United Kingdom who places a product from a country outside of the United Kingdom on the market
UK authorised representative: a person who
(i)immediately before exit day was established in the United Kingdom or any EEA state and has received a written mandate from a manufacturer to act on the manufacturer’s behalf in relation to specified tasks with regard to the manufacturer’s obligation under any relevant enactment or EU instrument harmonising the conditions for the marketing of products; and
(ii)on or after exit day continues to be so established and mandated by the manufacturer to act on the manufacturer’s behalf in relation to those tasks; or
(b)a person who, on or after exit day—
(i)is established in the United Kingdom; and
(ii)has received a written mandate from a manufacturer to act on the manufacturer’s behalf in relation to specified tasks under any relevant enactment.
Appointment possible for UKCA marked products ("UK Authorized Representative") and for chemicals ("Only Representative"); mandatory for medical devices.
The liability is up to the third party representative. The importer verifies that manufacturer and UK representative have correctly implemented the respective tasks and that the product complies with the applicable requirements.</t>
  </si>
  <si>
    <t>Importer: any natural or legal person established within the Community who places a product from a third country on the Community market.
UK authorised representative: 
(a)a person who—
(i)immediately before exit day was established in the United Kingdom or any EEA state and has received a written mandate from a manufacturer to act on the manufacturer’s behalf in relation to specified tasks with regard to the manufacturer’s obligation under any relevant enactment or EU instrument harmonising the conditions for the marketing of products; and
(ii)on or after exit day continues to be so established and mandated by the manufacturer to act on the manufacturer’s behalf in relation to those tasks; or
(b)a person who, on or after exit day—
(i)is established in the United Kingdom; and
(ii)has received a written mandate from a manufacturer to act on the manufacturer’s behalf in relation to specified tasks under any relevant enactment.
The liability is up to the importer who acts on manufacturer's behalf in the UK market implementing all the relevant actions when necessary (e.g. notifications, registrations, ...).
The importer holds the full set of documents demonstrating the product's compliance (e.g. certificates, test reports,...) and makes available the techical file (UKCA marked products) upon Authorities request.</t>
  </si>
  <si>
    <t>EU-UK_FM 003 SPEC CARD BFN V1</t>
  </si>
  <si>
    <t>Nahrungsergänzung</t>
  </si>
  <si>
    <t>Kosmetik</t>
  </si>
  <si>
    <t>Responsible Person (Name and address)</t>
  </si>
  <si>
    <t>Persona Responsabile (Nome e Indirizzo)</t>
  </si>
  <si>
    <r>
      <t>Verantwortliche Person (</t>
    </r>
    <r>
      <rPr>
        <sz val="11"/>
        <color rgb="FF000000"/>
        <rFont val="Calibri"/>
        <family val="2"/>
      </rPr>
      <t>Name und Adresse)</t>
    </r>
  </si>
  <si>
    <t>glasses/sunglasses</t>
  </si>
  <si>
    <t>MAX: Length 600,  Width 300, Height 400 (mm) for apparel. 
MAX: Length 500, Width 600, Height 500 (mm) for hardgoods</t>
  </si>
  <si>
    <t xml:space="preserve">SCPN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</si>
</sst>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0\ &quot;€&quot;;[Red]\-#,##0\ &quot;€&quot;"/>
    <numFmt numFmtId="44" formatCode="_-* #,##0.00\ &quot;€&quot;_-;\-* #,##0.00\ &quot;€&quot;_-;_-* &quot;-&quot;??\ &quot;€&quot;_-;_-@_-"/>
    <numFmt numFmtId="43" formatCode="_-* #,##0.00_-;\-* #,##0.00_-;_-* &quot;-&quot;??_-;_-@_-"/>
    <numFmt numFmtId="164" formatCode="_-* #,##0_-;\-* #,##0_-;_-* &quot;-&quot;??_-;_-@_-"/>
    <numFmt numFmtId="165" formatCode="0.0"/>
    <numFmt numFmtId="166" formatCode="0000000000000"/>
    <numFmt numFmtId="167" formatCode="0.000"/>
    <numFmt numFmtId="168" formatCode="_-* #,##0.0_-;\-* #,##0.0_-;_-* &quot;-&quot;??_-;_-@_-"/>
  </numFmts>
  <fonts count="154">
    <font>
      <sz val="11"/>
      <color theme="1"/>
      <name val="Calibri"/>
      <family val="2"/>
      <scheme val="minor"/>
    </font>
    <font>
      <sz val="11"/>
      <name val="Calibri"/>
      <family val="2"/>
      <scheme val="minor"/>
    </font>
    <font>
      <sz val="12"/>
      <name val="Arial"/>
      <family val="2"/>
    </font>
    <font>
      <sz val="11"/>
      <color theme="1"/>
      <name val="Arial"/>
      <family val="2"/>
    </font>
    <font>
      <sz val="9"/>
      <color theme="3"/>
      <name val="Calibri"/>
      <family val="2"/>
      <scheme val="minor"/>
    </font>
    <font>
      <sz val="10"/>
      <color theme="3"/>
      <name val="Calibri"/>
      <family val="2"/>
      <scheme val="minor"/>
    </font>
    <font>
      <sz val="12"/>
      <name val="Calibri"/>
      <family val="2"/>
      <scheme val="minor"/>
    </font>
    <font>
      <sz val="10"/>
      <name val="Calibri"/>
      <family val="2"/>
      <scheme val="minor"/>
    </font>
    <font>
      <b/>
      <sz val="10"/>
      <color theme="3"/>
      <name val="Calibri"/>
      <family val="2"/>
      <scheme val="minor"/>
    </font>
    <font>
      <sz val="12"/>
      <color theme="1"/>
      <name val="Gotham Book"/>
      <family val="3"/>
    </font>
    <font>
      <sz val="12"/>
      <color theme="1"/>
      <name val="Calibri"/>
      <family val="2"/>
      <scheme val="minor"/>
    </font>
    <font>
      <sz val="12"/>
      <name val="Arial"/>
      <family val="2"/>
    </font>
    <font>
      <sz val="10"/>
      <color theme="1"/>
      <name val="Calibri"/>
      <family val="2"/>
    </font>
    <font>
      <sz val="11"/>
      <color rgb="FF556270"/>
      <name val="Calibri"/>
      <family val="2"/>
      <scheme val="minor"/>
    </font>
    <font>
      <sz val="10"/>
      <color rgb="FF556270"/>
      <name val="Calibri"/>
      <family val="2"/>
      <scheme val="minor"/>
    </font>
    <font>
      <b/>
      <sz val="11"/>
      <color theme="1"/>
      <name val="Calibri"/>
      <family val="2"/>
      <scheme val="minor"/>
    </font>
    <font>
      <sz val="12"/>
      <color theme="1"/>
      <name val="Calibri"/>
      <family val="2"/>
    </font>
    <font>
      <sz val="11"/>
      <color theme="0" tint="-0.249977111117893"/>
      <name val="Calibri"/>
      <family val="2"/>
      <scheme val="minor"/>
    </font>
    <font>
      <b/>
      <sz val="11"/>
      <color theme="0" tint="-0.249977111117893"/>
      <name val="Calibri"/>
      <family val="2"/>
      <scheme val="minor"/>
    </font>
    <font>
      <b/>
      <sz val="11"/>
      <color theme="1" tint="0.14999847407452621"/>
      <name val="Calibri"/>
      <family val="2"/>
      <scheme val="minor"/>
    </font>
    <font>
      <sz val="11"/>
      <color theme="1" tint="0.14999847407452621"/>
      <name val="Calibri"/>
      <family val="2"/>
      <scheme val="minor"/>
    </font>
    <font>
      <b/>
      <sz val="10"/>
      <color theme="1"/>
      <name val="Gotham Book"/>
      <family val="3"/>
    </font>
    <font>
      <sz val="11"/>
      <color theme="1"/>
      <name val="Calibri"/>
      <family val="2"/>
      <scheme val="minor"/>
    </font>
    <font>
      <b/>
      <sz val="10"/>
      <color theme="1" tint="0.14999847407452621"/>
      <name val="Calibri"/>
      <family val="2"/>
      <scheme val="minor"/>
    </font>
    <font>
      <sz val="11"/>
      <color rgb="FFFF0000"/>
      <name val="Calibri"/>
      <family val="2"/>
      <scheme val="minor"/>
    </font>
    <font>
      <b/>
      <sz val="15"/>
      <color theme="3"/>
      <name val="Calibri"/>
      <family val="2"/>
      <scheme val="minor"/>
    </font>
    <font>
      <b/>
      <sz val="11"/>
      <color theme="3"/>
      <name val="Calibri"/>
      <family val="2"/>
      <scheme val="minor"/>
    </font>
    <font>
      <sz val="11"/>
      <color theme="2" tint="-0.499984740745262"/>
      <name val="Calibri"/>
      <family val="2"/>
      <scheme val="minor"/>
    </font>
    <font>
      <sz val="10"/>
      <color theme="2" tint="-0.499984740745262"/>
      <name val="Calibri"/>
      <family val="2"/>
      <scheme val="minor"/>
    </font>
    <font>
      <b/>
      <sz val="11"/>
      <name val="Calibri"/>
      <family val="2"/>
      <scheme val="minor"/>
    </font>
    <font>
      <b/>
      <sz val="12"/>
      <color rgb="FFC00000"/>
      <name val="Calibri"/>
      <family val="2"/>
      <scheme val="minor"/>
    </font>
    <font>
      <sz val="10"/>
      <color theme="0" tint="-0.249977111117893"/>
      <name val="Calibri"/>
      <family val="2"/>
      <scheme val="minor"/>
    </font>
    <font>
      <b/>
      <sz val="10"/>
      <color theme="0" tint="-0.249977111117893"/>
      <name val="Calibri"/>
      <family val="2"/>
      <scheme val="minor"/>
    </font>
    <font>
      <sz val="14"/>
      <name val="Calibri"/>
      <family val="2"/>
      <scheme val="minor"/>
    </font>
    <font>
      <sz val="11"/>
      <color theme="0"/>
      <name val="Calibri"/>
      <family val="2"/>
      <scheme val="minor"/>
    </font>
    <font>
      <sz val="9"/>
      <color theme="1"/>
      <name val="Calibri"/>
      <family val="2"/>
      <scheme val="minor"/>
    </font>
    <font>
      <b/>
      <sz val="36"/>
      <color theme="0"/>
      <name val="Calibri"/>
      <family val="2"/>
      <scheme val="minor"/>
    </font>
    <font>
      <b/>
      <sz val="26"/>
      <color theme="0"/>
      <name val="Calibri"/>
      <family val="2"/>
      <scheme val="minor"/>
    </font>
    <font>
      <sz val="12"/>
      <color rgb="FF140000"/>
      <name val="Calibri"/>
      <family val="2"/>
      <scheme val="minor"/>
    </font>
    <font>
      <sz val="11"/>
      <color theme="1"/>
      <name val="Calibri"/>
      <family val="2"/>
    </font>
    <font>
      <b/>
      <sz val="20"/>
      <color theme="3"/>
      <name val="Calibri"/>
      <family val="2"/>
    </font>
    <font>
      <b/>
      <sz val="22"/>
      <color theme="0"/>
      <name val="Calibri"/>
      <family val="2"/>
    </font>
    <font>
      <sz val="14"/>
      <color theme="1"/>
      <name val="Calibri"/>
      <family val="2"/>
    </font>
    <font>
      <b/>
      <sz val="16"/>
      <color theme="0"/>
      <name val="Calibri"/>
      <family val="2"/>
      <scheme val="minor"/>
    </font>
    <font>
      <b/>
      <sz val="22"/>
      <color rgb="FF400809"/>
      <name val="Calibri"/>
      <family val="2"/>
      <scheme val="minor"/>
    </font>
    <font>
      <b/>
      <sz val="12"/>
      <color rgb="FF400809"/>
      <name val="Calibri"/>
      <family val="2"/>
      <scheme val="minor"/>
    </font>
    <font>
      <sz val="11"/>
      <color rgb="FF000000"/>
      <name val="Calibri"/>
      <family val="2"/>
      <scheme val="minor"/>
    </font>
    <font>
      <b/>
      <sz val="16"/>
      <name val="Calibri"/>
      <family val="2"/>
      <scheme val="minor"/>
    </font>
    <font>
      <sz val="10"/>
      <color rgb="FF28334A"/>
      <name val="Calibri"/>
      <family val="2"/>
      <scheme val="minor"/>
    </font>
    <font>
      <sz val="14"/>
      <color rgb="FF28334A"/>
      <name val="Calibri"/>
      <family val="2"/>
      <scheme val="minor"/>
    </font>
    <font>
      <sz val="11"/>
      <color rgb="FF28334A"/>
      <name val="Calibri"/>
      <family val="2"/>
      <scheme val="minor"/>
    </font>
    <font>
      <u/>
      <sz val="12"/>
      <color rgb="FF28334A"/>
      <name val="Calibri"/>
      <family val="2"/>
      <scheme val="minor"/>
    </font>
    <font>
      <sz val="12"/>
      <color rgb="FF28334A"/>
      <name val="Calibri"/>
      <family val="2"/>
      <scheme val="minor"/>
    </font>
    <font>
      <sz val="9"/>
      <color rgb="FF28334A"/>
      <name val="Calibri"/>
      <family val="2"/>
      <scheme val="minor"/>
    </font>
    <font>
      <b/>
      <sz val="28"/>
      <color theme="0"/>
      <name val="Calibri"/>
      <family val="2"/>
      <scheme val="minor"/>
    </font>
    <font>
      <u/>
      <sz val="11"/>
      <color theme="0"/>
      <name val="Calibri"/>
      <family val="2"/>
      <scheme val="minor"/>
    </font>
    <font>
      <sz val="14"/>
      <color rgb="FF20293C"/>
      <name val="Calibri"/>
      <family val="2"/>
      <scheme val="minor"/>
    </font>
    <font>
      <sz val="10"/>
      <color rgb="FF20293C"/>
      <name val="Calibri"/>
      <family val="2"/>
      <scheme val="minor"/>
    </font>
    <font>
      <sz val="11"/>
      <color rgb="FF20293C"/>
      <name val="Calibri"/>
      <family val="2"/>
      <scheme val="minor"/>
    </font>
    <font>
      <sz val="8"/>
      <name val="Calibri"/>
      <family val="2"/>
      <scheme val="minor"/>
    </font>
    <font>
      <b/>
      <sz val="11"/>
      <color theme="0"/>
      <name val="Calibri"/>
      <family val="2"/>
      <scheme val="minor"/>
    </font>
    <font>
      <sz val="12"/>
      <color theme="0"/>
      <name val="Calibri"/>
      <family val="2"/>
      <scheme val="minor"/>
    </font>
    <font>
      <sz val="12"/>
      <color theme="1"/>
      <name val="Calibri Light"/>
      <family val="2"/>
    </font>
    <font>
      <sz val="10"/>
      <color theme="0"/>
      <name val="Calibri Light"/>
      <family val="2"/>
    </font>
    <font>
      <sz val="10"/>
      <color rgb="FF28334A"/>
      <name val="Calibri Light"/>
      <family val="2"/>
    </font>
    <font>
      <b/>
      <sz val="22"/>
      <color theme="0"/>
      <name val="Calibri Light"/>
      <family val="2"/>
    </font>
    <font>
      <b/>
      <sz val="11"/>
      <color theme="0"/>
      <name val="Calibri Light"/>
      <family val="2"/>
    </font>
    <font>
      <sz val="12"/>
      <color theme="0"/>
      <name val="Calibri Light"/>
      <family val="2"/>
    </font>
    <font>
      <sz val="10"/>
      <color theme="1"/>
      <name val="Calibri Light"/>
      <family val="2"/>
    </font>
    <font>
      <sz val="16"/>
      <color rgb="FF28334A"/>
      <name val="Calibri Light"/>
      <family val="2"/>
    </font>
    <font>
      <sz val="11"/>
      <color theme="0"/>
      <name val="Calibri Light"/>
      <family val="2"/>
    </font>
    <font>
      <u/>
      <sz val="12"/>
      <color rgb="FF28334A"/>
      <name val="Calibri Light"/>
      <family val="2"/>
    </font>
    <font>
      <sz val="12"/>
      <name val="Calibri Light"/>
      <family val="2"/>
    </font>
    <font>
      <sz val="11"/>
      <color theme="1"/>
      <name val="Calibri Light"/>
      <family val="2"/>
    </font>
    <font>
      <b/>
      <sz val="10"/>
      <name val="Calibri Light"/>
      <family val="2"/>
    </font>
    <font>
      <sz val="10"/>
      <color theme="1" tint="4.9989318521683403E-2"/>
      <name val="Calibri Light"/>
      <family val="2"/>
    </font>
    <font>
      <sz val="11"/>
      <name val="Calibri Light"/>
      <family val="2"/>
    </font>
    <font>
      <b/>
      <sz val="11"/>
      <color rgb="FFFF0000"/>
      <name val="Calibri Light"/>
      <family val="2"/>
    </font>
    <font>
      <b/>
      <sz val="11"/>
      <name val="Calibri Light"/>
      <family val="2"/>
    </font>
    <font>
      <b/>
      <sz val="11"/>
      <color theme="1"/>
      <name val="Calibri Light"/>
      <family val="2"/>
    </font>
    <font>
      <sz val="12"/>
      <color rgb="FFFF0000"/>
      <name val="Calibri"/>
      <family val="2"/>
      <scheme val="minor"/>
    </font>
    <font>
      <u/>
      <sz val="9"/>
      <color theme="1"/>
      <name val="Calibri"/>
      <family val="2"/>
      <scheme val="minor"/>
    </font>
    <font>
      <u/>
      <sz val="10"/>
      <color theme="1"/>
      <name val="Calibri Light"/>
      <family val="2"/>
    </font>
    <font>
      <i/>
      <sz val="11"/>
      <name val="Calibri Light"/>
      <family val="2"/>
    </font>
    <font>
      <sz val="11"/>
      <color theme="1" tint="4.9989318521683403E-2"/>
      <name val="Calibri Light"/>
      <family val="2"/>
    </font>
    <font>
      <b/>
      <i/>
      <sz val="11"/>
      <name val="Calibri Light"/>
      <family val="2"/>
    </font>
    <font>
      <sz val="11"/>
      <color rgb="FFC00000"/>
      <name val="Calibri Light"/>
      <family val="2"/>
    </font>
    <font>
      <b/>
      <sz val="11"/>
      <color theme="1" tint="4.9989318521683403E-2"/>
      <name val="Calibri Light"/>
      <family val="2"/>
    </font>
    <font>
      <b/>
      <sz val="14"/>
      <name val="Calibri Light"/>
      <family val="2"/>
    </font>
    <font>
      <b/>
      <sz val="16"/>
      <name val="Calibri Light"/>
      <family val="2"/>
    </font>
    <font>
      <b/>
      <sz val="14"/>
      <color theme="3"/>
      <name val="Calibri Light"/>
      <family val="2"/>
    </font>
    <font>
      <b/>
      <sz val="8"/>
      <color rgb="FFFF0000"/>
      <name val="Calibri Light"/>
      <family val="2"/>
    </font>
    <font>
      <sz val="28"/>
      <color theme="1"/>
      <name val="Calibri"/>
      <family val="2"/>
      <scheme val="minor"/>
    </font>
    <font>
      <sz val="11.5"/>
      <color rgb="FF28334A"/>
      <name val="Calibri"/>
      <family val="2"/>
      <scheme val="minor"/>
    </font>
    <font>
      <sz val="11.5"/>
      <name val="Calibri"/>
      <family val="2"/>
      <scheme val="minor"/>
    </font>
    <font>
      <b/>
      <sz val="26"/>
      <color theme="0"/>
      <name val="Calibri Light"/>
      <family val="2"/>
    </font>
    <font>
      <sz val="20"/>
      <name val="Calibri"/>
      <family val="2"/>
      <scheme val="minor"/>
    </font>
    <font>
      <sz val="9"/>
      <color theme="0" tint="-0.249977111117893"/>
      <name val="Calibri"/>
      <family val="2"/>
      <scheme val="minor"/>
    </font>
    <font>
      <sz val="14"/>
      <color rgb="FF140000"/>
      <name val="Calibri"/>
      <family val="2"/>
      <scheme val="minor"/>
    </font>
    <font>
      <sz val="16"/>
      <color rgb="FF140000"/>
      <name val="Calibri"/>
      <family val="2"/>
      <scheme val="minor"/>
    </font>
    <font>
      <sz val="16"/>
      <color rgb="FF28334A"/>
      <name val="Calibri"/>
      <family val="2"/>
      <scheme val="minor"/>
    </font>
    <font>
      <b/>
      <sz val="12"/>
      <color rgb="FF400809"/>
      <name val="Calibri Light"/>
      <family val="2"/>
      <scheme val="major"/>
    </font>
    <font>
      <b/>
      <sz val="10"/>
      <color rgb="FF400809"/>
      <name val="Calibri Light"/>
      <family val="2"/>
      <scheme val="major"/>
    </font>
    <font>
      <u/>
      <sz val="11"/>
      <color theme="10"/>
      <name val="Calibri"/>
      <family val="2"/>
      <scheme val="minor"/>
    </font>
    <font>
      <b/>
      <sz val="9"/>
      <color theme="4"/>
      <name val="Calibri"/>
      <family val="2"/>
      <scheme val="minor"/>
    </font>
    <font>
      <b/>
      <u/>
      <sz val="10"/>
      <color rgb="FFC00000"/>
      <name val="Calibri Light"/>
      <family val="2"/>
    </font>
    <font>
      <b/>
      <sz val="9"/>
      <color rgb="FFC00000"/>
      <name val="Calibri Light"/>
      <family val="2"/>
    </font>
    <font>
      <b/>
      <sz val="14"/>
      <color rgb="FF28334A"/>
      <name val="Calibri Light"/>
      <family val="2"/>
      <scheme val="major"/>
    </font>
    <font>
      <sz val="18"/>
      <name val="Calibri"/>
      <family val="2"/>
      <scheme val="minor"/>
    </font>
    <font>
      <b/>
      <sz val="16"/>
      <color rgb="FF28334A"/>
      <name val="Calibri Light"/>
      <family val="2"/>
      <scheme val="major"/>
    </font>
    <font>
      <b/>
      <sz val="9"/>
      <color theme="1"/>
      <name val="Calibri Light"/>
      <family val="2"/>
    </font>
    <font>
      <sz val="11"/>
      <color rgb="FF002060"/>
      <name val="Calibri Light"/>
      <family val="2"/>
      <scheme val="major"/>
    </font>
    <font>
      <b/>
      <sz val="11"/>
      <color rgb="FFC00000"/>
      <name val="Calibri"/>
      <family val="2"/>
      <scheme val="minor"/>
    </font>
    <font>
      <sz val="9"/>
      <color theme="1" tint="0.499984740745262"/>
      <name val="Calibri"/>
      <family val="2"/>
      <scheme val="minor"/>
    </font>
    <font>
      <sz val="10"/>
      <color theme="0" tint="-0.499984740745262"/>
      <name val="Calibri Light"/>
      <family val="2"/>
    </font>
    <font>
      <b/>
      <sz val="10"/>
      <color theme="1" tint="4.9989318521683403E-2"/>
      <name val="Calibri Light"/>
      <family val="2"/>
    </font>
    <font>
      <b/>
      <u/>
      <sz val="11"/>
      <color theme="3"/>
      <name val="Calibri Light"/>
      <family val="2"/>
    </font>
    <font>
      <b/>
      <sz val="10"/>
      <color theme="1"/>
      <name val="Calibri Light"/>
      <family val="2"/>
    </font>
    <font>
      <sz val="10"/>
      <color theme="1" tint="0.499984740745262"/>
      <name val="Calibri"/>
      <family val="2"/>
      <scheme val="minor"/>
    </font>
    <font>
      <sz val="10"/>
      <name val="Segoe UI"/>
      <family val="2"/>
    </font>
    <font>
      <sz val="11"/>
      <color theme="3"/>
      <name val="Calibri Light"/>
      <family val="2"/>
    </font>
    <font>
      <sz val="10"/>
      <color theme="3"/>
      <name val="Calibri Light"/>
      <family val="2"/>
    </font>
    <font>
      <sz val="11"/>
      <color rgb="FFEA5C5E"/>
      <name val="Calibri"/>
      <family val="2"/>
      <scheme val="minor"/>
    </font>
    <font>
      <i/>
      <sz val="10"/>
      <name val="Calibri"/>
      <family val="2"/>
      <scheme val="minor"/>
    </font>
    <font>
      <sz val="14"/>
      <color theme="1"/>
      <name val="Calibri Light"/>
      <family val="2"/>
    </font>
    <font>
      <b/>
      <sz val="26"/>
      <color theme="0"/>
      <name val="Calibri Light"/>
      <family val="2"/>
      <scheme val="major"/>
    </font>
    <font>
      <b/>
      <sz val="24"/>
      <color theme="0"/>
      <name val="Calibri Light"/>
      <family val="2"/>
      <scheme val="major"/>
    </font>
    <font>
      <sz val="11"/>
      <color theme="1"/>
      <name val="Segoe UI"/>
      <family val="2"/>
    </font>
    <font>
      <sz val="10"/>
      <color theme="1" tint="0.14999847407452621"/>
      <name val="Calibri"/>
      <family val="2"/>
      <scheme val="minor"/>
    </font>
    <font>
      <sz val="10"/>
      <name val="Calibri Light"/>
      <family val="2"/>
      <scheme val="major"/>
    </font>
    <font>
      <i/>
      <sz val="10"/>
      <name val="Calibri Light"/>
      <family val="2"/>
      <scheme val="major"/>
    </font>
    <font>
      <b/>
      <sz val="10"/>
      <name val="Calibri Light"/>
      <family val="2"/>
      <scheme val="major"/>
    </font>
    <font>
      <b/>
      <strike/>
      <sz val="10"/>
      <name val="Calibri Light"/>
      <family val="2"/>
      <scheme val="major"/>
    </font>
    <font>
      <b/>
      <sz val="22"/>
      <color theme="0"/>
      <name val="Calibri Light"/>
      <family val="2"/>
      <scheme val="major"/>
    </font>
    <font>
      <b/>
      <sz val="10"/>
      <name val="Calibri"/>
      <family val="2"/>
      <scheme val="minor"/>
    </font>
    <font>
      <sz val="10"/>
      <color rgb="FF4A4A44"/>
      <name val="Arial"/>
      <family val="2"/>
    </font>
    <font>
      <b/>
      <sz val="18"/>
      <color rgb="FF28334A"/>
      <name val="Calibri"/>
      <family val="2"/>
    </font>
    <font>
      <sz val="8"/>
      <color theme="3"/>
      <name val="Calibri"/>
      <family val="2"/>
    </font>
    <font>
      <b/>
      <sz val="28"/>
      <color theme="0"/>
      <name val="Calibri Light"/>
      <family val="2"/>
      <scheme val="major"/>
    </font>
    <font>
      <sz val="22"/>
      <color theme="0"/>
      <name val="Calibri"/>
      <family val="2"/>
      <scheme val="minor"/>
    </font>
    <font>
      <i/>
      <sz val="9"/>
      <color theme="1" tint="0.499984740745262"/>
      <name val="Calibri"/>
      <family val="2"/>
      <scheme val="minor"/>
    </font>
    <font>
      <sz val="10"/>
      <color rgb="FFFF0000"/>
      <name val="Calibri"/>
      <family val="2"/>
      <scheme val="minor"/>
    </font>
    <font>
      <i/>
      <sz val="9"/>
      <color theme="0" tint="-0.249977111117893"/>
      <name val="Calibri"/>
      <family val="2"/>
      <scheme val="minor"/>
    </font>
    <font>
      <b/>
      <sz val="18"/>
      <color theme="0"/>
      <name val="Calibri Light"/>
      <family val="2"/>
    </font>
    <font>
      <sz val="10"/>
      <color rgb="FFFF0000"/>
      <name val="Calibri Light"/>
      <family val="2"/>
      <scheme val="major"/>
    </font>
    <font>
      <sz val="9"/>
      <color rgb="FF1F497D"/>
      <name val="Arial"/>
      <family val="2"/>
    </font>
    <font>
      <b/>
      <sz val="14"/>
      <color theme="0"/>
      <name val="Calibri"/>
      <family val="2"/>
      <scheme val="minor"/>
    </font>
    <font>
      <u/>
      <sz val="11"/>
      <color theme="1" tint="4.9989318521683403E-2"/>
      <name val="Calibri Light"/>
      <family val="2"/>
    </font>
    <font>
      <b/>
      <u/>
      <sz val="14"/>
      <color theme="3"/>
      <name val="Calibri Light"/>
      <family val="2"/>
    </font>
    <font>
      <b/>
      <sz val="11"/>
      <color rgb="FF28334A"/>
      <name val="Calibri Light"/>
      <family val="2"/>
      <scheme val="major"/>
    </font>
    <font>
      <sz val="11"/>
      <color rgb="FF9C6500"/>
      <name val="Calibri"/>
      <family val="2"/>
      <scheme val="minor"/>
    </font>
    <font>
      <sz val="9"/>
      <name val="Calibri"/>
      <family val="2"/>
      <scheme val="minor"/>
    </font>
    <font>
      <sz val="10"/>
      <color rgb="FF000000"/>
      <name val="Calibri"/>
      <family val="2"/>
    </font>
    <font>
      <sz val="11"/>
      <color rgb="FF000000"/>
      <name val="Calibri"/>
      <family val="2"/>
    </font>
  </fonts>
  <fills count="2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EA5C5E"/>
        <bgColor indexed="64"/>
      </patternFill>
    </fill>
    <fill>
      <patternFill patternType="solid">
        <fgColor rgb="FFFBDDDE"/>
        <bgColor indexed="64"/>
      </patternFill>
    </fill>
    <fill>
      <patternFill patternType="solid">
        <fgColor theme="1" tint="0.499984740745262"/>
        <bgColor indexed="64"/>
      </patternFill>
    </fill>
    <fill>
      <patternFill patternType="solid">
        <fgColor rgb="FFEF8184"/>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FDE9F6"/>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rgb="FF28334A"/>
        <bgColor indexed="64"/>
      </patternFill>
    </fill>
    <fill>
      <patternFill patternType="solid">
        <fgColor rgb="FFBC504D"/>
        <bgColor indexed="64"/>
      </patternFill>
    </fill>
    <fill>
      <patternFill patternType="solid">
        <fgColor theme="3" tint="-0.249977111117893"/>
        <bgColor indexed="64"/>
      </patternFill>
    </fill>
    <fill>
      <patternFill patternType="solid">
        <fgColor rgb="FFFDFDFD"/>
        <bgColor indexed="64"/>
      </patternFill>
    </fill>
    <fill>
      <patternFill patternType="solid">
        <fgColor rgb="FFFFFFFF"/>
        <bgColor rgb="FFFFFFFF"/>
      </patternFill>
    </fill>
    <fill>
      <patternFill patternType="solid">
        <fgColor rgb="FFFFFF00"/>
        <bgColor rgb="FFFFFFFF"/>
      </patternFill>
    </fill>
    <fill>
      <patternFill patternType="solid">
        <fgColor theme="0"/>
        <bgColor theme="4" tint="0.79998168889431442"/>
      </patternFill>
    </fill>
    <fill>
      <patternFill patternType="solid">
        <fgColor theme="7" tint="0.79998168889431442"/>
        <bgColor theme="4" tint="0.79998168889431442"/>
      </patternFill>
    </fill>
    <fill>
      <patternFill patternType="solid">
        <fgColor theme="7"/>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9D1B5"/>
        <bgColor indexed="64"/>
      </patternFill>
    </fill>
    <fill>
      <patternFill patternType="solid">
        <fgColor rgb="FFFFEB9C"/>
      </patternFill>
    </fill>
  </fills>
  <borders count="86">
    <border>
      <left/>
      <right/>
      <top/>
      <bottom/>
      <diagonal/>
    </border>
    <border>
      <left/>
      <right/>
      <top style="medium">
        <color indexed="64"/>
      </top>
      <bottom style="medium">
        <color indexed="64"/>
      </bottom>
      <diagonal/>
    </border>
    <border>
      <left style="medium">
        <color indexed="64"/>
      </left>
      <right style="medium">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medium">
        <color theme="4" tint="0.39997558519241921"/>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theme="3"/>
      </left>
      <right style="thin">
        <color indexed="64"/>
      </right>
      <top style="medium">
        <color theme="3"/>
      </top>
      <bottom style="medium">
        <color theme="3"/>
      </bottom>
      <diagonal/>
    </border>
    <border>
      <left style="thin">
        <color indexed="64"/>
      </left>
      <right style="thin">
        <color indexed="6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diagonal/>
    </border>
    <border>
      <left/>
      <right style="thin">
        <color theme="1"/>
      </right>
      <top/>
      <bottom/>
      <diagonal/>
    </border>
    <border>
      <left/>
      <right style="thin">
        <color theme="1"/>
      </right>
      <top style="thin">
        <color indexed="64"/>
      </top>
      <bottom/>
      <diagonal/>
    </border>
    <border>
      <left/>
      <right style="thin">
        <color theme="1"/>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rgb="FF20293C"/>
      </right>
      <top/>
      <bottom/>
      <diagonal/>
    </border>
    <border>
      <left style="thin">
        <color rgb="FF20293C"/>
      </left>
      <right/>
      <top style="thin">
        <color rgb="FF20293C"/>
      </top>
      <bottom/>
      <diagonal/>
    </border>
    <border>
      <left/>
      <right/>
      <top style="thin">
        <color rgb="FF20293C"/>
      </top>
      <bottom/>
      <diagonal/>
    </border>
    <border>
      <left/>
      <right style="thin">
        <color rgb="FF20293C"/>
      </right>
      <top style="thin">
        <color rgb="FF20293C"/>
      </top>
      <bottom/>
      <diagonal/>
    </border>
    <border>
      <left style="thin">
        <color rgb="FF20293C"/>
      </left>
      <right/>
      <top/>
      <bottom/>
      <diagonal/>
    </border>
    <border>
      <left style="thin">
        <color rgb="FF20293C"/>
      </left>
      <right/>
      <top/>
      <bottom style="thin">
        <color rgb="FF20293C"/>
      </bottom>
      <diagonal/>
    </border>
    <border>
      <left/>
      <right/>
      <top/>
      <bottom style="thin">
        <color rgb="FF20293C"/>
      </bottom>
      <diagonal/>
    </border>
    <border>
      <left/>
      <right style="thin">
        <color rgb="FF20293C"/>
      </right>
      <top/>
      <bottom style="thin">
        <color rgb="FF20293C"/>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dotted">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s>
  <cellStyleXfs count="14">
    <xf numFmtId="0" fontId="0" fillId="0" borderId="0"/>
    <xf numFmtId="0" fontId="3" fillId="0" borderId="0"/>
    <xf numFmtId="0" fontId="11" fillId="0" borderId="0"/>
    <xf numFmtId="0" fontId="2" fillId="0" borderId="0"/>
    <xf numFmtId="43" fontId="22" fillId="0" borderId="0" applyFont="0" applyFill="0" applyBorder="0" applyAlignment="0" applyProtection="0"/>
    <xf numFmtId="0" fontId="25" fillId="0" borderId="25" applyNumberFormat="0" applyFill="0" applyAlignment="0" applyProtection="0"/>
    <xf numFmtId="0" fontId="26" fillId="0" borderId="26" applyNumberFormat="0" applyFill="0" applyAlignment="0" applyProtection="0"/>
    <xf numFmtId="43" fontId="22" fillId="0" borderId="0" applyFont="0" applyFill="0" applyBorder="0" applyAlignment="0" applyProtection="0"/>
    <xf numFmtId="0" fontId="2" fillId="0" borderId="0"/>
    <xf numFmtId="0" fontId="103" fillId="0" borderId="0" applyNumberForma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150" fillId="28" borderId="0" applyNumberFormat="0" applyBorder="0" applyAlignment="0" applyProtection="0"/>
  </cellStyleXfs>
  <cellXfs count="865">
    <xf numFmtId="0" fontId="0" fillId="0" borderId="0" xfId="0"/>
    <xf numFmtId="0" fontId="9" fillId="0" borderId="0" xfId="0" applyFont="1"/>
    <xf numFmtId="0" fontId="9" fillId="0" borderId="2" xfId="0" applyFont="1" applyBorder="1"/>
    <xf numFmtId="0" fontId="0" fillId="0" borderId="9" xfId="0" applyBorder="1"/>
    <xf numFmtId="0" fontId="10" fillId="0" borderId="0" xfId="0" applyFont="1"/>
    <xf numFmtId="0" fontId="0" fillId="0" borderId="0" xfId="0" applyFont="1"/>
    <xf numFmtId="0" fontId="0" fillId="0" borderId="0" xfId="0" applyAlignment="1">
      <alignment horizontal="left" vertical="center"/>
    </xf>
    <xf numFmtId="0" fontId="0" fillId="3" borderId="0" xfId="0" applyFont="1" applyFill="1" applyBorder="1" applyAlignment="1">
      <alignment horizontal="left" vertical="center"/>
    </xf>
    <xf numFmtId="0" fontId="15" fillId="3" borderId="1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15" fillId="3" borderId="9" xfId="0" applyFont="1" applyFill="1" applyBorder="1" applyAlignment="1">
      <alignment horizontal="center" vertical="center"/>
    </xf>
    <xf numFmtId="0" fontId="17" fillId="10" borderId="9" xfId="0" applyFont="1" applyFill="1" applyBorder="1" applyAlignment="1">
      <alignment wrapText="1"/>
    </xf>
    <xf numFmtId="0" fontId="17" fillId="0" borderId="0" xfId="0" applyFont="1" applyAlignment="1">
      <alignment wrapText="1"/>
    </xf>
    <xf numFmtId="0" fontId="19" fillId="8" borderId="0" xfId="0" applyFont="1" applyFill="1" applyBorder="1" applyAlignment="1">
      <alignment horizontal="left" vertical="center"/>
    </xf>
    <xf numFmtId="0" fontId="0" fillId="0" borderId="0" xfId="0" applyAlignment="1">
      <alignment horizontal="left" vertical="center" wrapText="1"/>
    </xf>
    <xf numFmtId="0" fontId="21" fillId="2" borderId="12" xfId="0" applyFont="1" applyFill="1" applyBorder="1" applyAlignment="1">
      <alignment wrapText="1"/>
    </xf>
    <xf numFmtId="0" fontId="8" fillId="2" borderId="10" xfId="0" applyFont="1" applyFill="1" applyBorder="1" applyAlignment="1">
      <alignment horizontal="left" vertical="center" wrapText="1"/>
    </xf>
    <xf numFmtId="0" fontId="17" fillId="0" borderId="0" xfId="0" applyFont="1" applyAlignment="1">
      <alignment horizontal="left" vertical="center" wrapText="1"/>
    </xf>
    <xf numFmtId="0" fontId="4" fillId="2" borderId="0" xfId="0" applyFont="1" applyFill="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Alignment="1">
      <alignment horizontal="left" vertical="center" wrapText="1"/>
    </xf>
    <xf numFmtId="0" fontId="17" fillId="0" borderId="0" xfId="0" applyFont="1" applyAlignment="1"/>
    <xf numFmtId="0" fontId="0" fillId="0" borderId="0" xfId="0"/>
    <xf numFmtId="0" fontId="23" fillId="8" borderId="0" xfId="0" applyFont="1" applyFill="1" applyBorder="1" applyAlignment="1">
      <alignment horizontal="left" vertical="center" wrapText="1"/>
    </xf>
    <xf numFmtId="0" fontId="5" fillId="0" borderId="0" xfId="0" applyFont="1" applyAlignment="1">
      <alignment horizontal="left" vertical="center" wrapText="1"/>
    </xf>
    <xf numFmtId="0" fontId="3" fillId="0" borderId="0" xfId="0" applyFont="1"/>
    <xf numFmtId="0" fontId="27" fillId="0" borderId="0" xfId="0" applyFont="1" applyAlignment="1">
      <alignment vertical="top" wrapText="1"/>
    </xf>
    <xf numFmtId="0" fontId="27" fillId="0" borderId="0" xfId="0" applyFont="1" applyAlignment="1">
      <alignment vertical="top"/>
    </xf>
    <xf numFmtId="0" fontId="6" fillId="0" borderId="0" xfId="2" applyFont="1" applyBorder="1" applyAlignment="1">
      <alignment vertical="center"/>
    </xf>
    <xf numFmtId="0" fontId="7" fillId="0" borderId="0" xfId="2" applyFont="1" applyAlignment="1">
      <alignment vertical="center"/>
    </xf>
    <xf numFmtId="0" fontId="6" fillId="0" borderId="0" xfId="2" applyFont="1" applyAlignment="1">
      <alignment vertical="center"/>
    </xf>
    <xf numFmtId="0" fontId="1" fillId="0" borderId="0" xfId="2" applyFont="1" applyAlignment="1">
      <alignment horizontal="left" vertical="center"/>
    </xf>
    <xf numFmtId="0" fontId="0" fillId="0" borderId="0" xfId="0" applyNumberFormat="1" applyFont="1"/>
    <xf numFmtId="0" fontId="7" fillId="0" borderId="0" xfId="2" applyFont="1" applyAlignment="1">
      <alignment vertical="top" wrapText="1"/>
    </xf>
    <xf numFmtId="0" fontId="16" fillId="0" borderId="0" xfId="0" applyFont="1" applyAlignment="1">
      <alignment vertical="center"/>
    </xf>
    <xf numFmtId="0" fontId="1" fillId="0" borderId="0" xfId="2" applyFont="1" applyBorder="1" applyAlignment="1">
      <alignment vertical="top" wrapText="1"/>
    </xf>
    <xf numFmtId="0" fontId="42" fillId="0" borderId="0" xfId="0" applyFont="1" applyAlignment="1">
      <alignment vertical="center"/>
    </xf>
    <xf numFmtId="0" fontId="28" fillId="0" borderId="0" xfId="0" applyFont="1" applyAlignment="1">
      <alignment vertical="center" wrapText="1"/>
    </xf>
    <xf numFmtId="0" fontId="0" fillId="0" borderId="0" xfId="0" applyFont="1" applyFill="1"/>
    <xf numFmtId="0" fontId="15" fillId="3" borderId="0" xfId="0" applyNumberFormat="1" applyFont="1" applyFill="1" applyBorder="1" applyAlignment="1" applyProtection="1">
      <alignment horizontal="left"/>
      <protection locked="0"/>
    </xf>
    <xf numFmtId="0" fontId="17" fillId="13" borderId="0" xfId="0" applyFont="1" applyFill="1" applyAlignment="1">
      <alignment wrapText="1"/>
    </xf>
    <xf numFmtId="0" fontId="0" fillId="13" borderId="0" xfId="0" applyFont="1" applyFill="1" applyBorder="1" applyAlignment="1">
      <alignment horizontal="left" vertical="center"/>
    </xf>
    <xf numFmtId="0" fontId="15" fillId="13" borderId="0" xfId="0" applyFont="1" applyFill="1" applyBorder="1" applyAlignment="1">
      <alignment horizontal="left" vertical="center"/>
    </xf>
    <xf numFmtId="0" fontId="0" fillId="11" borderId="0" xfId="0" applyFont="1" applyFill="1" applyBorder="1" applyAlignment="1">
      <alignment horizontal="left" vertical="center"/>
    </xf>
    <xf numFmtId="0" fontId="0" fillId="0" borderId="0" xfId="0" applyAlignment="1"/>
    <xf numFmtId="0" fontId="15" fillId="3" borderId="0" xfId="0" applyFont="1" applyFill="1" applyBorder="1" applyAlignment="1">
      <alignment horizontal="left" vertical="center"/>
    </xf>
    <xf numFmtId="0" fontId="17" fillId="10" borderId="9" xfId="0" applyFont="1" applyFill="1" applyBorder="1" applyAlignment="1"/>
    <xf numFmtId="0" fontId="17" fillId="13" borderId="0" xfId="0" applyFont="1" applyFill="1" applyAlignment="1"/>
    <xf numFmtId="0" fontId="0" fillId="12" borderId="0" xfId="0" applyFont="1" applyFill="1" applyBorder="1" applyAlignment="1">
      <alignment horizontal="left" vertical="center"/>
    </xf>
    <xf numFmtId="0" fontId="0" fillId="13" borderId="0" xfId="0" applyFill="1" applyAlignment="1"/>
    <xf numFmtId="0" fontId="46" fillId="0" borderId="0" xfId="0" applyFont="1" applyAlignment="1"/>
    <xf numFmtId="49" fontId="33" fillId="0" borderId="31" xfId="0" applyNumberFormat="1" applyFont="1" applyFill="1" applyBorder="1" applyAlignment="1" applyProtection="1">
      <alignment vertical="center" wrapText="1"/>
      <protection locked="0"/>
    </xf>
    <xf numFmtId="0" fontId="43" fillId="4" borderId="0" xfId="0" applyFont="1" applyFill="1" applyBorder="1" applyAlignment="1">
      <alignment vertical="center" wrapText="1"/>
    </xf>
    <xf numFmtId="0" fontId="43" fillId="4" borderId="1" xfId="0" applyFont="1" applyFill="1" applyBorder="1" applyAlignment="1">
      <alignment vertical="center" wrapText="1"/>
    </xf>
    <xf numFmtId="0" fontId="43" fillId="4" borderId="28" xfId="0" applyFont="1" applyFill="1" applyBorder="1" applyAlignment="1">
      <alignment vertical="center" wrapText="1"/>
    </xf>
    <xf numFmtId="0" fontId="0" fillId="14" borderId="0" xfId="0" applyFill="1"/>
    <xf numFmtId="49" fontId="33" fillId="0" borderId="19" xfId="0" applyNumberFormat="1" applyFont="1" applyFill="1" applyBorder="1" applyAlignment="1" applyProtection="1">
      <alignment vertical="center" wrapText="1"/>
      <protection locked="0"/>
    </xf>
    <xf numFmtId="49" fontId="33" fillId="0" borderId="33" xfId="0" applyNumberFormat="1" applyFont="1" applyFill="1" applyBorder="1" applyAlignment="1" applyProtection="1">
      <alignment vertical="center" wrapText="1"/>
      <protection locked="0"/>
    </xf>
    <xf numFmtId="49" fontId="33" fillId="0" borderId="34" xfId="0" applyNumberFormat="1" applyFont="1" applyFill="1" applyBorder="1" applyAlignment="1" applyProtection="1">
      <alignment vertical="center" wrapText="1"/>
      <protection locked="0"/>
    </xf>
    <xf numFmtId="49" fontId="33" fillId="0" borderId="35" xfId="0" applyNumberFormat="1" applyFont="1" applyFill="1" applyBorder="1" applyAlignment="1" applyProtection="1">
      <alignment vertical="center" wrapText="1"/>
      <protection locked="0"/>
    </xf>
    <xf numFmtId="0" fontId="0" fillId="15" borderId="0" xfId="0" applyFill="1"/>
    <xf numFmtId="0" fontId="0" fillId="0" borderId="0" xfId="0" applyAlignment="1">
      <alignment horizontal="left"/>
    </xf>
    <xf numFmtId="0" fontId="43" fillId="4" borderId="1" xfId="0" applyFont="1" applyFill="1" applyBorder="1" applyAlignment="1">
      <alignment horizontal="left" vertical="center" wrapText="1"/>
    </xf>
    <xf numFmtId="165" fontId="0" fillId="15" borderId="0" xfId="0" applyNumberFormat="1" applyFill="1"/>
    <xf numFmtId="0" fontId="0" fillId="0" borderId="0" xfId="0" applyNumberFormat="1" applyAlignment="1">
      <alignment horizontal="left"/>
    </xf>
    <xf numFmtId="1" fontId="0" fillId="0" borderId="0" xfId="0" applyNumberFormat="1"/>
    <xf numFmtId="0" fontId="47" fillId="0" borderId="0" xfId="0" applyFont="1" applyFill="1" applyBorder="1" applyAlignment="1">
      <alignment horizontal="center" vertical="center"/>
    </xf>
    <xf numFmtId="1" fontId="47" fillId="0" borderId="0" xfId="0" applyNumberFormat="1" applyFont="1" applyFill="1" applyBorder="1" applyAlignment="1">
      <alignment horizontal="center" vertical="center" wrapText="1"/>
    </xf>
    <xf numFmtId="0" fontId="47" fillId="0" borderId="24" xfId="0" applyFont="1" applyFill="1" applyBorder="1" applyAlignment="1">
      <alignment horizontal="left" vertical="center" wrapText="1"/>
    </xf>
    <xf numFmtId="0" fontId="47" fillId="0" borderId="23" xfId="0" applyNumberFormat="1" applyFont="1" applyFill="1" applyBorder="1" applyAlignment="1">
      <alignment horizontal="left" vertical="center" wrapText="1"/>
    </xf>
    <xf numFmtId="0" fontId="47" fillId="0" borderId="0" xfId="0" applyFont="1" applyFill="1" applyBorder="1" applyAlignment="1">
      <alignment horizontal="center" vertical="center" wrapText="1"/>
    </xf>
    <xf numFmtId="0" fontId="47" fillId="0" borderId="0" xfId="0" applyFont="1" applyFill="1" applyBorder="1" applyAlignment="1">
      <alignment vertical="center" wrapText="1"/>
    </xf>
    <xf numFmtId="0" fontId="1" fillId="0" borderId="0" xfId="0" applyFont="1" applyFill="1" applyAlignment="1">
      <alignment horizontal="left"/>
    </xf>
    <xf numFmtId="0" fontId="1" fillId="0" borderId="0" xfId="0" applyFont="1" applyFill="1"/>
    <xf numFmtId="0" fontId="0" fillId="16" borderId="0" xfId="0" applyNumberFormat="1" applyFont="1" applyFill="1"/>
    <xf numFmtId="0" fontId="0" fillId="16" borderId="0" xfId="0" applyFont="1" applyFill="1"/>
    <xf numFmtId="0" fontId="37" fillId="16" borderId="0" xfId="0" applyFont="1" applyFill="1" applyBorder="1" applyAlignment="1">
      <alignment vertical="center"/>
    </xf>
    <xf numFmtId="0" fontId="28" fillId="16" borderId="0" xfId="0" applyNumberFormat="1" applyFont="1" applyFill="1" applyAlignment="1">
      <alignment wrapText="1"/>
    </xf>
    <xf numFmtId="0" fontId="0" fillId="16" borderId="0" xfId="0" applyFont="1" applyFill="1" applyBorder="1"/>
    <xf numFmtId="0" fontId="34" fillId="16" borderId="0" xfId="0" applyFont="1" applyFill="1" applyBorder="1"/>
    <xf numFmtId="0" fontId="34" fillId="16" borderId="0" xfId="0" applyNumberFormat="1" applyFont="1" applyFill="1" applyBorder="1"/>
    <xf numFmtId="0" fontId="54" fillId="16" borderId="0" xfId="0" applyNumberFormat="1" applyFont="1" applyFill="1" applyBorder="1" applyAlignment="1">
      <alignment horizontal="center" vertical="center"/>
    </xf>
    <xf numFmtId="0" fontId="51" fillId="16" borderId="0" xfId="2" applyFont="1" applyFill="1" applyAlignment="1">
      <alignment horizontal="left"/>
    </xf>
    <xf numFmtId="0" fontId="56" fillId="13" borderId="40" xfId="0" applyFont="1" applyFill="1" applyBorder="1" applyAlignment="1" applyProtection="1">
      <alignment horizontal="left" vertical="center" wrapText="1"/>
      <protection locked="0"/>
    </xf>
    <xf numFmtId="166" fontId="56" fillId="13" borderId="38" xfId="0" quotePrefix="1" applyNumberFormat="1" applyFont="1" applyFill="1" applyBorder="1" applyAlignment="1" applyProtection="1">
      <alignment horizontal="left" vertical="center" wrapText="1"/>
      <protection locked="0"/>
    </xf>
    <xf numFmtId="0" fontId="57" fillId="2" borderId="13" xfId="0" applyFont="1" applyFill="1" applyBorder="1" applyAlignment="1" applyProtection="1">
      <alignment horizontal="center" vertical="center"/>
      <protection locked="0"/>
    </xf>
    <xf numFmtId="0" fontId="58" fillId="0" borderId="23" xfId="0" applyNumberFormat="1" applyFont="1" applyBorder="1" applyAlignment="1">
      <alignment horizontal="left" wrapText="1"/>
    </xf>
    <xf numFmtId="0" fontId="56" fillId="13" borderId="29" xfId="0" applyFont="1" applyFill="1" applyBorder="1" applyAlignment="1" applyProtection="1">
      <alignment horizontal="left" vertical="center" wrapText="1"/>
      <protection locked="0"/>
    </xf>
    <xf numFmtId="166" fontId="56" fillId="13" borderId="29" xfId="0" quotePrefix="1" applyNumberFormat="1" applyFont="1" applyFill="1" applyBorder="1" applyAlignment="1" applyProtection="1">
      <alignment horizontal="left" vertical="center" wrapText="1"/>
      <protection locked="0"/>
    </xf>
    <xf numFmtId="166" fontId="56" fillId="13" borderId="29" xfId="0" applyNumberFormat="1" applyFont="1" applyFill="1" applyBorder="1" applyAlignment="1" applyProtection="1">
      <alignment horizontal="left" vertical="center" wrapText="1"/>
      <protection locked="0"/>
    </xf>
    <xf numFmtId="0" fontId="56" fillId="13" borderId="30" xfId="0" applyFont="1" applyFill="1" applyBorder="1" applyAlignment="1" applyProtection="1">
      <alignment horizontal="left" vertical="center" wrapText="1"/>
      <protection locked="0"/>
    </xf>
    <xf numFmtId="166" fontId="56" fillId="13" borderId="30" xfId="0" applyNumberFormat="1" applyFont="1" applyFill="1" applyBorder="1" applyAlignment="1" applyProtection="1">
      <alignment horizontal="left" vertical="center" wrapText="1"/>
      <protection locked="0"/>
    </xf>
    <xf numFmtId="0" fontId="47" fillId="0" borderId="41" xfId="0" applyFont="1" applyFill="1" applyBorder="1" applyAlignment="1">
      <alignment horizontal="center" vertical="center"/>
    </xf>
    <xf numFmtId="0" fontId="47" fillId="0" borderId="42" xfId="0" applyFont="1" applyFill="1" applyBorder="1" applyAlignment="1">
      <alignment horizontal="center" vertical="center" wrapText="1"/>
    </xf>
    <xf numFmtId="0" fontId="0" fillId="0" borderId="42" xfId="0" applyBorder="1"/>
    <xf numFmtId="0" fontId="57" fillId="2" borderId="21" xfId="0" applyFont="1" applyFill="1" applyBorder="1" applyAlignment="1" applyProtection="1">
      <alignment horizontal="center" vertical="center"/>
      <protection locked="0"/>
    </xf>
    <xf numFmtId="0" fontId="58" fillId="0" borderId="44" xfId="0" applyNumberFormat="1" applyFont="1" applyBorder="1" applyAlignment="1">
      <alignment horizontal="left" wrapText="1"/>
    </xf>
    <xf numFmtId="0" fontId="0" fillId="0" borderId="45" xfId="0" applyBorder="1"/>
    <xf numFmtId="0" fontId="0" fillId="0" borderId="43" xfId="0" applyBorder="1"/>
    <xf numFmtId="0" fontId="36" fillId="16" borderId="0" xfId="0" applyNumberFormat="1" applyFont="1" applyFill="1" applyBorder="1" applyAlignment="1">
      <alignment horizontal="center" vertical="center"/>
    </xf>
    <xf numFmtId="0" fontId="6" fillId="3" borderId="0" xfId="2" applyFont="1" applyFill="1" applyBorder="1" applyAlignment="1">
      <alignment vertical="center"/>
    </xf>
    <xf numFmtId="0" fontId="60" fillId="16" borderId="0" xfId="0" applyFont="1" applyFill="1" applyAlignment="1">
      <alignment horizontal="right" vertical="center" indent="2"/>
    </xf>
    <xf numFmtId="0" fontId="45" fillId="3" borderId="0" xfId="5" applyNumberFormat="1" applyFont="1" applyFill="1" applyBorder="1" applyAlignment="1" applyProtection="1">
      <alignment horizontal="left" vertical="top" wrapText="1"/>
      <protection locked="0"/>
    </xf>
    <xf numFmtId="0" fontId="6" fillId="3" borderId="0" xfId="2" applyFont="1" applyFill="1" applyAlignment="1">
      <alignment vertical="center"/>
    </xf>
    <xf numFmtId="0" fontId="0" fillId="16" borderId="0" xfId="0" applyFont="1" applyFill="1" applyAlignment="1"/>
    <xf numFmtId="0" fontId="36" fillId="16" borderId="0" xfId="0" applyNumberFormat="1" applyFont="1" applyFill="1" applyBorder="1" applyAlignment="1">
      <alignment horizontal="center" vertical="center"/>
    </xf>
    <xf numFmtId="0" fontId="52" fillId="3" borderId="0" xfId="2" applyFont="1" applyFill="1" applyAlignment="1">
      <alignment vertical="center"/>
    </xf>
    <xf numFmtId="0" fontId="1" fillId="3" borderId="0" xfId="2" applyFont="1" applyFill="1" applyAlignment="1">
      <alignment horizontal="left" vertical="center"/>
    </xf>
    <xf numFmtId="0" fontId="50" fillId="3" borderId="0" xfId="2" applyFont="1" applyFill="1" applyAlignment="1">
      <alignment horizontal="left" vertical="center"/>
    </xf>
    <xf numFmtId="0" fontId="7" fillId="3" borderId="0" xfId="2" applyFont="1" applyFill="1" applyAlignment="1">
      <alignment vertical="top" wrapText="1"/>
    </xf>
    <xf numFmtId="0" fontId="7" fillId="3" borderId="0" xfId="2" applyFont="1" applyFill="1" applyAlignment="1">
      <alignment vertical="center"/>
    </xf>
    <xf numFmtId="0" fontId="52" fillId="3" borderId="0" xfId="2" applyFont="1" applyFill="1" applyBorder="1" applyAlignment="1">
      <alignment vertical="center"/>
    </xf>
    <xf numFmtId="0" fontId="50" fillId="3" borderId="0" xfId="2" applyFont="1" applyFill="1" applyBorder="1" applyAlignment="1">
      <alignment horizontal="left" vertical="center"/>
    </xf>
    <xf numFmtId="0" fontId="62" fillId="3" borderId="0" xfId="0" applyFont="1" applyFill="1"/>
    <xf numFmtId="0" fontId="62" fillId="0" borderId="0" xfId="0" applyFont="1"/>
    <xf numFmtId="0" fontId="62" fillId="0" borderId="0" xfId="0" applyFont="1" applyAlignment="1">
      <alignment vertical="center"/>
    </xf>
    <xf numFmtId="0" fontId="73" fillId="0" borderId="0" xfId="0" applyFont="1"/>
    <xf numFmtId="0" fontId="73" fillId="3" borderId="0" xfId="0" applyFont="1" applyFill="1"/>
    <xf numFmtId="0" fontId="76" fillId="0" borderId="0" xfId="0" applyFont="1"/>
    <xf numFmtId="0" fontId="73" fillId="0" borderId="0" xfId="0" applyFont="1" applyAlignment="1">
      <alignment vertical="center"/>
    </xf>
    <xf numFmtId="0" fontId="17" fillId="15" borderId="0" xfId="0" applyFont="1" applyFill="1" applyAlignment="1"/>
    <xf numFmtId="0" fontId="15" fillId="15" borderId="9" xfId="0" applyFont="1" applyFill="1" applyBorder="1" applyAlignment="1">
      <alignment horizontal="center" vertical="center"/>
    </xf>
    <xf numFmtId="0" fontId="0" fillId="20" borderId="36" xfId="0" applyFill="1" applyBorder="1" applyAlignment="1">
      <alignment horizontal="left" vertical="center"/>
    </xf>
    <xf numFmtId="0" fontId="0" fillId="20" borderId="37" xfId="0" applyFill="1" applyBorder="1" applyAlignment="1">
      <alignment horizontal="left" vertical="center"/>
    </xf>
    <xf numFmtId="0" fontId="0" fillId="21" borderId="36" xfId="0" applyFill="1" applyBorder="1" applyAlignment="1">
      <alignment horizontal="left" vertical="center"/>
    </xf>
    <xf numFmtId="0" fontId="0" fillId="21" borderId="37" xfId="0" applyFill="1" applyBorder="1" applyAlignment="1">
      <alignment horizontal="left" vertical="center"/>
    </xf>
    <xf numFmtId="0" fontId="12" fillId="2" borderId="13" xfId="0" applyFont="1" applyFill="1" applyBorder="1" applyAlignment="1" applyProtection="1">
      <alignment horizontal="center" vertical="center"/>
      <protection locked="0"/>
    </xf>
    <xf numFmtId="0" fontId="0" fillId="3" borderId="0" xfId="0" applyFont="1" applyFill="1"/>
    <xf numFmtId="0" fontId="0" fillId="3" borderId="0" xfId="0" applyNumberFormat="1" applyFont="1" applyFill="1"/>
    <xf numFmtId="0" fontId="30" fillId="3" borderId="0" xfId="0" applyFont="1" applyFill="1" applyAlignment="1">
      <alignment horizontal="right"/>
    </xf>
    <xf numFmtId="0" fontId="38" fillId="3" borderId="17" xfId="6" applyNumberFormat="1" applyFont="1" applyFill="1" applyBorder="1" applyAlignment="1"/>
    <xf numFmtId="0" fontId="38" fillId="3" borderId="0" xfId="6" applyNumberFormat="1" applyFont="1" applyFill="1" applyBorder="1" applyAlignment="1">
      <alignment horizontal="center"/>
    </xf>
    <xf numFmtId="0" fontId="29" fillId="3" borderId="0" xfId="0" applyFont="1" applyFill="1" applyAlignment="1"/>
    <xf numFmtId="0" fontId="29" fillId="3" borderId="0" xfId="0" applyFont="1" applyFill="1" applyAlignment="1">
      <alignment vertical="top"/>
    </xf>
    <xf numFmtId="0" fontId="38" fillId="3" borderId="0" xfId="6" applyNumberFormat="1" applyFont="1" applyFill="1" applyBorder="1" applyAlignment="1">
      <alignment horizontal="left"/>
    </xf>
    <xf numFmtId="0" fontId="28" fillId="3" borderId="0" xfId="0" applyNumberFormat="1" applyFont="1" applyFill="1" applyAlignment="1">
      <alignment vertical="center" wrapText="1"/>
    </xf>
    <xf numFmtId="0" fontId="27" fillId="3" borderId="0" xfId="0" applyNumberFormat="1" applyFont="1" applyFill="1" applyAlignment="1">
      <alignment vertical="top" wrapText="1"/>
    </xf>
    <xf numFmtId="0" fontId="0" fillId="3" borderId="0" xfId="0" applyFont="1" applyFill="1" applyAlignment="1"/>
    <xf numFmtId="0" fontId="0" fillId="3" borderId="0" xfId="0" applyNumberFormat="1" applyFont="1" applyFill="1" applyAlignment="1"/>
    <xf numFmtId="0" fontId="27" fillId="3" borderId="0" xfId="0" applyFont="1" applyFill="1" applyAlignment="1">
      <alignment vertical="top"/>
    </xf>
    <xf numFmtId="0" fontId="10" fillId="3" borderId="0" xfId="0" applyFont="1" applyFill="1" applyAlignment="1"/>
    <xf numFmtId="0" fontId="28" fillId="3" borderId="0" xfId="0" applyNumberFormat="1" applyFont="1" applyFill="1" applyAlignment="1">
      <alignment horizontal="justify" vertical="center" wrapText="1"/>
    </xf>
    <xf numFmtId="0" fontId="0" fillId="0" borderId="0" xfId="0" applyFill="1" applyBorder="1"/>
    <xf numFmtId="0" fontId="0" fillId="0" borderId="0" xfId="0"/>
    <xf numFmtId="0" fontId="34" fillId="16" borderId="0" xfId="0" applyFont="1" applyFill="1" applyBorder="1" applyProtection="1"/>
    <xf numFmtId="0" fontId="34" fillId="16" borderId="0" xfId="0" applyNumberFormat="1" applyFont="1" applyFill="1" applyBorder="1" applyProtection="1"/>
    <xf numFmtId="0" fontId="0" fillId="16" borderId="0" xfId="0" applyNumberFormat="1" applyFont="1" applyFill="1" applyProtection="1"/>
    <xf numFmtId="0" fontId="0" fillId="16" borderId="0" xfId="0" applyFont="1" applyFill="1" applyProtection="1"/>
    <xf numFmtId="0" fontId="0" fillId="16" borderId="0" xfId="0" applyFont="1" applyFill="1" applyAlignment="1" applyProtection="1"/>
    <xf numFmtId="0" fontId="54" fillId="16" borderId="0" xfId="0" applyNumberFormat="1" applyFont="1" applyFill="1" applyBorder="1" applyAlignment="1" applyProtection="1">
      <alignment horizontal="center" vertical="center"/>
    </xf>
    <xf numFmtId="0" fontId="60" fillId="16" borderId="0" xfId="0" applyFont="1" applyFill="1" applyAlignment="1" applyProtection="1">
      <alignment horizontal="right" vertical="center" indent="2"/>
    </xf>
    <xf numFmtId="0" fontId="36" fillId="16" borderId="0" xfId="0" applyNumberFormat="1" applyFont="1" applyFill="1" applyBorder="1" applyAlignment="1" applyProtection="1">
      <alignment horizontal="center" vertical="center"/>
    </xf>
    <xf numFmtId="0" fontId="28" fillId="16" borderId="0" xfId="0" applyNumberFormat="1" applyFont="1" applyFill="1" applyAlignment="1" applyProtection="1">
      <alignment wrapText="1"/>
    </xf>
    <xf numFmtId="0" fontId="52" fillId="3" borderId="0" xfId="2" applyFont="1" applyFill="1" applyBorder="1" applyAlignment="1" applyProtection="1">
      <alignment vertical="center"/>
    </xf>
    <xf numFmtId="0" fontId="53" fillId="3" borderId="0" xfId="2" applyFont="1" applyFill="1" applyBorder="1" applyAlignment="1" applyProtection="1">
      <alignment vertical="center"/>
    </xf>
    <xf numFmtId="0" fontId="6" fillId="3" borderId="0" xfId="2" applyFont="1" applyFill="1" applyBorder="1" applyAlignment="1" applyProtection="1">
      <alignment vertical="center"/>
    </xf>
    <xf numFmtId="0" fontId="6" fillId="3" borderId="0" xfId="2" applyFont="1" applyFill="1" applyAlignment="1" applyProtection="1">
      <alignment vertical="center"/>
    </xf>
    <xf numFmtId="0" fontId="52" fillId="3" borderId="0" xfId="2" applyFont="1" applyFill="1" applyAlignment="1" applyProtection="1">
      <alignment vertical="center"/>
    </xf>
    <xf numFmtId="0" fontId="6" fillId="0" borderId="0" xfId="2" applyFont="1" applyAlignment="1" applyProtection="1">
      <alignment vertical="center"/>
    </xf>
    <xf numFmtId="0" fontId="6" fillId="0" borderId="0" xfId="2" applyFont="1" applyBorder="1" applyAlignment="1" applyProtection="1">
      <alignment vertical="center"/>
    </xf>
    <xf numFmtId="0" fontId="39" fillId="3" borderId="0" xfId="0" applyFont="1" applyFill="1" applyBorder="1" applyAlignment="1" applyProtection="1">
      <alignment horizontal="center" vertical="center"/>
    </xf>
    <xf numFmtId="0" fontId="80" fillId="3" borderId="0" xfId="2" applyFont="1" applyFill="1" applyAlignment="1" applyProtection="1">
      <alignment vertical="center"/>
    </xf>
    <xf numFmtId="0" fontId="52" fillId="3" borderId="0" xfId="2" applyFont="1" applyFill="1" applyAlignment="1" applyProtection="1">
      <alignment horizontal="right" vertical="center"/>
    </xf>
    <xf numFmtId="0" fontId="35" fillId="22" borderId="48" xfId="0" applyFont="1" applyFill="1" applyBorder="1" applyAlignment="1">
      <alignment vertical="center"/>
    </xf>
    <xf numFmtId="0" fontId="35" fillId="3" borderId="49" xfId="0" applyFont="1" applyFill="1" applyBorder="1" applyAlignment="1">
      <alignment vertical="center" wrapText="1"/>
    </xf>
    <xf numFmtId="0" fontId="35" fillId="15" borderId="49" xfId="0" applyFont="1" applyFill="1" applyBorder="1" applyAlignment="1">
      <alignment vertical="center" wrapText="1"/>
    </xf>
    <xf numFmtId="0" fontId="35" fillId="0" borderId="0" xfId="0" applyFont="1" applyAlignment="1">
      <alignment vertical="center"/>
    </xf>
    <xf numFmtId="0" fontId="35" fillId="22" borderId="49" xfId="0" applyFont="1" applyFill="1" applyBorder="1" applyAlignment="1">
      <alignment vertical="center" wrapText="1"/>
    </xf>
    <xf numFmtId="0" fontId="35" fillId="23" borderId="49" xfId="0" applyFont="1" applyFill="1" applyBorder="1" applyAlignment="1">
      <alignment vertical="center" wrapText="1"/>
    </xf>
    <xf numFmtId="0" fontId="0" fillId="16" borderId="0" xfId="0" applyFill="1"/>
    <xf numFmtId="0" fontId="34" fillId="16" borderId="0" xfId="0" applyFont="1" applyFill="1"/>
    <xf numFmtId="0" fontId="6" fillId="0" borderId="0" xfId="8" applyFont="1" applyAlignment="1">
      <alignment vertical="center"/>
    </xf>
    <xf numFmtId="0" fontId="64" fillId="3" borderId="0" xfId="0" applyFont="1" applyFill="1" applyAlignment="1">
      <alignment vertical="top" wrapText="1"/>
    </xf>
    <xf numFmtId="0" fontId="64" fillId="16" borderId="0" xfId="0" applyFont="1" applyFill="1" applyAlignment="1">
      <alignment horizontal="center" vertical="center"/>
    </xf>
    <xf numFmtId="0" fontId="64" fillId="3" borderId="0" xfId="0" applyFont="1" applyFill="1" applyAlignment="1">
      <alignment horizontal="center" vertical="center"/>
    </xf>
    <xf numFmtId="0" fontId="64" fillId="3" borderId="0" xfId="0" applyFont="1" applyFill="1" applyAlignment="1">
      <alignment vertical="center"/>
    </xf>
    <xf numFmtId="0" fontId="68" fillId="0" borderId="0" xfId="0" applyFont="1" applyAlignment="1">
      <alignment horizontal="center" vertical="center"/>
    </xf>
    <xf numFmtId="0" fontId="63" fillId="16" borderId="0" xfId="0" applyFont="1" applyFill="1" applyAlignment="1">
      <alignment horizontal="right" vertical="center"/>
    </xf>
    <xf numFmtId="0" fontId="69" fillId="3" borderId="0" xfId="0" applyFont="1" applyFill="1" applyAlignment="1">
      <alignment vertical="center"/>
    </xf>
    <xf numFmtId="0" fontId="68" fillId="3" borderId="0" xfId="0" applyFont="1" applyFill="1" applyAlignment="1">
      <alignment horizontal="center" vertical="center"/>
    </xf>
    <xf numFmtId="0" fontId="71" fillId="3" borderId="0" xfId="8" applyFont="1" applyFill="1" applyAlignment="1">
      <alignment horizontal="left"/>
    </xf>
    <xf numFmtId="0" fontId="82" fillId="3" borderId="0" xfId="0" applyFont="1" applyFill="1" applyAlignment="1">
      <alignment horizontal="left" vertical="center"/>
    </xf>
    <xf numFmtId="0" fontId="63" fillId="16" borderId="0" xfId="0" applyFont="1" applyFill="1" applyAlignment="1">
      <alignment horizontal="center" vertical="center"/>
    </xf>
    <xf numFmtId="0" fontId="72" fillId="3" borderId="0" xfId="8" applyFont="1" applyFill="1" applyAlignment="1">
      <alignment vertical="center"/>
    </xf>
    <xf numFmtId="0" fontId="72" fillId="0" borderId="0" xfId="8" applyFont="1" applyAlignment="1">
      <alignment vertical="center"/>
    </xf>
    <xf numFmtId="0" fontId="62" fillId="0" borderId="0" xfId="0" applyFont="1" applyAlignment="1">
      <alignment wrapText="1"/>
    </xf>
    <xf numFmtId="0" fontId="73" fillId="3" borderId="0" xfId="0" applyFont="1" applyFill="1" applyAlignment="1">
      <alignment horizontal="center" vertical="center"/>
    </xf>
    <xf numFmtId="0" fontId="73" fillId="0" borderId="0" xfId="0" applyFont="1" applyAlignment="1">
      <alignment horizontal="center" vertical="center"/>
    </xf>
    <xf numFmtId="0" fontId="76" fillId="3" borderId="0" xfId="8" applyFont="1" applyFill="1" applyAlignment="1">
      <alignment vertical="center"/>
    </xf>
    <xf numFmtId="0" fontId="84" fillId="3" borderId="0" xfId="0" applyFont="1" applyFill="1" applyAlignment="1">
      <alignment horizontal="left"/>
    </xf>
    <xf numFmtId="0" fontId="85" fillId="4" borderId="13" xfId="0" applyFont="1" applyFill="1" applyBorder="1" applyAlignment="1">
      <alignment vertical="center" wrapText="1"/>
    </xf>
    <xf numFmtId="164" fontId="73" fillId="0" borderId="9" xfId="4" applyNumberFormat="1" applyFont="1" applyBorder="1" applyAlignment="1" applyProtection="1">
      <alignment vertical="center"/>
      <protection locked="0"/>
    </xf>
    <xf numFmtId="164" fontId="73" fillId="0" borderId="8" xfId="4" applyNumberFormat="1" applyFont="1" applyBorder="1" applyAlignment="1" applyProtection="1">
      <alignment vertical="center"/>
      <protection locked="0"/>
    </xf>
    <xf numFmtId="164" fontId="73" fillId="0" borderId="13" xfId="4" applyNumberFormat="1" applyFont="1" applyBorder="1" applyAlignment="1" applyProtection="1">
      <alignment vertical="center"/>
      <protection locked="0"/>
    </xf>
    <xf numFmtId="0" fontId="84" fillId="3" borderId="0" xfId="0" applyFont="1" applyFill="1"/>
    <xf numFmtId="0" fontId="86" fillId="3" borderId="0" xfId="0" applyFont="1" applyFill="1" applyAlignment="1">
      <alignment horizontal="left" vertical="top" wrapText="1"/>
    </xf>
    <xf numFmtId="0" fontId="84" fillId="3" borderId="0" xfId="0" applyFont="1" applyFill="1" applyAlignment="1">
      <alignment horizontal="center" vertical="top" wrapText="1"/>
    </xf>
    <xf numFmtId="0" fontId="78" fillId="3" borderId="0" xfId="0" applyFont="1" applyFill="1" applyAlignment="1">
      <alignment horizontal="center" vertical="center"/>
    </xf>
    <xf numFmtId="167" fontId="73" fillId="3" borderId="0" xfId="0" applyNumberFormat="1" applyFont="1" applyFill="1" applyAlignment="1">
      <alignment vertical="center"/>
    </xf>
    <xf numFmtId="0" fontId="76" fillId="3" borderId="0" xfId="0" applyFont="1" applyFill="1" applyAlignment="1">
      <alignment vertical="center"/>
    </xf>
    <xf numFmtId="0" fontId="76" fillId="3" borderId="0" xfId="0" applyFont="1" applyFill="1" applyAlignment="1">
      <alignment horizontal="center" vertical="center"/>
    </xf>
    <xf numFmtId="0" fontId="76" fillId="3" borderId="0" xfId="0" applyFont="1" applyFill="1"/>
    <xf numFmtId="0" fontId="79" fillId="5" borderId="9" xfId="0" applyFont="1" applyFill="1" applyBorder="1" applyAlignment="1">
      <alignment horizontal="center" vertical="center"/>
    </xf>
    <xf numFmtId="0" fontId="84" fillId="3" borderId="0" xfId="0" applyFont="1" applyFill="1" applyAlignment="1">
      <alignment vertical="top" wrapText="1"/>
    </xf>
    <xf numFmtId="14" fontId="44" fillId="14" borderId="0" xfId="0" applyNumberFormat="1" applyFont="1" applyFill="1" applyAlignment="1" applyProtection="1">
      <alignment horizontal="left"/>
      <protection locked="0"/>
    </xf>
    <xf numFmtId="0" fontId="73" fillId="3" borderId="0" xfId="0" applyFont="1" applyFill="1" applyAlignment="1"/>
    <xf numFmtId="0" fontId="24" fillId="24" borderId="0" xfId="0" applyFont="1" applyFill="1" applyBorder="1" applyAlignment="1">
      <alignment horizontal="left" vertical="center"/>
    </xf>
    <xf numFmtId="0" fontId="54" fillId="16" borderId="0" xfId="0" applyNumberFormat="1" applyFont="1" applyFill="1" applyBorder="1" applyAlignment="1">
      <alignment vertical="center"/>
    </xf>
    <xf numFmtId="0" fontId="92" fillId="16" borderId="0" xfId="0" applyFont="1" applyFill="1"/>
    <xf numFmtId="0" fontId="54" fillId="16" borderId="0" xfId="0" quotePrefix="1" applyNumberFormat="1" applyFont="1" applyFill="1" applyBorder="1" applyAlignment="1">
      <alignment vertical="center"/>
    </xf>
    <xf numFmtId="0" fontId="21" fillId="2" borderId="12" xfId="0" applyFont="1" applyFill="1" applyBorder="1" applyAlignment="1">
      <alignment horizontal="left" wrapText="1"/>
    </xf>
    <xf numFmtId="164" fontId="73" fillId="0" borderId="23" xfId="4" applyNumberFormat="1" applyFont="1" applyBorder="1" applyAlignment="1" applyProtection="1">
      <alignment vertical="center"/>
      <protection locked="0"/>
    </xf>
    <xf numFmtId="164" fontId="73" fillId="0" borderId="7" xfId="4" applyNumberFormat="1" applyFont="1" applyBorder="1" applyAlignment="1" applyProtection="1">
      <alignment vertical="center"/>
      <protection locked="0"/>
    </xf>
    <xf numFmtId="164" fontId="73" fillId="0" borderId="16" xfId="4" applyNumberFormat="1" applyFont="1" applyBorder="1" applyAlignment="1" applyProtection="1">
      <alignment vertical="center"/>
      <protection locked="0"/>
    </xf>
    <xf numFmtId="0" fontId="93" fillId="3" borderId="0" xfId="2" applyFont="1" applyFill="1" applyBorder="1" applyAlignment="1" applyProtection="1">
      <alignment vertical="center"/>
    </xf>
    <xf numFmtId="0" fontId="94" fillId="0" borderId="0" xfId="2" applyFont="1" applyAlignment="1">
      <alignment vertical="center"/>
    </xf>
    <xf numFmtId="0" fontId="37" fillId="16" borderId="0" xfId="0" applyNumberFormat="1" applyFont="1" applyFill="1" applyBorder="1" applyAlignment="1" applyProtection="1">
      <alignment vertical="center"/>
    </xf>
    <xf numFmtId="0" fontId="34" fillId="16" borderId="0" xfId="0" applyFont="1" applyFill="1" applyProtection="1"/>
    <xf numFmtId="0" fontId="62" fillId="16" borderId="0" xfId="0" applyFont="1" applyFill="1" applyProtection="1"/>
    <xf numFmtId="0" fontId="63" fillId="16" borderId="0" xfId="0" applyFont="1" applyFill="1" applyProtection="1"/>
    <xf numFmtId="0" fontId="64" fillId="16" borderId="0" xfId="0" applyFont="1" applyFill="1" applyAlignment="1" applyProtection="1">
      <alignment horizontal="center" vertical="center"/>
    </xf>
    <xf numFmtId="0" fontId="66" fillId="16" borderId="0" xfId="0" applyFont="1" applyFill="1" applyAlignment="1" applyProtection="1">
      <alignment horizontal="right" vertical="center" indent="2"/>
    </xf>
    <xf numFmtId="0" fontId="63" fillId="16" borderId="0" xfId="0" applyFont="1" applyFill="1" applyAlignment="1" applyProtection="1">
      <alignment horizontal="left" vertical="center"/>
    </xf>
    <xf numFmtId="0" fontId="63" fillId="16" borderId="0" xfId="0" applyFont="1" applyFill="1" applyAlignment="1" applyProtection="1">
      <alignment horizontal="right" vertical="center"/>
    </xf>
    <xf numFmtId="0" fontId="55" fillId="16" borderId="0" xfId="2" applyFont="1" applyFill="1" applyBorder="1" applyAlignment="1"/>
    <xf numFmtId="0" fontId="73" fillId="3" borderId="0" xfId="0" applyFont="1" applyFill="1" applyBorder="1" applyAlignment="1">
      <alignment horizontal="left" vertical="center"/>
    </xf>
    <xf numFmtId="0" fontId="97" fillId="10" borderId="9" xfId="0" applyFont="1" applyFill="1" applyBorder="1" applyAlignment="1"/>
    <xf numFmtId="0" fontId="97" fillId="13" borderId="0" xfId="0" applyFont="1" applyFill="1" applyAlignment="1">
      <alignment horizontal="left" vertical="top" wrapText="1"/>
    </xf>
    <xf numFmtId="0" fontId="35" fillId="0" borderId="0" xfId="0" applyFont="1"/>
    <xf numFmtId="0" fontId="49" fillId="3" borderId="0" xfId="2" applyFont="1" applyFill="1" applyBorder="1" applyAlignment="1" applyProtection="1">
      <alignment vertical="center"/>
    </xf>
    <xf numFmtId="0" fontId="100" fillId="3" borderId="0" xfId="2" applyFont="1" applyFill="1" applyBorder="1" applyAlignment="1" applyProtection="1">
      <alignment vertical="center"/>
    </xf>
    <xf numFmtId="0" fontId="75" fillId="3" borderId="5" xfId="0" applyFont="1" applyFill="1" applyBorder="1" applyAlignment="1">
      <alignment vertical="top" wrapText="1"/>
    </xf>
    <xf numFmtId="0" fontId="67" fillId="18" borderId="0" xfId="0" applyFont="1" applyFill="1" applyAlignment="1" applyProtection="1">
      <alignment vertical="center" shrinkToFit="1"/>
    </xf>
    <xf numFmtId="0" fontId="62" fillId="26" borderId="0" xfId="0" applyFont="1" applyFill="1"/>
    <xf numFmtId="0" fontId="68" fillId="26" borderId="0" xfId="0" applyFont="1" applyFill="1" applyAlignment="1">
      <alignment horizontal="center" vertical="center"/>
    </xf>
    <xf numFmtId="0" fontId="0" fillId="26" borderId="0" xfId="0" applyFill="1"/>
    <xf numFmtId="0" fontId="1" fillId="26" borderId="0" xfId="0" applyFont="1" applyFill="1"/>
    <xf numFmtId="0" fontId="13" fillId="26" borderId="0" xfId="0" applyFont="1" applyFill="1" applyBorder="1" applyAlignment="1">
      <alignment horizontal="justify" vertical="top" wrapText="1"/>
    </xf>
    <xf numFmtId="0" fontId="3" fillId="26" borderId="0" xfId="0" applyFont="1" applyFill="1"/>
    <xf numFmtId="1" fontId="0" fillId="26" borderId="0" xfId="0" applyNumberFormat="1" applyFill="1"/>
    <xf numFmtId="0" fontId="0" fillId="26" borderId="0" xfId="0" applyNumberFormat="1" applyFill="1" applyAlignment="1">
      <alignment horizontal="left"/>
    </xf>
    <xf numFmtId="0" fontId="0" fillId="26" borderId="0" xfId="0" applyFill="1" applyAlignment="1">
      <alignment horizontal="left"/>
    </xf>
    <xf numFmtId="1" fontId="43" fillId="17" borderId="23" xfId="0" applyNumberFormat="1" applyFont="1" applyFill="1" applyBorder="1" applyAlignment="1">
      <alignment horizontal="center" vertical="center" wrapText="1"/>
    </xf>
    <xf numFmtId="0" fontId="43" fillId="17" borderId="23" xfId="0" applyFont="1" applyFill="1" applyBorder="1" applyAlignment="1">
      <alignment horizontal="center" vertical="center" wrapText="1"/>
    </xf>
    <xf numFmtId="0" fontId="58" fillId="0" borderId="23" xfId="0" applyFont="1" applyBorder="1" applyAlignment="1">
      <alignment horizontal="left" wrapText="1"/>
    </xf>
    <xf numFmtId="49" fontId="33" fillId="0" borderId="32" xfId="0" applyNumberFormat="1" applyFont="1" applyBorder="1" applyAlignment="1" applyProtection="1">
      <alignment vertical="center" wrapText="1"/>
      <protection locked="0"/>
    </xf>
    <xf numFmtId="49" fontId="33" fillId="0" borderId="19" xfId="0" applyNumberFormat="1" applyFont="1" applyBorder="1" applyAlignment="1" applyProtection="1">
      <alignment vertical="center" wrapText="1"/>
      <protection locked="0"/>
    </xf>
    <xf numFmtId="0" fontId="52" fillId="3" borderId="41" xfId="2" applyFont="1" applyFill="1" applyBorder="1" applyAlignment="1" applyProtection="1">
      <alignment vertical="center"/>
    </xf>
    <xf numFmtId="0" fontId="33" fillId="3" borderId="0" xfId="2" applyFont="1" applyFill="1" applyBorder="1" applyAlignment="1" applyProtection="1">
      <alignment vertical="center"/>
      <protection locked="0"/>
    </xf>
    <xf numFmtId="0" fontId="6" fillId="3" borderId="0" xfId="2" applyFont="1" applyFill="1" applyBorder="1" applyAlignment="1" applyProtection="1">
      <alignment vertical="center"/>
      <protection locked="0"/>
    </xf>
    <xf numFmtId="0" fontId="33" fillId="3" borderId="0" xfId="2" applyFont="1" applyFill="1" applyBorder="1" applyAlignment="1" applyProtection="1">
      <alignment vertical="center"/>
    </xf>
    <xf numFmtId="0" fontId="6" fillId="26" borderId="0" xfId="2" applyFont="1" applyFill="1" applyBorder="1" applyAlignment="1">
      <alignment vertical="center"/>
    </xf>
    <xf numFmtId="0" fontId="6" fillId="26" borderId="0" xfId="2" applyFont="1" applyFill="1" applyAlignment="1">
      <alignment vertical="center"/>
    </xf>
    <xf numFmtId="0" fontId="19" fillId="9" borderId="23" xfId="0" applyFont="1" applyFill="1" applyBorder="1" applyAlignment="1">
      <alignment vertical="center"/>
    </xf>
    <xf numFmtId="0" fontId="35" fillId="3" borderId="9" xfId="0" applyNumberFormat="1" applyFont="1" applyFill="1" applyBorder="1" applyAlignment="1">
      <alignment vertical="center" wrapText="1"/>
    </xf>
    <xf numFmtId="0" fontId="35" fillId="6" borderId="9" xfId="0" applyNumberFormat="1" applyFont="1" applyFill="1" applyBorder="1" applyAlignment="1">
      <alignment vertical="center" wrapText="1"/>
    </xf>
    <xf numFmtId="0" fontId="104" fillId="3" borderId="0" xfId="2" applyFont="1" applyFill="1" applyBorder="1" applyAlignment="1" applyProtection="1">
      <alignment vertical="center"/>
    </xf>
    <xf numFmtId="0" fontId="20" fillId="9" borderId="23" xfId="0" applyFont="1" applyFill="1" applyBorder="1" applyAlignment="1">
      <alignment vertical="center"/>
    </xf>
    <xf numFmtId="0" fontId="1" fillId="3" borderId="9" xfId="0" applyFont="1" applyFill="1" applyBorder="1" applyAlignment="1">
      <alignment vertical="center"/>
    </xf>
    <xf numFmtId="0" fontId="39" fillId="2" borderId="9" xfId="0" applyFont="1" applyFill="1" applyBorder="1" applyAlignment="1" applyProtection="1">
      <alignment vertical="center"/>
      <protection locked="0"/>
    </xf>
    <xf numFmtId="0" fontId="79" fillId="0" borderId="9" xfId="0" applyFont="1" applyBorder="1" applyAlignment="1">
      <alignment horizontal="center" vertical="center" wrapText="1"/>
    </xf>
    <xf numFmtId="0" fontId="35" fillId="2" borderId="9" xfId="0" applyNumberFormat="1" applyFont="1" applyFill="1" applyBorder="1" applyAlignment="1">
      <alignment vertical="center" wrapText="1"/>
    </xf>
    <xf numFmtId="0" fontId="27" fillId="3" borderId="0" xfId="0" applyFont="1" applyFill="1" applyAlignment="1">
      <alignment vertical="center"/>
    </xf>
    <xf numFmtId="0" fontId="48" fillId="3" borderId="0" xfId="0" applyFont="1" applyFill="1" applyAlignment="1">
      <alignment horizontal="left" vertical="top" wrapText="1"/>
    </xf>
    <xf numFmtId="0" fontId="53" fillId="3" borderId="0" xfId="2" applyFont="1" applyFill="1" applyBorder="1" applyAlignment="1" applyProtection="1">
      <alignment vertical="top" wrapText="1"/>
    </xf>
    <xf numFmtId="0" fontId="68" fillId="3" borderId="0" xfId="0" applyFont="1" applyFill="1"/>
    <xf numFmtId="0" fontId="68" fillId="0" borderId="0" xfId="0" applyFont="1"/>
    <xf numFmtId="0" fontId="75" fillId="3" borderId="0" xfId="0" applyFont="1" applyFill="1"/>
    <xf numFmtId="0" fontId="75" fillId="3" borderId="0" xfId="0" applyFont="1" applyFill="1" applyAlignment="1">
      <alignment horizontal="left" vertical="top"/>
    </xf>
    <xf numFmtId="0" fontId="75" fillId="3" borderId="0" xfId="0" applyFont="1" applyFill="1" applyAlignment="1">
      <alignment vertical="top"/>
    </xf>
    <xf numFmtId="0" fontId="75" fillId="3" borderId="0" xfId="0" applyFont="1" applyFill="1" applyAlignment="1">
      <alignment vertical="top" wrapText="1"/>
    </xf>
    <xf numFmtId="0" fontId="75" fillId="3" borderId="0" xfId="0" applyFont="1" applyFill="1" applyAlignment="1">
      <alignment horizontal="center" vertical="top" wrapText="1"/>
    </xf>
    <xf numFmtId="0" fontId="75" fillId="3" borderId="0" xfId="0" applyFont="1" applyFill="1" applyAlignment="1">
      <alignment horizontal="left" vertical="center"/>
    </xf>
    <xf numFmtId="0" fontId="74" fillId="3" borderId="0" xfId="0" applyFont="1" applyFill="1" applyAlignment="1">
      <alignment horizontal="center" vertical="center"/>
    </xf>
    <xf numFmtId="0" fontId="114" fillId="3" borderId="0" xfId="0" applyFont="1" applyFill="1" applyAlignment="1">
      <alignment vertical="center" wrapText="1"/>
    </xf>
    <xf numFmtId="0" fontId="115" fillId="3" borderId="0" xfId="0" applyFont="1" applyFill="1" applyAlignment="1">
      <alignment vertical="top" wrapText="1"/>
    </xf>
    <xf numFmtId="0" fontId="116" fillId="0" borderId="0" xfId="0" applyFont="1"/>
    <xf numFmtId="0" fontId="75" fillId="3" borderId="5" xfId="0" applyFont="1" applyFill="1" applyBorder="1" applyAlignment="1">
      <alignment vertical="top"/>
    </xf>
    <xf numFmtId="0" fontId="116" fillId="0" borderId="0" xfId="0" applyFont="1" applyAlignment="1"/>
    <xf numFmtId="0" fontId="52" fillId="3" borderId="0" xfId="2" applyFont="1" applyFill="1" applyBorder="1" applyAlignment="1" applyProtection="1">
      <alignment vertical="top" wrapText="1"/>
    </xf>
    <xf numFmtId="0" fontId="113" fillId="3" borderId="0" xfId="2" applyFont="1" applyFill="1" applyBorder="1" applyAlignment="1" applyProtection="1">
      <alignment vertical="top" wrapText="1"/>
    </xf>
    <xf numFmtId="0" fontId="12" fillId="27" borderId="9" xfId="0" applyFont="1" applyFill="1" applyBorder="1" applyAlignment="1" applyProtection="1">
      <alignment horizontal="center" vertical="center"/>
      <protection locked="0"/>
    </xf>
    <xf numFmtId="0" fontId="7" fillId="3" borderId="0" xfId="2" applyFont="1" applyFill="1" applyBorder="1" applyAlignment="1">
      <alignment vertical="top" wrapText="1"/>
    </xf>
    <xf numFmtId="0" fontId="7" fillId="3" borderId="0" xfId="2" applyFont="1" applyFill="1" applyBorder="1" applyAlignment="1">
      <alignment vertical="center"/>
    </xf>
    <xf numFmtId="0" fontId="116" fillId="3" borderId="0" xfId="0" applyFont="1" applyFill="1" applyBorder="1" applyAlignment="1"/>
    <xf numFmtId="0" fontId="15" fillId="24" borderId="0" xfId="0" applyFont="1" applyFill="1" applyBorder="1" applyAlignment="1">
      <alignment horizontal="left" vertical="center"/>
    </xf>
    <xf numFmtId="0" fontId="73" fillId="0" borderId="9" xfId="0" applyFont="1" applyBorder="1" applyAlignment="1">
      <alignment horizontal="center"/>
    </xf>
    <xf numFmtId="0" fontId="73" fillId="0" borderId="9" xfId="0" applyFont="1" applyBorder="1" applyAlignment="1" applyProtection="1">
      <alignment horizontal="center"/>
      <protection locked="0"/>
    </xf>
    <xf numFmtId="0" fontId="73" fillId="3" borderId="0" xfId="0" applyFont="1" applyFill="1" applyAlignment="1"/>
    <xf numFmtId="0" fontId="79" fillId="3" borderId="0" xfId="0" applyFont="1" applyFill="1" applyAlignment="1"/>
    <xf numFmtId="0" fontId="5" fillId="3" borderId="0" xfId="2" applyFont="1" applyFill="1" applyBorder="1" applyAlignment="1" applyProtection="1">
      <alignment horizontal="left" vertical="top" wrapText="1"/>
    </xf>
    <xf numFmtId="0" fontId="123" fillId="3" borderId="0" xfId="2" applyFont="1" applyFill="1" applyBorder="1" applyAlignment="1" applyProtection="1">
      <alignment vertical="top"/>
    </xf>
    <xf numFmtId="0" fontId="113" fillId="3" borderId="0" xfId="2" applyFont="1" applyFill="1" applyBorder="1" applyAlignment="1" applyProtection="1">
      <alignment vertical="top"/>
    </xf>
    <xf numFmtId="0" fontId="113" fillId="3" borderId="66" xfId="2" applyFont="1" applyFill="1" applyBorder="1" applyAlignment="1" applyProtection="1">
      <alignment vertical="top" wrapText="1"/>
    </xf>
    <xf numFmtId="0" fontId="6" fillId="3" borderId="66" xfId="2" applyFont="1" applyFill="1" applyBorder="1" applyAlignment="1">
      <alignment vertical="center"/>
    </xf>
    <xf numFmtId="0" fontId="113" fillId="3" borderId="66" xfId="2" applyFont="1" applyFill="1" applyBorder="1" applyAlignment="1" applyProtection="1">
      <alignment horizontal="left" vertical="top" wrapText="1"/>
    </xf>
    <xf numFmtId="0" fontId="73" fillId="0" borderId="9" xfId="0" applyFont="1" applyBorder="1" applyAlignment="1">
      <alignment horizontal="center"/>
    </xf>
    <xf numFmtId="0" fontId="53" fillId="3" borderId="0" xfId="2" applyFont="1" applyFill="1" applyBorder="1" applyAlignment="1" applyProtection="1">
      <alignment horizontal="right" vertical="center"/>
    </xf>
    <xf numFmtId="0" fontId="39" fillId="3" borderId="18" xfId="0" applyFont="1" applyFill="1" applyBorder="1" applyAlignment="1" applyProtection="1">
      <alignment vertical="center" wrapText="1"/>
      <protection locked="0"/>
    </xf>
    <xf numFmtId="0" fontId="39" fillId="3" borderId="14" xfId="0" applyFont="1" applyFill="1" applyBorder="1" applyAlignment="1" applyProtection="1">
      <alignment vertical="center" shrinkToFit="1"/>
      <protection locked="0"/>
    </xf>
    <xf numFmtId="0" fontId="39" fillId="3" borderId="17" xfId="0" applyFont="1" applyFill="1" applyBorder="1" applyAlignment="1" applyProtection="1">
      <alignment vertical="center" shrinkToFit="1"/>
      <protection locked="0"/>
    </xf>
    <xf numFmtId="0" fontId="0" fillId="3" borderId="0" xfId="0" applyFont="1" applyFill="1" applyBorder="1" applyAlignment="1">
      <alignment horizontal="left" vertical="center" wrapText="1"/>
    </xf>
    <xf numFmtId="0" fontId="19" fillId="8" borderId="0" xfId="0" applyFont="1" applyFill="1" applyBorder="1" applyAlignment="1">
      <alignment horizontal="left" vertical="center" wrapText="1"/>
    </xf>
    <xf numFmtId="0" fontId="0" fillId="0" borderId="0" xfId="0" applyAlignment="1">
      <alignment wrapText="1"/>
    </xf>
    <xf numFmtId="0" fontId="0" fillId="21" borderId="36" xfId="0" applyFill="1" applyBorder="1" applyAlignment="1">
      <alignment horizontal="left" vertical="center" wrapText="1"/>
    </xf>
    <xf numFmtId="0" fontId="0" fillId="20" borderId="36" xfId="0" applyFill="1" applyBorder="1" applyAlignment="1">
      <alignment horizontal="left" vertical="center" wrapText="1"/>
    </xf>
    <xf numFmtId="0" fontId="103" fillId="3" borderId="0" xfId="9" applyFill="1" applyBorder="1" applyAlignment="1">
      <alignment horizontal="left" vertical="center" wrapText="1"/>
    </xf>
    <xf numFmtId="0" fontId="46" fillId="0" borderId="0" xfId="0" applyFont="1" applyAlignment="1">
      <alignment wrapText="1"/>
    </xf>
    <xf numFmtId="0" fontId="0" fillId="21" borderId="37" xfId="0" applyFill="1" applyBorder="1" applyAlignment="1">
      <alignment horizontal="left" vertical="center" wrapText="1"/>
    </xf>
    <xf numFmtId="0" fontId="0" fillId="20" borderId="37" xfId="0" applyFill="1" applyBorder="1" applyAlignment="1">
      <alignment horizontal="left" vertical="center" wrapText="1"/>
    </xf>
    <xf numFmtId="0" fontId="20" fillId="3" borderId="23" xfId="0" applyFont="1" applyFill="1" applyBorder="1" applyAlignment="1">
      <alignment vertical="center" wrapText="1"/>
    </xf>
    <xf numFmtId="0" fontId="19" fillId="3" borderId="23" xfId="0" applyFont="1" applyFill="1" applyBorder="1" applyAlignment="1">
      <alignment vertical="center"/>
    </xf>
    <xf numFmtId="0" fontId="20" fillId="3" borderId="23" xfId="0" applyFont="1" applyFill="1" applyBorder="1" applyAlignment="1">
      <alignment vertical="center"/>
    </xf>
    <xf numFmtId="0" fontId="17" fillId="13" borderId="0" xfId="0" applyFont="1" applyFill="1" applyAlignment="1">
      <alignment vertical="center"/>
    </xf>
    <xf numFmtId="0" fontId="0" fillId="0" borderId="0" xfId="0" applyAlignment="1">
      <alignment vertical="center"/>
    </xf>
    <xf numFmtId="0" fontId="17" fillId="13" borderId="0" xfId="0" applyFont="1" applyFill="1" applyAlignment="1">
      <alignment vertical="center" wrapText="1"/>
    </xf>
    <xf numFmtId="0" fontId="103" fillId="0" borderId="0" xfId="9" applyAlignment="1">
      <alignment vertical="center" wrapText="1"/>
    </xf>
    <xf numFmtId="0" fontId="112" fillId="3" borderId="0" xfId="0" applyNumberFormat="1" applyFont="1" applyFill="1" applyAlignment="1" applyProtection="1">
      <alignment vertical="top"/>
      <protection locked="0"/>
    </xf>
    <xf numFmtId="0" fontId="125" fillId="16" borderId="0" xfId="0" applyNumberFormat="1" applyFont="1" applyFill="1" applyBorder="1" applyAlignment="1">
      <alignment horizontal="center" vertical="center"/>
    </xf>
    <xf numFmtId="0" fontId="127" fillId="0" borderId="0" xfId="0" applyFont="1" applyAlignment="1">
      <alignment vertical="center" wrapText="1"/>
    </xf>
    <xf numFmtId="49" fontId="112" fillId="3" borderId="0" xfId="0" applyNumberFormat="1" applyFont="1" applyFill="1" applyAlignment="1" applyProtection="1">
      <alignment vertical="top"/>
      <protection locked="0"/>
    </xf>
    <xf numFmtId="0" fontId="7" fillId="3" borderId="23" xfId="0" applyFont="1" applyFill="1" applyBorder="1" applyAlignment="1">
      <alignment vertical="center" wrapText="1"/>
    </xf>
    <xf numFmtId="0" fontId="17" fillId="10" borderId="9" xfId="0" applyFont="1" applyFill="1" applyBorder="1" applyAlignment="1">
      <alignment vertical="center" wrapText="1"/>
    </xf>
    <xf numFmtId="0" fontId="23" fillId="8" borderId="0" xfId="0" applyFont="1" applyFill="1" applyBorder="1" applyAlignment="1">
      <alignment vertical="center" wrapText="1"/>
    </xf>
    <xf numFmtId="0" fontId="18" fillId="9" borderId="9" xfId="0" applyFont="1" applyFill="1" applyBorder="1" applyAlignment="1">
      <alignment vertical="center" wrapText="1"/>
    </xf>
    <xf numFmtId="0" fontId="32" fillId="9" borderId="9" xfId="0" applyFont="1" applyFill="1" applyBorder="1" applyAlignment="1">
      <alignment vertical="center" wrapText="1"/>
    </xf>
    <xf numFmtId="0" fontId="17" fillId="0" borderId="0" xfId="0" applyFont="1" applyAlignment="1">
      <alignment vertical="center" wrapText="1"/>
    </xf>
    <xf numFmtId="0" fontId="7" fillId="3" borderId="9" xfId="0" applyFont="1" applyFill="1" applyBorder="1" applyAlignment="1">
      <alignment vertical="center" wrapText="1"/>
    </xf>
    <xf numFmtId="0" fontId="23" fillId="9" borderId="9" xfId="0" applyFont="1" applyFill="1" applyBorder="1" applyAlignment="1">
      <alignment vertical="center" wrapText="1"/>
    </xf>
    <xf numFmtId="0" fontId="128" fillId="0" borderId="23" xfId="0" applyFont="1" applyBorder="1" applyAlignment="1">
      <alignment horizontal="center" vertical="center" wrapText="1"/>
    </xf>
    <xf numFmtId="0" fontId="0" fillId="0" borderId="0" xfId="0" applyAlignment="1">
      <alignment horizontal="center" vertical="center" wrapText="1"/>
    </xf>
    <xf numFmtId="0" fontId="128" fillId="0" borderId="23" xfId="0" applyFont="1" applyBorder="1" applyAlignment="1">
      <alignment horizontal="left" vertical="center" wrapText="1"/>
    </xf>
    <xf numFmtId="0" fontId="7" fillId="15" borderId="9" xfId="0" applyFont="1" applyFill="1" applyBorder="1" applyAlignment="1">
      <alignment vertical="center" wrapText="1"/>
    </xf>
    <xf numFmtId="0" fontId="7" fillId="0" borderId="9" xfId="0" applyFont="1" applyBorder="1" applyAlignment="1">
      <alignment vertical="center" wrapText="1"/>
    </xf>
    <xf numFmtId="0" fontId="7" fillId="0" borderId="9" xfId="0" applyFont="1" applyFill="1" applyBorder="1" applyAlignment="1">
      <alignment vertical="center" wrapText="1"/>
    </xf>
    <xf numFmtId="0" fontId="128" fillId="0" borderId="23" xfId="0" applyFont="1" applyBorder="1" applyAlignment="1">
      <alignment vertical="center" wrapText="1"/>
    </xf>
    <xf numFmtId="0" fontId="128" fillId="0" borderId="0" xfId="0" applyFont="1" applyAlignment="1">
      <alignment vertical="center" wrapText="1"/>
    </xf>
    <xf numFmtId="0" fontId="7" fillId="0" borderId="23" xfId="0" applyFont="1" applyBorder="1" applyAlignment="1">
      <alignment vertical="center" wrapText="1"/>
    </xf>
    <xf numFmtId="0" fontId="7" fillId="3" borderId="23" xfId="0" applyFont="1" applyFill="1" applyBorder="1" applyAlignment="1">
      <alignment horizontal="left" vertical="center" wrapText="1"/>
    </xf>
    <xf numFmtId="0" fontId="0" fillId="0" borderId="0" xfId="0" applyAlignment="1">
      <alignment horizontal="left" wrapText="1"/>
    </xf>
    <xf numFmtId="0" fontId="131" fillId="8" borderId="0" xfId="0" applyFont="1" applyFill="1" applyBorder="1" applyAlignment="1">
      <alignment horizontal="left" vertical="center"/>
    </xf>
    <xf numFmtId="0" fontId="31" fillId="10" borderId="9" xfId="0" applyFont="1" applyFill="1" applyBorder="1" applyAlignment="1">
      <alignment horizontal="left" vertical="center" wrapText="1"/>
    </xf>
    <xf numFmtId="0" fontId="32" fillId="9" borderId="9" xfId="0" applyFont="1" applyFill="1" applyBorder="1" applyAlignment="1">
      <alignment horizontal="left" vertical="center"/>
    </xf>
    <xf numFmtId="0" fontId="31" fillId="0" borderId="0" xfId="0" applyFont="1" applyAlignment="1">
      <alignment horizontal="left" vertical="center" wrapText="1"/>
    </xf>
    <xf numFmtId="0" fontId="17" fillId="10" borderId="9" xfId="0" applyFont="1" applyFill="1" applyBorder="1" applyAlignment="1">
      <alignment horizontal="left" vertical="center"/>
    </xf>
    <xf numFmtId="0" fontId="131" fillId="9" borderId="9" xfId="0" applyFont="1" applyFill="1" applyBorder="1" applyAlignment="1">
      <alignment horizontal="left" vertical="center"/>
    </xf>
    <xf numFmtId="0" fontId="129" fillId="0" borderId="23" xfId="0" applyFont="1" applyBorder="1" applyAlignment="1">
      <alignment horizontal="left" vertical="center" wrapText="1"/>
    </xf>
    <xf numFmtId="0" fontId="16" fillId="0" borderId="58" xfId="0" applyFont="1" applyFill="1" applyBorder="1" applyAlignment="1">
      <alignment horizontal="left" vertical="center" wrapText="1"/>
    </xf>
    <xf numFmtId="0" fontId="129" fillId="0" borderId="9" xfId="0" applyFont="1" applyBorder="1" applyAlignment="1">
      <alignment horizontal="left" vertical="center" wrapText="1"/>
    </xf>
    <xf numFmtId="0" fontId="129" fillId="0" borderId="36" xfId="0" applyFont="1" applyBorder="1" applyAlignment="1">
      <alignment horizontal="left" vertical="center" wrapText="1"/>
    </xf>
    <xf numFmtId="0" fontId="129" fillId="0" borderId="23" xfId="0" applyFont="1" applyFill="1" applyBorder="1" applyAlignment="1">
      <alignment horizontal="left" vertical="center" wrapText="1"/>
    </xf>
    <xf numFmtId="0" fontId="129" fillId="0" borderId="0" xfId="0" applyFont="1" applyAlignment="1">
      <alignment horizontal="left" vertical="center"/>
    </xf>
    <xf numFmtId="0" fontId="126" fillId="16" borderId="0" xfId="0" applyNumberFormat="1" applyFont="1" applyFill="1" applyBorder="1" applyAlignment="1">
      <alignment horizontal="center"/>
    </xf>
    <xf numFmtId="0" fontId="50" fillId="5" borderId="20" xfId="0" applyFont="1" applyFill="1" applyBorder="1" applyAlignment="1">
      <alignment vertical="center" wrapText="1" shrinkToFit="1"/>
    </xf>
    <xf numFmtId="0" fontId="6" fillId="26" borderId="0" xfId="2" applyFont="1" applyFill="1" applyBorder="1" applyAlignment="1" applyProtection="1">
      <alignment vertical="center"/>
      <protection locked="0"/>
    </xf>
    <xf numFmtId="0" fontId="6" fillId="26" borderId="0" xfId="2" applyFont="1" applyFill="1" applyAlignment="1" applyProtection="1">
      <alignment vertical="center"/>
      <protection locked="0"/>
    </xf>
    <xf numFmtId="0" fontId="7" fillId="26" borderId="0" xfId="2" applyFont="1" applyFill="1" applyAlignment="1" applyProtection="1">
      <alignment vertical="top" wrapText="1"/>
      <protection locked="0"/>
    </xf>
    <xf numFmtId="0" fontId="17" fillId="15" borderId="0" xfId="0" applyFont="1" applyFill="1"/>
    <xf numFmtId="0" fontId="17" fillId="0" borderId="0" xfId="0" applyFont="1"/>
    <xf numFmtId="0" fontId="135" fillId="0" borderId="0" xfId="0" applyFont="1" applyAlignment="1">
      <alignment horizontal="left" vertical="center" wrapText="1" indent="1"/>
    </xf>
    <xf numFmtId="0" fontId="8" fillId="2" borderId="9" xfId="0" applyFont="1" applyFill="1" applyBorder="1" applyAlignment="1">
      <alignment vertical="center" wrapText="1"/>
    </xf>
    <xf numFmtId="0" fontId="4" fillId="0" borderId="9" xfId="0" applyFont="1" applyBorder="1" applyAlignment="1">
      <alignment vertical="center" wrapText="1"/>
    </xf>
    <xf numFmtId="0" fontId="4" fillId="15" borderId="9" xfId="0" applyFont="1" applyFill="1" applyBorder="1" applyAlignment="1">
      <alignment vertical="center" wrapText="1"/>
    </xf>
    <xf numFmtId="0" fontId="46" fillId="0" borderId="0" xfId="0" applyFont="1"/>
    <xf numFmtId="0" fontId="50" fillId="5" borderId="74" xfId="0" applyFont="1" applyFill="1" applyBorder="1" applyAlignment="1">
      <alignment vertical="center" wrapText="1" shrinkToFit="1"/>
    </xf>
    <xf numFmtId="0" fontId="50" fillId="5" borderId="77" xfId="0" applyFont="1" applyFill="1" applyBorder="1" applyAlignment="1">
      <alignment vertical="center" wrapText="1" shrinkToFit="1"/>
    </xf>
    <xf numFmtId="0" fontId="54" fillId="16" borderId="0" xfId="0" applyFont="1" applyFill="1" applyAlignment="1">
      <alignment horizontal="center" vertical="center"/>
    </xf>
    <xf numFmtId="0" fontId="55" fillId="16" borderId="0" xfId="8" applyFont="1" applyFill="1" applyAlignment="1">
      <alignment horizontal="left" wrapText="1"/>
    </xf>
    <xf numFmtId="0" fontId="12" fillId="0" borderId="0" xfId="0" applyFont="1" applyAlignment="1">
      <alignment horizontal="center" vertical="center"/>
    </xf>
    <xf numFmtId="0" fontId="39" fillId="0" borderId="0" xfId="0" applyFont="1"/>
    <xf numFmtId="0" fontId="1" fillId="3" borderId="23" xfId="0" applyFont="1" applyFill="1" applyBorder="1" applyAlignment="1">
      <alignment vertical="center" wrapText="1"/>
    </xf>
    <xf numFmtId="0" fontId="7" fillId="11" borderId="9" xfId="0" applyFont="1" applyFill="1" applyBorder="1" applyAlignment="1">
      <alignment vertical="center" wrapText="1"/>
    </xf>
    <xf numFmtId="0" fontId="61" fillId="3" borderId="0" xfId="2" applyFont="1" applyFill="1" applyAlignment="1">
      <alignment vertical="center"/>
    </xf>
    <xf numFmtId="0" fontId="17" fillId="0" borderId="0" xfId="0" applyFont="1" applyBorder="1" applyAlignment="1">
      <alignment vertical="center" wrapText="1"/>
    </xf>
    <xf numFmtId="0" fontId="75" fillId="3" borderId="0" xfId="0" applyFont="1" applyFill="1" applyAlignment="1">
      <alignment vertical="center" wrapText="1"/>
    </xf>
    <xf numFmtId="0" fontId="129" fillId="11" borderId="23" xfId="0" applyFont="1" applyFill="1" applyBorder="1" applyAlignment="1">
      <alignment horizontal="left" vertical="center" wrapText="1"/>
    </xf>
    <xf numFmtId="0" fontId="140" fillId="0" borderId="0" xfId="0" applyFont="1" applyAlignment="1">
      <alignment horizontal="left" vertical="center" wrapText="1"/>
    </xf>
    <xf numFmtId="0" fontId="129" fillId="0" borderId="0" xfId="0" applyFont="1" applyAlignment="1">
      <alignment horizontal="left" vertical="center" wrapText="1"/>
    </xf>
    <xf numFmtId="0" fontId="141" fillId="0" borderId="9" xfId="0" applyFont="1" applyBorder="1" applyAlignment="1">
      <alignment vertical="center" wrapText="1"/>
    </xf>
    <xf numFmtId="0" fontId="17" fillId="10" borderId="9" xfId="0" applyFont="1" applyFill="1" applyBorder="1"/>
    <xf numFmtId="0" fontId="19" fillId="8" borderId="0" xfId="0" applyFont="1" applyFill="1" applyAlignment="1">
      <alignment horizontal="left" vertical="center"/>
    </xf>
    <xf numFmtId="0" fontId="17" fillId="13" borderId="0" xfId="0" applyFont="1" applyFill="1"/>
    <xf numFmtId="0" fontId="15" fillId="3" borderId="0" xfId="0" applyFont="1" applyFill="1" applyAlignment="1">
      <alignment horizontal="left" vertical="center"/>
    </xf>
    <xf numFmtId="0" fontId="0" fillId="3" borderId="0" xfId="0" applyFill="1" applyAlignment="1">
      <alignment horizontal="left" vertical="center"/>
    </xf>
    <xf numFmtId="0" fontId="0" fillId="11" borderId="0" xfId="0" applyFill="1" applyAlignment="1">
      <alignment horizontal="left" vertical="center"/>
    </xf>
    <xf numFmtId="0" fontId="142" fillId="10" borderId="9" xfId="0" applyFont="1" applyFill="1" applyBorder="1" applyAlignment="1">
      <alignment horizontal="left" vertical="center"/>
    </xf>
    <xf numFmtId="0" fontId="142" fillId="0" borderId="0" xfId="0" applyFont="1" applyAlignment="1">
      <alignment horizontal="left" vertical="center" wrapText="1"/>
    </xf>
    <xf numFmtId="0" fontId="15" fillId="15" borderId="9" xfId="0" applyFont="1" applyFill="1" applyBorder="1" applyAlignment="1">
      <alignment horizontal="center" vertical="center" wrapText="1"/>
    </xf>
    <xf numFmtId="0" fontId="20" fillId="9" borderId="23" xfId="0" applyFont="1" applyFill="1" applyBorder="1" applyAlignment="1">
      <alignment vertical="center" wrapText="1"/>
    </xf>
    <xf numFmtId="0" fontId="141" fillId="3" borderId="23" xfId="0" applyFont="1" applyFill="1" applyBorder="1" applyAlignment="1">
      <alignment vertical="center" wrapText="1"/>
    </xf>
    <xf numFmtId="0" fontId="15" fillId="3" borderId="9" xfId="0" applyFont="1" applyFill="1" applyBorder="1" applyAlignment="1">
      <alignment horizontal="left" vertical="center"/>
    </xf>
    <xf numFmtId="0" fontId="0" fillId="3" borderId="9" xfId="0" applyFont="1" applyFill="1" applyBorder="1" applyAlignment="1">
      <alignment horizontal="left" vertical="center"/>
    </xf>
    <xf numFmtId="0" fontId="145" fillId="0" borderId="0" xfId="0" applyFont="1"/>
    <xf numFmtId="0" fontId="43" fillId="17" borderId="23" xfId="0" applyFont="1" applyFill="1" applyBorder="1" applyAlignment="1">
      <alignment horizontal="center" vertical="center"/>
    </xf>
    <xf numFmtId="0" fontId="0" fillId="0" borderId="8" xfId="0" applyBorder="1"/>
    <xf numFmtId="0" fontId="0" fillId="0" borderId="80" xfId="0" applyBorder="1"/>
    <xf numFmtId="0" fontId="1" fillId="26" borderId="41" xfId="0" applyFont="1" applyFill="1" applyBorder="1"/>
    <xf numFmtId="0" fontId="47" fillId="0" borderId="42" xfId="0" applyFont="1" applyFill="1" applyBorder="1" applyAlignment="1">
      <alignment horizontal="left" vertical="center" wrapText="1"/>
    </xf>
    <xf numFmtId="0" fontId="58" fillId="0" borderId="82" xfId="0" applyFont="1" applyBorder="1" applyAlignment="1">
      <alignment horizontal="left" vertical="center" wrapText="1"/>
    </xf>
    <xf numFmtId="0" fontId="58" fillId="0" borderId="82" xfId="0" applyFont="1" applyBorder="1" applyAlignment="1" applyProtection="1">
      <alignment horizontal="left" vertical="center" wrapText="1"/>
    </xf>
    <xf numFmtId="0" fontId="58" fillId="0" borderId="85" xfId="0" applyFont="1" applyBorder="1" applyAlignment="1" applyProtection="1">
      <alignment horizontal="left" vertical="center" wrapText="1"/>
    </xf>
    <xf numFmtId="0" fontId="43" fillId="17" borderId="23" xfId="0" applyNumberFormat="1" applyFont="1" applyFill="1" applyBorder="1" applyAlignment="1">
      <alignment horizontal="center" vertical="center" wrapText="1"/>
    </xf>
    <xf numFmtId="0" fontId="43" fillId="17" borderId="82" xfId="0" applyFont="1" applyFill="1" applyBorder="1" applyAlignment="1">
      <alignment horizontal="center" vertical="center" wrapText="1"/>
    </xf>
    <xf numFmtId="0" fontId="1" fillId="3" borderId="0" xfId="2" applyFont="1" applyFill="1" applyBorder="1" applyAlignment="1" applyProtection="1">
      <alignment vertical="center"/>
    </xf>
    <xf numFmtId="0" fontId="73" fillId="0" borderId="9" xfId="0" applyFont="1" applyBorder="1" applyAlignment="1">
      <alignment horizontal="center" shrinkToFit="1"/>
    </xf>
    <xf numFmtId="0" fontId="20" fillId="0" borderId="9" xfId="0" applyFont="1" applyBorder="1" applyAlignment="1">
      <alignment vertical="top" wrapText="1"/>
    </xf>
    <xf numFmtId="0" fontId="20" fillId="0" borderId="23" xfId="0" applyFont="1" applyBorder="1" applyAlignment="1">
      <alignment vertical="top" wrapText="1"/>
    </xf>
    <xf numFmtId="0" fontId="147" fillId="3" borderId="0" xfId="0" applyFont="1" applyFill="1" applyAlignment="1"/>
    <xf numFmtId="0" fontId="84" fillId="3" borderId="0" xfId="0" applyFont="1" applyFill="1" applyAlignment="1">
      <alignment vertical="center" wrapText="1"/>
    </xf>
    <xf numFmtId="0" fontId="148" fillId="0" borderId="0" xfId="0" applyFont="1" applyAlignment="1"/>
    <xf numFmtId="0" fontId="12" fillId="2" borderId="9" xfId="0" applyFont="1" applyFill="1" applyBorder="1" applyAlignment="1" applyProtection="1">
      <alignment horizontal="center" vertical="center"/>
      <protection locked="0"/>
    </xf>
    <xf numFmtId="0" fontId="52" fillId="3" borderId="0" xfId="8" applyFont="1" applyFill="1" applyAlignment="1" applyProtection="1">
      <alignment vertical="center"/>
    </xf>
    <xf numFmtId="0" fontId="12" fillId="0" borderId="0" xfId="0" applyFont="1" applyAlignment="1" applyProtection="1">
      <alignment horizontal="center" vertical="center"/>
    </xf>
    <xf numFmtId="0" fontId="52" fillId="3" borderId="0" xfId="8" applyFont="1" applyFill="1" applyAlignment="1" applyProtection="1">
      <alignment horizontal="right" vertical="center"/>
    </xf>
    <xf numFmtId="0" fontId="39" fillId="0" borderId="0" xfId="0" applyFont="1" applyProtection="1"/>
    <xf numFmtId="0" fontId="12" fillId="3" borderId="0" xfId="0" applyFont="1" applyFill="1" applyAlignment="1" applyProtection="1">
      <alignment horizontal="center" vertical="center"/>
    </xf>
    <xf numFmtId="0" fontId="16" fillId="0" borderId="0" xfId="0" applyFont="1" applyAlignment="1" applyProtection="1">
      <alignment vertical="center"/>
    </xf>
    <xf numFmtId="0" fontId="12" fillId="0" borderId="0" xfId="0" applyFont="1" applyAlignment="1" applyProtection="1">
      <alignment horizontal="left" vertical="center"/>
    </xf>
    <xf numFmtId="0" fontId="39" fillId="3" borderId="13" xfId="0" applyFont="1" applyFill="1" applyBorder="1" applyAlignment="1" applyProtection="1">
      <alignment horizontal="right" vertical="center" wrapText="1"/>
    </xf>
    <xf numFmtId="0" fontId="50" fillId="3" borderId="23" xfId="8" applyFont="1" applyFill="1" applyBorder="1" applyAlignment="1" applyProtection="1">
      <alignment vertical="center" wrapText="1"/>
      <protection locked="0"/>
    </xf>
    <xf numFmtId="0" fontId="50" fillId="3" borderId="10" xfId="8" applyFont="1" applyFill="1" applyBorder="1" applyAlignment="1" applyProtection="1">
      <alignment horizontal="center" vertical="center" wrapText="1"/>
    </xf>
    <xf numFmtId="0" fontId="52" fillId="3" borderId="0" xfId="8" applyFont="1" applyFill="1" applyAlignment="1" applyProtection="1">
      <alignment horizontal="center" vertical="center"/>
    </xf>
    <xf numFmtId="0" fontId="4" fillId="15" borderId="9" xfId="0" applyFont="1" applyFill="1" applyBorder="1" applyAlignment="1">
      <alignment vertical="center" wrapText="1"/>
    </xf>
    <xf numFmtId="0" fontId="151" fillId="15" borderId="9" xfId="0" applyFont="1" applyFill="1" applyBorder="1" applyAlignment="1">
      <alignment vertical="center" wrapText="1"/>
    </xf>
    <xf numFmtId="165" fontId="73" fillId="27" borderId="9" xfId="0" applyNumberFormat="1" applyFont="1" applyFill="1" applyBorder="1" applyAlignment="1">
      <alignment horizontal="center"/>
    </xf>
    <xf numFmtId="0" fontId="12" fillId="0" borderId="12" xfId="0" applyFont="1" applyBorder="1" applyAlignment="1">
      <alignment vertical="center" wrapText="1"/>
    </xf>
    <xf numFmtId="0" fontId="152" fillId="26" borderId="28" xfId="0" applyFont="1" applyFill="1" applyBorder="1" applyAlignment="1">
      <alignment vertical="center" wrapText="1"/>
    </xf>
    <xf numFmtId="0" fontId="38" fillId="3" borderId="17" xfId="6" applyNumberFormat="1" applyFont="1" applyFill="1" applyBorder="1" applyAlignment="1">
      <alignment horizontal="left"/>
    </xf>
    <xf numFmtId="0" fontId="28" fillId="3" borderId="0" xfId="0" applyNumberFormat="1" applyFont="1" applyFill="1" applyAlignment="1">
      <alignment vertical="center" wrapText="1"/>
    </xf>
    <xf numFmtId="0" fontId="28" fillId="3" borderId="0" xfId="0" applyNumberFormat="1" applyFont="1" applyFill="1" applyAlignment="1">
      <alignment wrapText="1"/>
    </xf>
    <xf numFmtId="0" fontId="45" fillId="14" borderId="14" xfId="5" applyNumberFormat="1" applyFont="1" applyFill="1" applyBorder="1" applyAlignment="1" applyProtection="1">
      <alignment horizontal="left" vertical="top" wrapText="1"/>
      <protection locked="0"/>
    </xf>
    <xf numFmtId="0" fontId="44" fillId="14" borderId="14" xfId="5" applyNumberFormat="1" applyFont="1" applyFill="1" applyBorder="1" applyAlignment="1" applyProtection="1">
      <alignment horizontal="left" vertical="top"/>
      <protection locked="0"/>
    </xf>
    <xf numFmtId="0" fontId="44" fillId="14" borderId="14" xfId="5" applyNumberFormat="1" applyFont="1" applyFill="1" applyBorder="1" applyAlignment="1" applyProtection="1">
      <alignment horizontal="left" vertical="top" shrinkToFit="1"/>
      <protection locked="0"/>
    </xf>
    <xf numFmtId="0" fontId="111" fillId="3" borderId="0" xfId="0" applyNumberFormat="1" applyFont="1" applyFill="1" applyAlignment="1">
      <alignment horizontal="left" vertical="center" wrapText="1"/>
    </xf>
    <xf numFmtId="0" fontId="134" fillId="0" borderId="0" xfId="0" applyNumberFormat="1" applyFont="1" applyAlignment="1">
      <alignment horizontal="center" vertical="center" shrinkToFit="1"/>
    </xf>
    <xf numFmtId="0" fontId="36" fillId="16" borderId="0" xfId="0" applyNumberFormat="1" applyFont="1" applyFill="1" applyBorder="1" applyAlignment="1">
      <alignment horizontal="right" vertical="center"/>
    </xf>
    <xf numFmtId="0" fontId="133" fillId="16" borderId="0" xfId="0" applyNumberFormat="1" applyFont="1" applyFill="1" applyBorder="1" applyAlignment="1">
      <alignment horizontal="center" vertical="center" shrinkToFit="1"/>
    </xf>
    <xf numFmtId="0" fontId="7" fillId="3" borderId="13" xfId="2" applyFont="1" applyFill="1" applyBorder="1" applyAlignment="1" applyProtection="1">
      <alignment horizontal="center" vertical="center"/>
    </xf>
    <xf numFmtId="0" fontId="7" fillId="3" borderId="18" xfId="2" applyFont="1" applyFill="1" applyBorder="1" applyAlignment="1" applyProtection="1">
      <alignment horizontal="center" vertical="center"/>
    </xf>
    <xf numFmtId="0" fontId="7" fillId="3" borderId="8" xfId="2" applyFont="1" applyFill="1" applyBorder="1" applyAlignment="1" applyProtection="1">
      <alignment horizontal="center" vertical="center"/>
    </xf>
    <xf numFmtId="0" fontId="39" fillId="2" borderId="13" xfId="0" applyFont="1" applyFill="1" applyBorder="1" applyAlignment="1" applyProtection="1">
      <alignment horizontal="center" vertical="center"/>
      <protection locked="0"/>
    </xf>
    <xf numFmtId="0" fontId="39" fillId="2" borderId="18" xfId="0" applyFont="1" applyFill="1" applyBorder="1" applyAlignment="1" applyProtection="1">
      <alignment horizontal="center" vertical="center"/>
      <protection locked="0"/>
    </xf>
    <xf numFmtId="0" fontId="39" fillId="2" borderId="8" xfId="0" applyFont="1" applyFill="1" applyBorder="1" applyAlignment="1" applyProtection="1">
      <alignment horizontal="center" vertical="center"/>
      <protection locked="0"/>
    </xf>
    <xf numFmtId="0" fontId="50" fillId="0" borderId="20" xfId="2" applyFont="1" applyBorder="1" applyAlignment="1" applyProtection="1">
      <alignment horizontal="left" vertical="center" wrapText="1"/>
      <protection locked="0"/>
    </xf>
    <xf numFmtId="0" fontId="50" fillId="0" borderId="19" xfId="2" applyFont="1" applyBorder="1" applyAlignment="1" applyProtection="1">
      <alignment horizontal="left" vertical="center" wrapText="1"/>
      <protection locked="0"/>
    </xf>
    <xf numFmtId="0" fontId="50" fillId="0" borderId="22" xfId="2" applyFont="1" applyBorder="1" applyAlignment="1" applyProtection="1">
      <alignment horizontal="left" vertical="center" wrapText="1"/>
      <protection locked="0"/>
    </xf>
    <xf numFmtId="0" fontId="50" fillId="0" borderId="27" xfId="2" applyFont="1" applyBorder="1" applyAlignment="1" applyProtection="1">
      <alignment horizontal="left" vertical="center" wrapText="1"/>
      <protection locked="0"/>
    </xf>
    <xf numFmtId="0" fontId="50" fillId="0" borderId="11" xfId="0" applyFont="1" applyBorder="1" applyAlignment="1" applyProtection="1">
      <alignment horizontal="left" vertical="top" wrapText="1"/>
      <protection locked="0"/>
    </xf>
    <xf numFmtId="0" fontId="50" fillId="0" borderId="14" xfId="0" applyFont="1" applyBorder="1" applyAlignment="1" applyProtection="1">
      <alignment horizontal="left" vertical="top" wrapText="1"/>
      <protection locked="0"/>
    </xf>
    <xf numFmtId="0" fontId="50" fillId="0" borderId="15" xfId="0" applyFont="1" applyBorder="1" applyAlignment="1" applyProtection="1">
      <alignment horizontal="left" vertical="top" wrapText="1"/>
      <protection locked="0"/>
    </xf>
    <xf numFmtId="0" fontId="50" fillId="0" borderId="5" xfId="0" applyFont="1" applyBorder="1" applyAlignment="1" applyProtection="1">
      <alignment horizontal="left" vertical="top" wrapText="1"/>
      <protection locked="0"/>
    </xf>
    <xf numFmtId="0" fontId="50" fillId="0" borderId="0" xfId="0" applyFont="1" applyBorder="1" applyAlignment="1" applyProtection="1">
      <alignment horizontal="left" vertical="top" wrapText="1"/>
      <protection locked="0"/>
    </xf>
    <xf numFmtId="0" fontId="50" fillId="0" borderId="6" xfId="0" applyFont="1" applyBorder="1" applyAlignment="1" applyProtection="1">
      <alignment horizontal="left" vertical="top" wrapText="1"/>
      <protection locked="0"/>
    </xf>
    <xf numFmtId="0" fontId="50" fillId="0" borderId="16" xfId="0" applyFont="1" applyBorder="1" applyAlignment="1" applyProtection="1">
      <alignment horizontal="left" vertical="top" wrapText="1"/>
      <protection locked="0"/>
    </xf>
    <xf numFmtId="0" fontId="50" fillId="0" borderId="17" xfId="0" applyFont="1" applyBorder="1" applyAlignment="1" applyProtection="1">
      <alignment horizontal="left" vertical="top" wrapText="1"/>
      <protection locked="0"/>
    </xf>
    <xf numFmtId="0" fontId="50" fillId="0" borderId="7" xfId="0" applyFont="1" applyBorder="1" applyAlignment="1" applyProtection="1">
      <alignment horizontal="left" vertical="top" wrapText="1"/>
      <protection locked="0"/>
    </xf>
    <xf numFmtId="0" fontId="50" fillId="5" borderId="19" xfId="0" applyFont="1" applyFill="1" applyBorder="1" applyAlignment="1">
      <alignment horizontal="left" vertical="center" wrapText="1" shrinkToFit="1"/>
    </xf>
    <xf numFmtId="0" fontId="50" fillId="5" borderId="22" xfId="0" applyFont="1" applyFill="1" applyBorder="1" applyAlignment="1">
      <alignment horizontal="left" vertical="center" wrapText="1" shrinkToFit="1"/>
    </xf>
    <xf numFmtId="0" fontId="48" fillId="3" borderId="0" xfId="0" applyFont="1" applyFill="1" applyAlignment="1">
      <alignment horizontal="left" vertical="top" wrapText="1"/>
    </xf>
    <xf numFmtId="0" fontId="50" fillId="5" borderId="75" xfId="0" applyFont="1" applyFill="1" applyBorder="1" applyAlignment="1">
      <alignment horizontal="left" vertical="center" wrapText="1" shrinkToFit="1"/>
    </xf>
    <xf numFmtId="0" fontId="50" fillId="5" borderId="76" xfId="0" applyFont="1" applyFill="1" applyBorder="1" applyAlignment="1">
      <alignment horizontal="left" vertical="center" wrapText="1" shrinkToFit="1"/>
    </xf>
    <xf numFmtId="0" fontId="50" fillId="0" borderId="11" xfId="2" applyFont="1" applyBorder="1" applyAlignment="1" applyProtection="1">
      <alignment horizontal="left" wrapText="1"/>
      <protection locked="0"/>
    </xf>
    <xf numFmtId="0" fontId="50" fillId="0" borderId="14" xfId="2" applyFont="1" applyBorder="1" applyAlignment="1" applyProtection="1">
      <alignment horizontal="left" wrapText="1"/>
      <protection locked="0"/>
    </xf>
    <xf numFmtId="0" fontId="50" fillId="0" borderId="15" xfId="2" applyFont="1" applyBorder="1" applyAlignment="1" applyProtection="1">
      <alignment horizontal="left" wrapText="1"/>
      <protection locked="0"/>
    </xf>
    <xf numFmtId="0" fontId="50" fillId="0" borderId="16" xfId="2" applyFont="1" applyBorder="1" applyAlignment="1" applyProtection="1">
      <alignment horizontal="left" wrapText="1"/>
      <protection locked="0"/>
    </xf>
    <xf numFmtId="0" fontId="50" fillId="0" borderId="17" xfId="2" applyFont="1" applyBorder="1" applyAlignment="1" applyProtection="1">
      <alignment horizontal="left" wrapText="1"/>
      <protection locked="0"/>
    </xf>
    <xf numFmtId="0" fontId="50" fillId="0" borderId="7" xfId="2" applyFont="1" applyBorder="1" applyAlignment="1" applyProtection="1">
      <alignment horizontal="left" wrapText="1"/>
      <protection locked="0"/>
    </xf>
    <xf numFmtId="0" fontId="50" fillId="5" borderId="13" xfId="2" applyFont="1" applyFill="1" applyBorder="1" applyAlignment="1">
      <alignment horizontal="center" vertical="center" wrapText="1"/>
    </xf>
    <xf numFmtId="0" fontId="50" fillId="5" borderId="18" xfId="2" applyFont="1" applyFill="1" applyBorder="1" applyAlignment="1">
      <alignment horizontal="center" vertical="center" wrapText="1"/>
    </xf>
    <xf numFmtId="0" fontId="50" fillId="5" borderId="8" xfId="2" applyFont="1" applyFill="1" applyBorder="1" applyAlignment="1">
      <alignment horizontal="center" vertical="center" wrapText="1"/>
    </xf>
    <xf numFmtId="0" fontId="108" fillId="0" borderId="11" xfId="2" applyFont="1" applyBorder="1" applyAlignment="1" applyProtection="1">
      <alignment horizontal="center" vertical="center"/>
      <protection locked="0"/>
    </xf>
    <xf numFmtId="0" fontId="108" fillId="0" borderId="14" xfId="2" applyFont="1" applyBorder="1" applyAlignment="1" applyProtection="1">
      <alignment horizontal="center" vertical="center"/>
      <protection locked="0"/>
    </xf>
    <xf numFmtId="0" fontId="108" fillId="0" borderId="15" xfId="2" applyFont="1" applyBorder="1" applyAlignment="1" applyProtection="1">
      <alignment horizontal="center" vertical="center"/>
      <protection locked="0"/>
    </xf>
    <xf numFmtId="0" fontId="108" fillId="0" borderId="5" xfId="2" applyFont="1" applyBorder="1" applyAlignment="1" applyProtection="1">
      <alignment horizontal="center" vertical="center"/>
      <protection locked="0"/>
    </xf>
    <xf numFmtId="0" fontId="108" fillId="0" borderId="0" xfId="2" applyFont="1" applyBorder="1" applyAlignment="1" applyProtection="1">
      <alignment horizontal="center" vertical="center"/>
      <protection locked="0"/>
    </xf>
    <xf numFmtId="0" fontId="108" fillId="0" borderId="6" xfId="2" applyFont="1" applyBorder="1" applyAlignment="1" applyProtection="1">
      <alignment horizontal="center" vertical="center"/>
      <protection locked="0"/>
    </xf>
    <xf numFmtId="0" fontId="108" fillId="0" borderId="16" xfId="2" applyFont="1" applyBorder="1" applyAlignment="1" applyProtection="1">
      <alignment horizontal="center" vertical="center"/>
      <protection locked="0"/>
    </xf>
    <xf numFmtId="0" fontId="108" fillId="0" borderId="17" xfId="2" applyFont="1" applyBorder="1" applyAlignment="1" applyProtection="1">
      <alignment horizontal="center" vertical="center"/>
      <protection locked="0"/>
    </xf>
    <xf numFmtId="0" fontId="108" fillId="0" borderId="7" xfId="2" applyFont="1" applyBorder="1" applyAlignment="1" applyProtection="1">
      <alignment horizontal="center" vertical="center"/>
      <protection locked="0"/>
    </xf>
    <xf numFmtId="0" fontId="101" fillId="14" borderId="0" xfId="5" applyNumberFormat="1" applyFont="1" applyFill="1" applyBorder="1" applyAlignment="1" applyProtection="1">
      <alignment horizontal="left" vertical="center" shrinkToFit="1"/>
      <protection locked="0"/>
    </xf>
    <xf numFmtId="0" fontId="101" fillId="14" borderId="0" xfId="5" applyNumberFormat="1" applyFont="1" applyFill="1" applyBorder="1" applyAlignment="1" applyProtection="1">
      <alignment horizontal="left" vertical="center" wrapText="1" shrinkToFit="1"/>
      <protection locked="0"/>
    </xf>
    <xf numFmtId="0" fontId="98" fillId="3" borderId="17" xfId="6" applyNumberFormat="1" applyFont="1" applyFill="1" applyBorder="1" applyAlignment="1">
      <alignment horizontal="left"/>
    </xf>
    <xf numFmtId="0" fontId="50" fillId="0" borderId="74" xfId="2" applyFont="1" applyBorder="1" applyAlignment="1" applyProtection="1">
      <alignment horizontal="left" vertical="center" wrapText="1"/>
      <protection locked="0"/>
    </xf>
    <xf numFmtId="0" fontId="50" fillId="0" borderId="75" xfId="2" applyFont="1" applyBorder="1" applyAlignment="1" applyProtection="1">
      <alignment horizontal="left" vertical="center" wrapText="1"/>
      <protection locked="0"/>
    </xf>
    <xf numFmtId="0" fontId="50" fillId="0" borderId="76" xfId="2" applyFont="1" applyBorder="1" applyAlignment="1" applyProtection="1">
      <alignment horizontal="left" vertical="center" wrapText="1"/>
      <protection locked="0"/>
    </xf>
    <xf numFmtId="0" fontId="107" fillId="7" borderId="11" xfId="2" applyFont="1" applyFill="1" applyBorder="1" applyAlignment="1">
      <alignment horizontal="left" vertical="center" wrapText="1"/>
    </xf>
    <xf numFmtId="0" fontId="107" fillId="7" borderId="14" xfId="2" applyFont="1" applyFill="1" applyBorder="1" applyAlignment="1">
      <alignment horizontal="left" vertical="center" wrapText="1"/>
    </xf>
    <xf numFmtId="0" fontId="107" fillId="7" borderId="15" xfId="2" applyFont="1" applyFill="1" applyBorder="1" applyAlignment="1">
      <alignment horizontal="left" vertical="center" wrapText="1"/>
    </xf>
    <xf numFmtId="0" fontId="107" fillId="4" borderId="10" xfId="2" applyFont="1" applyFill="1" applyBorder="1" applyAlignment="1">
      <alignment horizontal="center" vertical="center"/>
    </xf>
    <xf numFmtId="0" fontId="50" fillId="5" borderId="78" xfId="0" applyFont="1" applyFill="1" applyBorder="1" applyAlignment="1">
      <alignment horizontal="left" vertical="center" wrapText="1" shrinkToFit="1"/>
    </xf>
    <xf numFmtId="0" fontId="50" fillId="5" borderId="79" xfId="0" applyFont="1" applyFill="1" applyBorder="1" applyAlignment="1">
      <alignment horizontal="left" vertical="center" wrapText="1" shrinkToFit="1"/>
    </xf>
    <xf numFmtId="0" fontId="96" fillId="25" borderId="0" xfId="0" applyFont="1" applyFill="1" applyBorder="1" applyAlignment="1" applyProtection="1">
      <alignment horizontal="center" vertical="center" shrinkToFit="1"/>
      <protection locked="0"/>
    </xf>
    <xf numFmtId="0" fontId="138" fillId="16" borderId="0" xfId="0" applyNumberFormat="1" applyFont="1" applyFill="1" applyBorder="1" applyAlignment="1">
      <alignment horizontal="center"/>
    </xf>
    <xf numFmtId="0" fontId="98" fillId="3" borderId="17" xfId="6" applyNumberFormat="1" applyFont="1" applyFill="1" applyBorder="1" applyAlignment="1">
      <alignment horizontal="center"/>
    </xf>
    <xf numFmtId="0" fontId="101" fillId="14" borderId="14" xfId="5" applyNumberFormat="1" applyFont="1" applyFill="1" applyBorder="1" applyAlignment="1" applyProtection="1">
      <alignment horizontal="center" vertical="center" wrapText="1" shrinkToFit="1"/>
      <protection locked="0"/>
    </xf>
    <xf numFmtId="0" fontId="38" fillId="3" borderId="17" xfId="6" applyNumberFormat="1" applyFont="1" applyFill="1" applyBorder="1" applyAlignment="1">
      <alignment horizontal="left" shrinkToFit="1"/>
    </xf>
    <xf numFmtId="0" fontId="102" fillId="14" borderId="0" xfId="5" applyNumberFormat="1" applyFont="1" applyFill="1" applyBorder="1" applyAlignment="1" applyProtection="1">
      <alignment horizontal="left" vertical="center" wrapText="1"/>
      <protection locked="0"/>
    </xf>
    <xf numFmtId="0" fontId="99" fillId="3" borderId="17" xfId="6" applyNumberFormat="1" applyFont="1" applyFill="1" applyBorder="1" applyAlignment="1">
      <alignment horizontal="left"/>
    </xf>
    <xf numFmtId="0" fontId="109" fillId="5" borderId="13" xfId="2" applyFont="1" applyFill="1" applyBorder="1" applyAlignment="1">
      <alignment horizontal="center" vertical="center"/>
    </xf>
    <xf numFmtId="0" fontId="109" fillId="5" borderId="18" xfId="2" applyFont="1" applyFill="1" applyBorder="1" applyAlignment="1">
      <alignment horizontal="center" vertical="center"/>
    </xf>
    <xf numFmtId="0" fontId="109" fillId="5" borderId="8" xfId="2" applyFont="1" applyFill="1" applyBorder="1" applyAlignment="1">
      <alignment horizontal="center" vertical="center"/>
    </xf>
    <xf numFmtId="0" fontId="50" fillId="19" borderId="13" xfId="0" applyFont="1" applyFill="1" applyBorder="1" applyAlignment="1" applyProtection="1">
      <alignment horizontal="center" vertical="center" wrapText="1"/>
      <protection locked="0"/>
    </xf>
    <xf numFmtId="0" fontId="50" fillId="19" borderId="18" xfId="0" applyFont="1" applyFill="1" applyBorder="1" applyAlignment="1" applyProtection="1">
      <alignment horizontal="center" vertical="center" wrapText="1"/>
      <protection locked="0"/>
    </xf>
    <xf numFmtId="0" fontId="50" fillId="19" borderId="8" xfId="0" applyFont="1" applyFill="1" applyBorder="1" applyAlignment="1" applyProtection="1">
      <alignment horizontal="center" vertical="center" wrapText="1"/>
      <protection locked="0"/>
    </xf>
    <xf numFmtId="0" fontId="50" fillId="3" borderId="13" xfId="0" applyFont="1" applyFill="1" applyBorder="1" applyAlignment="1" applyProtection="1">
      <alignment horizontal="center" vertical="center" wrapText="1"/>
      <protection locked="0"/>
    </xf>
    <xf numFmtId="0" fontId="50" fillId="3" borderId="18" xfId="0" applyFont="1" applyFill="1" applyBorder="1" applyAlignment="1" applyProtection="1">
      <alignment horizontal="center" vertical="center" wrapText="1"/>
      <protection locked="0"/>
    </xf>
    <xf numFmtId="0" fontId="50" fillId="3" borderId="8" xfId="0" applyFont="1" applyFill="1" applyBorder="1" applyAlignment="1" applyProtection="1">
      <alignment horizontal="center" vertical="center" wrapText="1"/>
      <protection locked="0"/>
    </xf>
    <xf numFmtId="0" fontId="50" fillId="3" borderId="9" xfId="0" applyFont="1" applyFill="1" applyBorder="1" applyAlignment="1" applyProtection="1">
      <alignment horizontal="center" vertical="center" wrapText="1"/>
      <protection locked="0"/>
    </xf>
    <xf numFmtId="43" fontId="1" fillId="3" borderId="13" xfId="4" applyFont="1" applyFill="1" applyBorder="1" applyAlignment="1" applyProtection="1">
      <alignment horizontal="center" vertical="center"/>
      <protection locked="0"/>
    </xf>
    <xf numFmtId="43" fontId="1" fillId="3" borderId="18" xfId="4" applyFont="1" applyFill="1" applyBorder="1" applyAlignment="1" applyProtection="1">
      <alignment horizontal="center" vertical="center"/>
      <protection locked="0"/>
    </xf>
    <xf numFmtId="43" fontId="1" fillId="3" borderId="8" xfId="4" applyFont="1" applyFill="1" applyBorder="1" applyAlignment="1" applyProtection="1">
      <alignment horizontal="center" vertical="center"/>
      <protection locked="0"/>
    </xf>
    <xf numFmtId="0" fontId="1" fillId="3" borderId="13" xfId="2" applyFont="1" applyFill="1" applyBorder="1" applyAlignment="1" applyProtection="1">
      <alignment horizontal="center" vertical="center"/>
      <protection locked="0"/>
    </xf>
    <xf numFmtId="0" fontId="1" fillId="3" borderId="18" xfId="2" applyFont="1" applyFill="1" applyBorder="1" applyAlignment="1" applyProtection="1">
      <alignment horizontal="center" vertical="center"/>
      <protection locked="0"/>
    </xf>
    <xf numFmtId="0" fontId="1" fillId="3" borderId="8" xfId="2" applyFont="1" applyFill="1" applyBorder="1" applyAlignment="1" applyProtection="1">
      <alignment horizontal="center" vertical="center"/>
      <protection locked="0"/>
    </xf>
    <xf numFmtId="0" fontId="50" fillId="3" borderId="9" xfId="2" applyFont="1" applyFill="1" applyBorder="1" applyAlignment="1" applyProtection="1">
      <alignment horizontal="center" vertical="center"/>
    </xf>
    <xf numFmtId="43" fontId="29" fillId="3" borderId="13" xfId="4" applyFont="1" applyFill="1" applyBorder="1" applyAlignment="1" applyProtection="1">
      <alignment horizontal="center" vertical="center"/>
    </xf>
    <xf numFmtId="43" fontId="29" fillId="3" borderId="18" xfId="4" applyFont="1" applyFill="1" applyBorder="1" applyAlignment="1" applyProtection="1">
      <alignment horizontal="center" vertical="center"/>
    </xf>
    <xf numFmtId="43" fontId="29" fillId="3" borderId="8" xfId="4" applyFont="1" applyFill="1" applyBorder="1" applyAlignment="1" applyProtection="1">
      <alignment horizontal="center" vertical="center"/>
    </xf>
    <xf numFmtId="0" fontId="29" fillId="3" borderId="13" xfId="2" applyFont="1" applyFill="1" applyBorder="1" applyAlignment="1" applyProtection="1">
      <alignment horizontal="center" vertical="center"/>
    </xf>
    <xf numFmtId="0" fontId="29" fillId="3" borderId="18" xfId="2" applyFont="1" applyFill="1" applyBorder="1" applyAlignment="1" applyProtection="1">
      <alignment horizontal="center" vertical="center"/>
    </xf>
    <xf numFmtId="0" fontId="29" fillId="3" borderId="8" xfId="2" applyFont="1" applyFill="1" applyBorder="1" applyAlignment="1" applyProtection="1">
      <alignment horizontal="center" vertical="center"/>
    </xf>
    <xf numFmtId="14" fontId="33" fillId="3" borderId="9" xfId="2" applyNumberFormat="1" applyFont="1" applyFill="1" applyBorder="1" applyAlignment="1" applyProtection="1">
      <alignment horizontal="center" vertical="center" wrapText="1"/>
      <protection locked="0"/>
    </xf>
    <xf numFmtId="0" fontId="40" fillId="0" borderId="50" xfId="0" applyFont="1" applyFill="1" applyBorder="1" applyAlignment="1" applyProtection="1">
      <alignment horizontal="center" vertical="center"/>
    </xf>
    <xf numFmtId="0" fontId="40" fillId="0" borderId="51" xfId="0" applyFont="1" applyFill="1" applyBorder="1" applyAlignment="1" applyProtection="1">
      <alignment horizontal="center" vertical="center"/>
    </xf>
    <xf numFmtId="0" fontId="40" fillId="0" borderId="52" xfId="0" applyFont="1" applyFill="1" applyBorder="1" applyAlignment="1" applyProtection="1">
      <alignment horizontal="center" vertical="center"/>
    </xf>
    <xf numFmtId="6" fontId="1" fillId="3" borderId="13" xfId="2" applyNumberFormat="1" applyFont="1" applyFill="1" applyBorder="1" applyAlignment="1" applyProtection="1">
      <alignment horizontal="center" vertical="center"/>
      <protection locked="0"/>
    </xf>
    <xf numFmtId="0" fontId="50" fillId="7" borderId="9" xfId="2" applyFont="1" applyFill="1" applyBorder="1" applyAlignment="1" applyProtection="1">
      <alignment horizontal="center" vertical="center"/>
    </xf>
    <xf numFmtId="0" fontId="50" fillId="5" borderId="13" xfId="0" applyFont="1" applyFill="1" applyBorder="1" applyAlignment="1" applyProtection="1">
      <alignment horizontal="center" vertical="center" wrapText="1"/>
    </xf>
    <xf numFmtId="0" fontId="50" fillId="5" borderId="18" xfId="0" applyFont="1" applyFill="1" applyBorder="1" applyAlignment="1" applyProtection="1">
      <alignment horizontal="center" vertical="center" wrapText="1"/>
    </xf>
    <xf numFmtId="0" fontId="50" fillId="5" borderId="8" xfId="0" applyFont="1" applyFill="1" applyBorder="1" applyAlignment="1" applyProtection="1">
      <alignment horizontal="center" vertical="center" wrapText="1"/>
    </xf>
    <xf numFmtId="0" fontId="40" fillId="0" borderId="55" xfId="0" applyFont="1" applyFill="1" applyBorder="1" applyAlignment="1" applyProtection="1">
      <alignment horizontal="center" vertical="center"/>
    </xf>
    <xf numFmtId="0" fontId="40" fillId="0" borderId="56" xfId="0" applyFont="1" applyFill="1" applyBorder="1" applyAlignment="1" applyProtection="1">
      <alignment horizontal="center" vertical="center"/>
    </xf>
    <xf numFmtId="0" fontId="40" fillId="0" borderId="57" xfId="0" applyFont="1" applyFill="1" applyBorder="1" applyAlignment="1" applyProtection="1">
      <alignment horizontal="center" vertical="center"/>
    </xf>
    <xf numFmtId="0" fontId="48" fillId="3" borderId="0" xfId="0" applyFont="1" applyFill="1" applyBorder="1" applyAlignment="1">
      <alignment horizontal="left" vertical="top" wrapText="1"/>
    </xf>
    <xf numFmtId="0" fontId="48" fillId="3" borderId="0" xfId="0" applyFont="1" applyFill="1" applyAlignment="1">
      <alignment vertical="center" wrapText="1"/>
    </xf>
    <xf numFmtId="0" fontId="48" fillId="3" borderId="0" xfId="0" applyFont="1" applyFill="1" applyAlignment="1">
      <alignment horizontal="justify" vertical="center" wrapText="1"/>
    </xf>
    <xf numFmtId="0" fontId="48" fillId="3" borderId="0" xfId="0" applyFont="1" applyFill="1" applyBorder="1" applyAlignment="1">
      <alignment horizontal="left" vertical="center" wrapText="1"/>
    </xf>
    <xf numFmtId="0" fontId="7" fillId="3" borderId="0" xfId="2" applyFont="1" applyFill="1" applyAlignment="1">
      <alignment horizontal="left" vertical="top" wrapText="1"/>
    </xf>
    <xf numFmtId="0" fontId="50" fillId="7" borderId="13" xfId="2" applyFont="1" applyFill="1" applyBorder="1" applyAlignment="1" applyProtection="1">
      <alignment horizontal="center" vertical="center" wrapText="1"/>
    </xf>
    <xf numFmtId="0" fontId="50" fillId="7" borderId="18" xfId="2" applyFont="1" applyFill="1" applyBorder="1" applyAlignment="1" applyProtection="1">
      <alignment horizontal="center" vertical="center" wrapText="1"/>
    </xf>
    <xf numFmtId="0" fontId="50" fillId="7" borderId="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protection locked="0"/>
    </xf>
    <xf numFmtId="0" fontId="33" fillId="3" borderId="47" xfId="2" applyFont="1" applyFill="1" applyBorder="1" applyAlignment="1" applyProtection="1">
      <alignment horizontal="center" vertical="center" wrapText="1"/>
      <protection locked="0"/>
    </xf>
    <xf numFmtId="0" fontId="33" fillId="3" borderId="13" xfId="2" applyFont="1" applyFill="1" applyBorder="1" applyAlignment="1" applyProtection="1">
      <alignment horizontal="center" vertical="center" wrapText="1"/>
      <protection locked="0"/>
    </xf>
    <xf numFmtId="0" fontId="33" fillId="3" borderId="18" xfId="2" applyFont="1" applyFill="1" applyBorder="1" applyAlignment="1" applyProtection="1">
      <alignment horizontal="center" vertical="center" wrapText="1"/>
      <protection locked="0"/>
    </xf>
    <xf numFmtId="0" fontId="33" fillId="3" borderId="8" xfId="2" applyFont="1" applyFill="1" applyBorder="1" applyAlignment="1" applyProtection="1">
      <alignment horizontal="center" vertical="center" wrapText="1"/>
      <protection locked="0"/>
    </xf>
    <xf numFmtId="0" fontId="50" fillId="5" borderId="9" xfId="0" applyFont="1" applyFill="1" applyBorder="1" applyAlignment="1" applyProtection="1">
      <alignment horizontal="center" vertical="center" wrapText="1"/>
    </xf>
    <xf numFmtId="0" fontId="137" fillId="0" borderId="14" xfId="0" applyFont="1" applyBorder="1" applyAlignment="1" applyProtection="1">
      <alignment horizontal="left" vertical="top" wrapText="1"/>
    </xf>
    <xf numFmtId="0" fontId="137" fillId="0" borderId="0" xfId="0" applyFont="1" applyBorder="1" applyAlignment="1" applyProtection="1">
      <alignment horizontal="left" vertical="top" wrapText="1"/>
    </xf>
    <xf numFmtId="0" fontId="137" fillId="0" borderId="17" xfId="0" applyFont="1" applyBorder="1" applyAlignment="1" applyProtection="1">
      <alignment horizontal="left" vertical="top" wrapText="1"/>
    </xf>
    <xf numFmtId="0" fontId="50" fillId="7" borderId="13" xfId="8" quotePrefix="1" applyFont="1" applyFill="1" applyBorder="1" applyAlignment="1" applyProtection="1">
      <alignment horizontal="left" vertical="center" wrapText="1"/>
    </xf>
    <xf numFmtId="0" fontId="50" fillId="7" borderId="8" xfId="8" applyFont="1" applyFill="1" applyBorder="1" applyAlignment="1" applyProtection="1">
      <alignment horizontal="left" vertical="center" wrapText="1"/>
    </xf>
    <xf numFmtId="0" fontId="50" fillId="3" borderId="13" xfId="8" applyFont="1" applyFill="1" applyBorder="1" applyAlignment="1" applyProtection="1">
      <alignment horizontal="left" vertical="center" wrapText="1"/>
      <protection locked="0"/>
    </xf>
    <xf numFmtId="0" fontId="50" fillId="3" borderId="8" xfId="8" applyFont="1" applyFill="1" applyBorder="1" applyAlignment="1" applyProtection="1">
      <alignment horizontal="left" vertical="center" wrapText="1"/>
      <protection locked="0"/>
    </xf>
    <xf numFmtId="0" fontId="50" fillId="7" borderId="11" xfId="8" applyFont="1" applyFill="1" applyBorder="1" applyAlignment="1" applyProtection="1">
      <alignment horizontal="left" vertical="center" wrapText="1"/>
    </xf>
    <xf numFmtId="0" fontId="50" fillId="7" borderId="15" xfId="8" applyFont="1" applyFill="1" applyBorder="1" applyAlignment="1" applyProtection="1">
      <alignment horizontal="left" vertical="center" wrapText="1"/>
    </xf>
    <xf numFmtId="0" fontId="50" fillId="7" borderId="16" xfId="8" applyFont="1" applyFill="1" applyBorder="1" applyAlignment="1" applyProtection="1">
      <alignment horizontal="left" vertical="center" wrapText="1"/>
    </xf>
    <xf numFmtId="0" fontId="50" fillId="7" borderId="7" xfId="8" applyFont="1" applyFill="1" applyBorder="1" applyAlignment="1" applyProtection="1">
      <alignment horizontal="left" vertical="center" wrapText="1"/>
    </xf>
    <xf numFmtId="0" fontId="73" fillId="2" borderId="13" xfId="0" applyFont="1" applyFill="1" applyBorder="1" applyAlignment="1" applyProtection="1">
      <alignment horizontal="center" vertical="center" wrapText="1"/>
      <protection locked="0"/>
    </xf>
    <xf numFmtId="0" fontId="50" fillId="7" borderId="13" xfId="8" applyFont="1" applyFill="1" applyBorder="1" applyAlignment="1" applyProtection="1">
      <alignment horizontal="center" vertical="center" wrapText="1"/>
    </xf>
    <xf numFmtId="0" fontId="50" fillId="7" borderId="8" xfId="8" applyFont="1" applyFill="1" applyBorder="1" applyAlignment="1" applyProtection="1">
      <alignment horizontal="center" vertical="center" wrapText="1"/>
    </xf>
    <xf numFmtId="0" fontId="50" fillId="3" borderId="13" xfId="8" applyFont="1" applyFill="1" applyBorder="1" applyAlignment="1" applyProtection="1">
      <alignment horizontal="center" vertical="center" wrapText="1"/>
      <protection locked="0"/>
    </xf>
    <xf numFmtId="0" fontId="50" fillId="3" borderId="8" xfId="8" applyFont="1" applyFill="1" applyBorder="1" applyAlignment="1" applyProtection="1">
      <alignment horizontal="center" vertical="center" wrapText="1"/>
      <protection locked="0"/>
    </xf>
    <xf numFmtId="0" fontId="50" fillId="7" borderId="13" xfId="8" applyFont="1" applyFill="1" applyBorder="1" applyAlignment="1" applyProtection="1">
      <alignment horizontal="left" vertical="center" wrapText="1"/>
    </xf>
    <xf numFmtId="0" fontId="12" fillId="2" borderId="9" xfId="0" applyFont="1" applyFill="1" applyBorder="1" applyAlignment="1" applyProtection="1">
      <alignment horizontal="center" vertical="center"/>
      <protection locked="0"/>
    </xf>
    <xf numFmtId="0" fontId="41" fillId="16" borderId="0" xfId="0" applyFont="1" applyFill="1" applyAlignment="1">
      <alignment horizontal="center" vertical="center"/>
    </xf>
    <xf numFmtId="0" fontId="136" fillId="0" borderId="9" xfId="0" applyFont="1" applyBorder="1" applyAlignment="1" applyProtection="1">
      <alignment horizontal="left" vertical="center"/>
    </xf>
    <xf numFmtId="0" fontId="50" fillId="7" borderId="9" xfId="8" applyFont="1" applyFill="1" applyBorder="1" applyAlignment="1" applyProtection="1">
      <alignment horizontal="left" vertical="center" wrapText="1"/>
    </xf>
    <xf numFmtId="0" fontId="55" fillId="16" borderId="0" xfId="8" applyFont="1" applyFill="1" applyAlignment="1">
      <alignment horizontal="left"/>
    </xf>
    <xf numFmtId="0" fontId="61" fillId="18" borderId="0" xfId="0" applyFont="1" applyFill="1" applyAlignment="1" applyProtection="1">
      <alignment horizontal="left" vertical="center" shrinkToFit="1"/>
    </xf>
    <xf numFmtId="0" fontId="65" fillId="16" borderId="0" xfId="0" applyFont="1" applyFill="1" applyAlignment="1" applyProtection="1">
      <alignment horizontal="center" vertical="center" shrinkToFit="1"/>
    </xf>
    <xf numFmtId="0" fontId="50" fillId="7" borderId="18" xfId="8" applyFont="1" applyFill="1" applyBorder="1" applyAlignment="1" applyProtection="1">
      <alignment horizontal="left" vertical="center" wrapText="1"/>
    </xf>
    <xf numFmtId="0" fontId="73" fillId="2" borderId="18" xfId="0" applyFont="1" applyFill="1" applyBorder="1" applyAlignment="1" applyProtection="1">
      <alignment horizontal="center" vertical="center" wrapText="1"/>
      <protection locked="0"/>
    </xf>
    <xf numFmtId="0" fontId="50" fillId="7" borderId="13" xfId="8" applyFont="1" applyFill="1" applyBorder="1" applyAlignment="1" applyProtection="1">
      <alignment horizontal="center" vertical="center" wrapText="1"/>
      <protection locked="0"/>
    </xf>
    <xf numFmtId="0" fontId="50" fillId="7" borderId="8" xfId="8" applyFont="1" applyFill="1" applyBorder="1" applyAlignment="1" applyProtection="1">
      <alignment horizontal="center" vertical="center" wrapText="1"/>
      <protection locked="0"/>
    </xf>
    <xf numFmtId="0" fontId="50" fillId="3" borderId="9" xfId="8" applyFont="1" applyFill="1" applyBorder="1" applyAlignment="1" applyProtection="1">
      <alignment horizontal="center" vertical="center" wrapText="1"/>
      <protection locked="0"/>
    </xf>
    <xf numFmtId="0" fontId="73" fillId="2" borderId="8" xfId="0" applyFont="1" applyFill="1" applyBorder="1" applyAlignment="1" applyProtection="1">
      <alignment horizontal="center" vertical="center" wrapText="1"/>
      <protection locked="0"/>
    </xf>
    <xf numFmtId="0" fontId="50" fillId="3" borderId="15" xfId="8" applyFont="1" applyFill="1" applyBorder="1" applyAlignment="1" applyProtection="1">
      <alignment horizontal="center" vertical="center" wrapText="1"/>
      <protection locked="0"/>
    </xf>
    <xf numFmtId="0" fontId="50" fillId="3" borderId="7" xfId="8" applyFont="1" applyFill="1" applyBorder="1" applyAlignment="1" applyProtection="1">
      <alignment horizontal="center" vertical="center" wrapText="1"/>
      <protection locked="0"/>
    </xf>
    <xf numFmtId="0" fontId="48" fillId="3" borderId="5" xfId="8" applyFont="1" applyFill="1" applyBorder="1" applyAlignment="1" applyProtection="1">
      <alignment horizontal="left" vertical="center" wrapText="1"/>
    </xf>
    <xf numFmtId="0" fontId="48" fillId="3" borderId="6" xfId="8" applyFont="1" applyFill="1" applyBorder="1" applyAlignment="1" applyProtection="1">
      <alignment horizontal="left" vertical="center" wrapText="1"/>
    </xf>
    <xf numFmtId="0" fontId="73" fillId="2" borderId="9" xfId="0" applyFont="1" applyFill="1" applyBorder="1" applyAlignment="1" applyProtection="1">
      <alignment horizontal="center" vertical="center" wrapText="1"/>
      <protection locked="0"/>
    </xf>
    <xf numFmtId="0" fontId="73" fillId="2" borderId="9" xfId="0" applyFont="1" applyFill="1" applyBorder="1" applyAlignment="1" applyProtection="1">
      <alignment horizontal="center" vertical="center"/>
      <protection locked="0"/>
    </xf>
    <xf numFmtId="164" fontId="73" fillId="0" borderId="9" xfId="4" applyNumberFormat="1" applyFont="1" applyBorder="1" applyAlignment="1" applyProtection="1">
      <alignment horizontal="center" vertical="center"/>
      <protection locked="0"/>
    </xf>
    <xf numFmtId="0" fontId="83" fillId="3" borderId="13" xfId="0" applyFont="1" applyFill="1" applyBorder="1" applyAlignment="1" applyProtection="1">
      <alignment vertical="center" wrapText="1"/>
      <protection locked="0"/>
    </xf>
    <xf numFmtId="0" fontId="83" fillId="3" borderId="18" xfId="0" applyFont="1" applyFill="1" applyBorder="1" applyAlignment="1" applyProtection="1">
      <alignment vertical="center" wrapText="1"/>
      <protection locked="0"/>
    </xf>
    <xf numFmtId="0" fontId="83" fillId="3" borderId="8" xfId="0" applyFont="1" applyFill="1" applyBorder="1" applyAlignment="1" applyProtection="1">
      <alignment vertical="center" wrapText="1"/>
      <protection locked="0"/>
    </xf>
    <xf numFmtId="0" fontId="73" fillId="0" borderId="9" xfId="0" applyFont="1" applyBorder="1" applyAlignment="1" applyProtection="1">
      <alignment horizontal="center"/>
      <protection locked="0"/>
    </xf>
    <xf numFmtId="43" fontId="73" fillId="0" borderId="9" xfId="4" applyNumberFormat="1" applyFont="1" applyBorder="1" applyAlignment="1" applyProtection="1">
      <alignment horizontal="center" vertical="center"/>
      <protection locked="0"/>
    </xf>
    <xf numFmtId="0" fontId="76" fillId="27" borderId="13" xfId="0" applyFont="1" applyFill="1" applyBorder="1" applyAlignment="1" applyProtection="1">
      <alignment horizontal="center" vertical="center"/>
      <protection locked="0"/>
    </xf>
    <xf numFmtId="0" fontId="76" fillId="27" borderId="8" xfId="0" applyFont="1" applyFill="1" applyBorder="1" applyAlignment="1" applyProtection="1">
      <alignment horizontal="center" vertical="center"/>
      <protection locked="0"/>
    </xf>
    <xf numFmtId="165" fontId="76" fillId="0" borderId="13" xfId="0" applyNumberFormat="1" applyFont="1" applyBorder="1" applyAlignment="1" applyProtection="1">
      <alignment horizontal="center" vertical="center"/>
      <protection locked="0"/>
    </xf>
    <xf numFmtId="165" fontId="76" fillId="0" borderId="8" xfId="0" applyNumberFormat="1" applyFont="1" applyBorder="1" applyAlignment="1" applyProtection="1">
      <alignment horizontal="center" vertical="center"/>
      <protection locked="0"/>
    </xf>
    <xf numFmtId="0" fontId="62" fillId="0" borderId="9" xfId="4" applyNumberFormat="1" applyFont="1" applyBorder="1" applyAlignment="1" applyProtection="1">
      <alignment horizontal="center" vertical="center" shrinkToFit="1"/>
      <protection locked="0"/>
    </xf>
    <xf numFmtId="0" fontId="78" fillId="4" borderId="9" xfId="0" applyFont="1" applyFill="1" applyBorder="1" applyAlignment="1">
      <alignment horizontal="center" vertical="center" wrapText="1" shrinkToFit="1"/>
    </xf>
    <xf numFmtId="0" fontId="73" fillId="2" borderId="9" xfId="0" applyFont="1" applyFill="1" applyBorder="1" applyAlignment="1" applyProtection="1">
      <alignment horizontal="center" vertical="center" wrapText="1" shrinkToFit="1"/>
      <protection locked="0"/>
    </xf>
    <xf numFmtId="0" fontId="90" fillId="0" borderId="9" xfId="0" applyFont="1" applyBorder="1" applyAlignment="1">
      <alignment horizontal="center" vertical="center"/>
    </xf>
    <xf numFmtId="0" fontId="79" fillId="5" borderId="13" xfId="0" applyFont="1" applyFill="1" applyBorder="1" applyAlignment="1">
      <alignment horizontal="center" vertical="center" wrapText="1"/>
    </xf>
    <xf numFmtId="0" fontId="79" fillId="5" borderId="18" xfId="0" applyFont="1" applyFill="1" applyBorder="1" applyAlignment="1">
      <alignment horizontal="center" vertical="center" wrapText="1"/>
    </xf>
    <xf numFmtId="0" fontId="79" fillId="5" borderId="8" xfId="0" applyFont="1" applyFill="1" applyBorder="1" applyAlignment="1">
      <alignment horizontal="center" vertical="center" wrapText="1"/>
    </xf>
    <xf numFmtId="0" fontId="88" fillId="0" borderId="13" xfId="0" applyFont="1" applyBorder="1" applyAlignment="1">
      <alignment horizontal="center" vertical="center"/>
    </xf>
    <xf numFmtId="0" fontId="88" fillId="0" borderId="18" xfId="0" applyFont="1" applyBorder="1" applyAlignment="1">
      <alignment horizontal="center" vertical="center"/>
    </xf>
    <xf numFmtId="0" fontId="88" fillId="0" borderId="8" xfId="0" applyFont="1" applyBorder="1" applyAlignment="1">
      <alignment horizontal="center" vertical="center"/>
    </xf>
    <xf numFmtId="0" fontId="79" fillId="5" borderId="9" xfId="0" applyFont="1" applyFill="1" applyBorder="1" applyAlignment="1">
      <alignment horizontal="center" vertical="center" wrapText="1"/>
    </xf>
    <xf numFmtId="0" fontId="79" fillId="5" borderId="9" xfId="0" applyFont="1" applyFill="1" applyBorder="1" applyAlignment="1">
      <alignment horizontal="center" vertical="center"/>
    </xf>
    <xf numFmtId="0" fontId="73" fillId="0" borderId="9" xfId="0" applyFont="1" applyBorder="1" applyAlignment="1">
      <alignment horizontal="center"/>
    </xf>
    <xf numFmtId="0" fontId="120" fillId="3" borderId="0" xfId="0" applyFont="1" applyFill="1" applyAlignment="1">
      <alignment horizontal="left" vertical="top" wrapText="1"/>
    </xf>
    <xf numFmtId="0" fontId="105" fillId="3" borderId="0" xfId="0" applyFont="1" applyFill="1" applyAlignment="1" applyProtection="1">
      <alignment horizontal="left" vertical="top" wrapText="1"/>
      <protection locked="0"/>
    </xf>
    <xf numFmtId="0" fontId="79" fillId="5" borderId="9" xfId="0" applyFont="1" applyFill="1" applyBorder="1" applyAlignment="1">
      <alignment horizontal="left" vertical="center" shrinkToFit="1"/>
    </xf>
    <xf numFmtId="0" fontId="79" fillId="3" borderId="9" xfId="0" applyFont="1" applyFill="1" applyBorder="1" applyAlignment="1">
      <alignment horizontal="center" vertical="center" wrapText="1"/>
    </xf>
    <xf numFmtId="0" fontId="76" fillId="3" borderId="13" xfId="0" applyFont="1" applyFill="1" applyBorder="1" applyAlignment="1">
      <alignment horizontal="left" vertical="center" wrapText="1" indent="1"/>
    </xf>
    <xf numFmtId="0" fontId="76" fillId="3" borderId="18" xfId="0" applyFont="1" applyFill="1" applyBorder="1" applyAlignment="1">
      <alignment horizontal="left" vertical="center" wrapText="1" indent="1"/>
    </xf>
    <xf numFmtId="0" fontId="76" fillId="3" borderId="8" xfId="0" applyFont="1" applyFill="1" applyBorder="1" applyAlignment="1">
      <alignment horizontal="left" vertical="center" wrapText="1" indent="1"/>
    </xf>
    <xf numFmtId="0" fontId="76" fillId="0" borderId="13" xfId="0" applyFont="1" applyBorder="1" applyAlignment="1" applyProtection="1">
      <alignment horizontal="center" vertical="center"/>
      <protection locked="0"/>
    </xf>
    <xf numFmtId="0" fontId="76" fillId="0" borderId="18" xfId="0" applyFont="1" applyBorder="1" applyAlignment="1" applyProtection="1">
      <alignment horizontal="center" vertical="center"/>
      <protection locked="0"/>
    </xf>
    <xf numFmtId="0" fontId="76" fillId="0" borderId="8" xfId="0" applyFont="1" applyBorder="1" applyAlignment="1" applyProtection="1">
      <alignment horizontal="center" vertical="center"/>
      <protection locked="0"/>
    </xf>
    <xf numFmtId="0" fontId="87" fillId="0" borderId="0" xfId="0" applyFont="1" applyAlignment="1">
      <alignment horizontal="left" vertical="top" wrapText="1"/>
    </xf>
    <xf numFmtId="0" fontId="149" fillId="5" borderId="9" xfId="0" applyFont="1" applyFill="1" applyBorder="1" applyAlignment="1">
      <alignment horizontal="left" vertical="center" wrapText="1" shrinkToFit="1"/>
    </xf>
    <xf numFmtId="0" fontId="39" fillId="2" borderId="9" xfId="0" applyFont="1" applyFill="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1" fillId="3" borderId="0" xfId="8" applyFont="1" applyFill="1" applyAlignment="1">
      <alignment horizontal="left" vertical="center"/>
    </xf>
    <xf numFmtId="0" fontId="1" fillId="3" borderId="6" xfId="8" applyFont="1" applyFill="1" applyBorder="1" applyAlignment="1">
      <alignment horizontal="left" vertical="center"/>
    </xf>
    <xf numFmtId="0" fontId="50" fillId="5" borderId="9" xfId="0" applyFont="1" applyFill="1" applyBorder="1" applyAlignment="1">
      <alignment horizontal="center" vertical="center" wrapText="1" shrinkToFit="1"/>
    </xf>
    <xf numFmtId="0" fontId="76" fillId="2" borderId="9" xfId="0" applyFont="1" applyFill="1" applyBorder="1" applyAlignment="1" applyProtection="1">
      <alignment horizontal="center" vertical="center" wrapText="1"/>
      <protection locked="0"/>
    </xf>
    <xf numFmtId="0" fontId="76" fillId="2" borderId="13" xfId="0" applyFont="1" applyFill="1" applyBorder="1" applyAlignment="1" applyProtection="1">
      <alignment horizontal="center" vertical="center" wrapText="1"/>
    </xf>
    <xf numFmtId="0" fontId="76" fillId="2" borderId="8" xfId="0" applyFont="1" applyFill="1" applyBorder="1" applyAlignment="1" applyProtection="1">
      <alignment horizontal="center" vertical="center" wrapText="1"/>
    </xf>
    <xf numFmtId="168" fontId="76" fillId="0" borderId="16" xfId="4" applyNumberFormat="1" applyFont="1" applyFill="1" applyBorder="1" applyAlignment="1" applyProtection="1">
      <alignment horizontal="center" vertical="center" wrapText="1"/>
      <protection locked="0"/>
    </xf>
    <xf numFmtId="168" fontId="76" fillId="0" borderId="17" xfId="4" applyNumberFormat="1" applyFont="1" applyFill="1" applyBorder="1" applyAlignment="1" applyProtection="1">
      <alignment horizontal="center" vertical="center" wrapText="1"/>
      <protection locked="0"/>
    </xf>
    <xf numFmtId="168" fontId="76" fillId="0" borderId="7" xfId="4" applyNumberFormat="1" applyFont="1" applyFill="1" applyBorder="1" applyAlignment="1" applyProtection="1">
      <alignment horizontal="center" vertical="center" wrapText="1"/>
      <protection locked="0"/>
    </xf>
    <xf numFmtId="0" fontId="74" fillId="4" borderId="11" xfId="0" applyFont="1" applyFill="1" applyBorder="1" applyAlignment="1">
      <alignment horizontal="center" vertical="top" wrapText="1"/>
    </xf>
    <xf numFmtId="0" fontId="74" fillId="4" borderId="14" xfId="0" applyFont="1" applyFill="1" applyBorder="1" applyAlignment="1">
      <alignment horizontal="center" vertical="top" wrapText="1"/>
    </xf>
    <xf numFmtId="0" fontId="74" fillId="4" borderId="15" xfId="0" applyFont="1" applyFill="1" applyBorder="1" applyAlignment="1">
      <alignment horizontal="center" vertical="top" wrapText="1"/>
    </xf>
    <xf numFmtId="0" fontId="74" fillId="4" borderId="16" xfId="0" applyFont="1" applyFill="1" applyBorder="1" applyAlignment="1">
      <alignment horizontal="center" vertical="top" wrapText="1"/>
    </xf>
    <xf numFmtId="0" fontId="74" fillId="4" borderId="17" xfId="0" applyFont="1" applyFill="1" applyBorder="1" applyAlignment="1">
      <alignment horizontal="center" vertical="top" wrapText="1"/>
    </xf>
    <xf numFmtId="0" fontId="74" fillId="4" borderId="7" xfId="0" applyFont="1" applyFill="1" applyBorder="1" applyAlignment="1">
      <alignment horizontal="center" vertical="top" wrapText="1"/>
    </xf>
    <xf numFmtId="0" fontId="78" fillId="5" borderId="13" xfId="0" applyFont="1" applyFill="1" applyBorder="1" applyAlignment="1">
      <alignment horizontal="center" vertical="center" wrapText="1" shrinkToFit="1"/>
    </xf>
    <xf numFmtId="0" fontId="78" fillId="5" borderId="18" xfId="0" applyFont="1" applyFill="1" applyBorder="1" applyAlignment="1">
      <alignment horizontal="center" vertical="center" wrapText="1" shrinkToFit="1"/>
    </xf>
    <xf numFmtId="0" fontId="78" fillId="5" borderId="8" xfId="0" applyFont="1" applyFill="1" applyBorder="1" applyAlignment="1">
      <alignment horizontal="center" vertical="center" wrapText="1" shrinkToFit="1"/>
    </xf>
    <xf numFmtId="0" fontId="78" fillId="5" borderId="13" xfId="0" applyFont="1" applyFill="1" applyBorder="1" applyAlignment="1">
      <alignment horizontal="center" vertical="center" shrinkToFit="1"/>
    </xf>
    <xf numFmtId="0" fontId="78" fillId="5" borderId="18" xfId="0" applyFont="1" applyFill="1" applyBorder="1" applyAlignment="1">
      <alignment horizontal="center" vertical="center" shrinkToFit="1"/>
    </xf>
    <xf numFmtId="0" fontId="78" fillId="5" borderId="8" xfId="0" applyFont="1" applyFill="1" applyBorder="1" applyAlignment="1">
      <alignment horizontal="center" vertical="center" shrinkToFit="1"/>
    </xf>
    <xf numFmtId="0" fontId="79" fillId="5" borderId="13" xfId="0" applyFont="1" applyFill="1" applyBorder="1" applyAlignment="1" applyProtection="1">
      <alignment horizontal="left" vertical="center"/>
    </xf>
    <xf numFmtId="0" fontId="79" fillId="5" borderId="18" xfId="0" applyFont="1" applyFill="1" applyBorder="1" applyAlignment="1" applyProtection="1">
      <alignment horizontal="left" vertical="center"/>
    </xf>
    <xf numFmtId="0" fontId="79" fillId="5" borderId="8" xfId="0" applyFont="1" applyFill="1" applyBorder="1" applyAlignment="1" applyProtection="1">
      <alignment horizontal="left" vertical="center"/>
    </xf>
    <xf numFmtId="168" fontId="73" fillId="0" borderId="9" xfId="4" applyNumberFormat="1" applyFont="1" applyBorder="1" applyAlignment="1" applyProtection="1">
      <alignment horizontal="center" vertical="center"/>
      <protection locked="0"/>
    </xf>
    <xf numFmtId="0" fontId="73" fillId="2" borderId="13" xfId="0" applyFont="1" applyFill="1" applyBorder="1" applyAlignment="1" applyProtection="1">
      <alignment horizontal="center" vertical="center"/>
      <protection locked="0"/>
    </xf>
    <xf numFmtId="0" fontId="73" fillId="2" borderId="18" xfId="0" applyFont="1" applyFill="1" applyBorder="1" applyAlignment="1" applyProtection="1">
      <alignment horizontal="center" vertical="center"/>
      <protection locked="0"/>
    </xf>
    <xf numFmtId="0" fontId="73" fillId="2" borderId="8" xfId="0" applyFont="1" applyFill="1" applyBorder="1" applyAlignment="1" applyProtection="1">
      <alignment horizontal="center" vertical="center"/>
      <protection locked="0"/>
    </xf>
    <xf numFmtId="0" fontId="73" fillId="3" borderId="9" xfId="0" applyFont="1" applyFill="1" applyBorder="1" applyAlignment="1" applyProtection="1">
      <alignment horizontal="left" vertical="center"/>
      <protection locked="0"/>
    </xf>
    <xf numFmtId="0" fontId="76" fillId="27" borderId="9" xfId="0" applyFont="1" applyFill="1" applyBorder="1" applyAlignment="1" applyProtection="1">
      <alignment horizontal="center" vertical="center"/>
      <protection locked="0"/>
    </xf>
    <xf numFmtId="0" fontId="117" fillId="5" borderId="13" xfId="0" applyFont="1" applyFill="1" applyBorder="1" applyAlignment="1">
      <alignment horizontal="center" vertical="center" wrapText="1"/>
    </xf>
    <xf numFmtId="0" fontId="117" fillId="5" borderId="8" xfId="0" applyFont="1" applyFill="1" applyBorder="1" applyAlignment="1">
      <alignment horizontal="center" vertical="center" wrapText="1"/>
    </xf>
    <xf numFmtId="0" fontId="117" fillId="5" borderId="9" xfId="0" applyFont="1" applyFill="1" applyBorder="1" applyAlignment="1">
      <alignment horizontal="center" vertical="center" wrapText="1"/>
    </xf>
    <xf numFmtId="0" fontId="76" fillId="2" borderId="13" xfId="0" applyFont="1" applyFill="1" applyBorder="1" applyAlignment="1" applyProtection="1">
      <alignment horizontal="center" vertical="center" wrapText="1"/>
      <protection locked="0"/>
    </xf>
    <xf numFmtId="0" fontId="76" fillId="2" borderId="18" xfId="0" applyFont="1" applyFill="1" applyBorder="1" applyAlignment="1" applyProtection="1">
      <alignment horizontal="center" vertical="center" wrapText="1"/>
      <protection locked="0"/>
    </xf>
    <xf numFmtId="0" fontId="76" fillId="2" borderId="8" xfId="0" applyFont="1" applyFill="1" applyBorder="1" applyAlignment="1" applyProtection="1">
      <alignment horizontal="center" vertical="center" wrapText="1"/>
      <protection locked="0"/>
    </xf>
    <xf numFmtId="0" fontId="79" fillId="5" borderId="9" xfId="0" applyFont="1" applyFill="1" applyBorder="1" applyAlignment="1">
      <alignment horizontal="left" vertical="center" wrapText="1" shrinkToFit="1"/>
    </xf>
    <xf numFmtId="0" fontId="78" fillId="4" borderId="13" xfId="0" applyFont="1" applyFill="1" applyBorder="1" applyAlignment="1">
      <alignment horizontal="center" vertical="center" wrapText="1"/>
    </xf>
    <xf numFmtId="0" fontId="78" fillId="4" borderId="18" xfId="0" applyFont="1" applyFill="1" applyBorder="1" applyAlignment="1">
      <alignment horizontal="center" vertical="center" wrapText="1"/>
    </xf>
    <xf numFmtId="0" fontId="78" fillId="4" borderId="8" xfId="0" applyFont="1" applyFill="1" applyBorder="1" applyAlignment="1">
      <alignment horizontal="center" vertical="center" wrapText="1"/>
    </xf>
    <xf numFmtId="168" fontId="76" fillId="0" borderId="13" xfId="4" applyNumberFormat="1" applyFont="1" applyFill="1" applyBorder="1" applyAlignment="1" applyProtection="1">
      <alignment horizontal="center" vertical="center" wrapText="1"/>
      <protection locked="0"/>
    </xf>
    <xf numFmtId="168" fontId="76" fillId="0" borderId="18" xfId="4" applyNumberFormat="1" applyFont="1" applyFill="1" applyBorder="1" applyAlignment="1" applyProtection="1">
      <alignment horizontal="center" vertical="center" wrapText="1"/>
      <protection locked="0"/>
    </xf>
    <xf numFmtId="168" fontId="76" fillId="0" borderId="8" xfId="4" applyNumberFormat="1" applyFont="1" applyFill="1" applyBorder="1" applyAlignment="1" applyProtection="1">
      <alignment horizontal="center" vertical="center" wrapText="1"/>
      <protection locked="0"/>
    </xf>
    <xf numFmtId="0" fontId="78" fillId="4" borderId="9" xfId="0" applyFont="1" applyFill="1" applyBorder="1" applyAlignment="1">
      <alignment horizontal="center" vertical="center" wrapText="1"/>
    </xf>
    <xf numFmtId="0" fontId="73" fillId="0" borderId="9" xfId="0" applyFont="1" applyBorder="1" applyAlignment="1" applyProtection="1">
      <alignment horizontal="center" vertical="center"/>
      <protection locked="0"/>
    </xf>
    <xf numFmtId="0" fontId="78" fillId="5" borderId="9" xfId="0" applyFont="1" applyFill="1" applyBorder="1" applyAlignment="1">
      <alignment horizontal="left" vertical="center" wrapText="1" indent="1"/>
    </xf>
    <xf numFmtId="0" fontId="89" fillId="0" borderId="13" xfId="0" applyFont="1" applyBorder="1" applyAlignment="1">
      <alignment horizontal="center" vertical="center"/>
    </xf>
    <xf numFmtId="0" fontId="89" fillId="0" borderId="18" xfId="0" applyFont="1" applyBorder="1" applyAlignment="1">
      <alignment horizontal="center" vertical="center"/>
    </xf>
    <xf numFmtId="0" fontId="89" fillId="0" borderId="8" xfId="0" applyFont="1" applyBorder="1" applyAlignment="1">
      <alignment horizontal="center" vertical="center"/>
    </xf>
    <xf numFmtId="0" fontId="74" fillId="4" borderId="13" xfId="0" applyFont="1" applyFill="1" applyBorder="1" applyAlignment="1">
      <alignment horizontal="center" vertical="center" wrapText="1"/>
    </xf>
    <xf numFmtId="0" fontId="74" fillId="4" borderId="18" xfId="0" applyFont="1" applyFill="1" applyBorder="1" applyAlignment="1">
      <alignment horizontal="center" vertical="center" wrapText="1"/>
    </xf>
    <xf numFmtId="0" fontId="73" fillId="0" borderId="23" xfId="0" applyFont="1" applyBorder="1" applyAlignment="1" applyProtection="1">
      <alignment horizontal="center"/>
      <protection locked="0"/>
    </xf>
    <xf numFmtId="0" fontId="79" fillId="4" borderId="5" xfId="0" applyFont="1" applyFill="1" applyBorder="1" applyAlignment="1">
      <alignment horizontal="center" vertical="center" wrapText="1" shrinkToFit="1"/>
    </xf>
    <xf numFmtId="0" fontId="79" fillId="4" borderId="0" xfId="0" applyFont="1" applyFill="1" applyAlignment="1">
      <alignment horizontal="center" vertical="center" wrapText="1" shrinkToFit="1"/>
    </xf>
    <xf numFmtId="0" fontId="79" fillId="4" borderId="6" xfId="0" applyFont="1" applyFill="1" applyBorder="1" applyAlignment="1">
      <alignment horizontal="center" vertical="center" wrapText="1" shrinkToFit="1"/>
    </xf>
    <xf numFmtId="0" fontId="79" fillId="4" borderId="16" xfId="0" applyFont="1" applyFill="1" applyBorder="1" applyAlignment="1">
      <alignment horizontal="center" vertical="center" wrapText="1" shrinkToFit="1"/>
    </xf>
    <xf numFmtId="0" fontId="79" fillId="4" borderId="17" xfId="0" applyFont="1" applyFill="1" applyBorder="1" applyAlignment="1">
      <alignment horizontal="center" vertical="center" wrapText="1" shrinkToFit="1"/>
    </xf>
    <xf numFmtId="0" fontId="79" fillId="4" borderId="7" xfId="0" applyFont="1" applyFill="1" applyBorder="1" applyAlignment="1">
      <alignment horizontal="center" vertical="center" wrapText="1" shrinkToFit="1"/>
    </xf>
    <xf numFmtId="164" fontId="73" fillId="0" borderId="23" xfId="4" applyNumberFormat="1" applyFont="1" applyBorder="1" applyAlignment="1" applyProtection="1">
      <alignment horizontal="center" vertical="center"/>
      <protection locked="0"/>
    </xf>
    <xf numFmtId="0" fontId="79" fillId="4" borderId="11" xfId="0" applyFont="1" applyFill="1" applyBorder="1" applyAlignment="1">
      <alignment horizontal="center" vertical="center" wrapText="1" shrinkToFit="1"/>
    </xf>
    <xf numFmtId="0" fontId="79" fillId="4" borderId="15" xfId="0" applyFont="1" applyFill="1" applyBorder="1" applyAlignment="1">
      <alignment horizontal="center" vertical="center" wrapText="1" shrinkToFit="1"/>
    </xf>
    <xf numFmtId="0" fontId="95" fillId="16" borderId="0" xfId="0" applyFont="1" applyFill="1" applyAlignment="1" applyProtection="1">
      <alignment horizontal="center" vertical="center"/>
    </xf>
    <xf numFmtId="14" fontId="70" fillId="16" borderId="0" xfId="0" applyNumberFormat="1" applyFont="1" applyFill="1" applyAlignment="1" applyProtection="1">
      <alignment horizontal="center" vertical="center"/>
    </xf>
    <xf numFmtId="0" fontId="78" fillId="4" borderId="11" xfId="0" applyFont="1" applyFill="1" applyBorder="1" applyAlignment="1">
      <alignment horizontal="center" vertical="center" wrapText="1"/>
    </xf>
    <xf numFmtId="0" fontId="78" fillId="4" borderId="14" xfId="0" applyFont="1" applyFill="1" applyBorder="1" applyAlignment="1">
      <alignment horizontal="center" vertical="center" wrapText="1"/>
    </xf>
    <xf numFmtId="0" fontId="78" fillId="4" borderId="16" xfId="0" applyFont="1" applyFill="1" applyBorder="1" applyAlignment="1">
      <alignment horizontal="center" vertical="center" wrapText="1"/>
    </xf>
    <xf numFmtId="0" fontId="78" fillId="4" borderId="17" xfId="0" applyFont="1" applyFill="1" applyBorder="1" applyAlignment="1">
      <alignment horizontal="center" vertical="center" wrapText="1"/>
    </xf>
    <xf numFmtId="0" fontId="79" fillId="4" borderId="9" xfId="0" applyFont="1" applyFill="1" applyBorder="1" applyAlignment="1">
      <alignment horizontal="center" vertical="center" wrapText="1" shrinkToFit="1"/>
    </xf>
    <xf numFmtId="0" fontId="78" fillId="5" borderId="13" xfId="0" applyFont="1" applyFill="1" applyBorder="1" applyAlignment="1">
      <alignment horizontal="left" vertical="center" wrapText="1" indent="1"/>
    </xf>
    <xf numFmtId="0" fontId="78" fillId="5" borderId="18" xfId="0" applyFont="1" applyFill="1" applyBorder="1" applyAlignment="1">
      <alignment horizontal="left" vertical="center" wrapText="1" indent="1"/>
    </xf>
    <xf numFmtId="0" fontId="78" fillId="5" borderId="8" xfId="0" applyFont="1" applyFill="1" applyBorder="1" applyAlignment="1">
      <alignment horizontal="left" vertical="center" wrapText="1" indent="1"/>
    </xf>
    <xf numFmtId="0" fontId="110" fillId="0" borderId="18" xfId="0" applyFont="1" applyBorder="1" applyAlignment="1">
      <alignment horizontal="center" vertical="center" wrapText="1"/>
    </xf>
    <xf numFmtId="0" fontId="110" fillId="0" borderId="8" xfId="0" applyFont="1" applyBorder="1" applyAlignment="1">
      <alignment horizontal="center" vertical="center" wrapText="1"/>
    </xf>
    <xf numFmtId="0" fontId="74" fillId="5" borderId="11" xfId="0" applyFont="1" applyFill="1" applyBorder="1" applyAlignment="1">
      <alignment horizontal="left" vertical="center" wrapText="1"/>
    </xf>
    <xf numFmtId="0" fontId="74" fillId="5" borderId="14" xfId="0" applyFont="1" applyFill="1" applyBorder="1" applyAlignment="1">
      <alignment horizontal="left" vertical="center" wrapText="1"/>
    </xf>
    <xf numFmtId="0" fontId="74" fillId="5" borderId="15" xfId="0" applyFont="1" applyFill="1" applyBorder="1" applyAlignment="1">
      <alignment horizontal="left" vertical="center" wrapText="1"/>
    </xf>
    <xf numFmtId="0" fontId="74" fillId="5" borderId="16" xfId="0" applyFont="1" applyFill="1" applyBorder="1" applyAlignment="1">
      <alignment horizontal="left" vertical="center" wrapText="1"/>
    </xf>
    <xf numFmtId="0" fontId="74" fillId="5" borderId="17" xfId="0" applyFont="1" applyFill="1" applyBorder="1" applyAlignment="1">
      <alignment horizontal="left" vertical="center" wrapText="1"/>
    </xf>
    <xf numFmtId="0" fontId="74" fillId="5" borderId="7" xfId="0" applyFont="1" applyFill="1" applyBorder="1" applyAlignment="1">
      <alignment horizontal="left" vertical="center" wrapText="1"/>
    </xf>
    <xf numFmtId="0" fontId="79" fillId="4" borderId="14" xfId="0" applyFont="1" applyFill="1" applyBorder="1" applyAlignment="1">
      <alignment horizontal="center" vertical="center" wrapText="1" shrinkToFit="1"/>
    </xf>
    <xf numFmtId="168" fontId="124" fillId="0" borderId="9" xfId="4" applyNumberFormat="1" applyFont="1" applyBorder="1" applyAlignment="1" applyProtection="1">
      <alignment horizontal="center" vertical="center"/>
      <protection locked="0"/>
    </xf>
    <xf numFmtId="0" fontId="79" fillId="4" borderId="13" xfId="0" applyFont="1" applyFill="1" applyBorder="1" applyAlignment="1">
      <alignment horizontal="center" vertical="center"/>
    </xf>
    <xf numFmtId="0" fontId="79" fillId="4" borderId="18" xfId="0" applyFont="1" applyFill="1" applyBorder="1" applyAlignment="1">
      <alignment horizontal="center" vertical="center"/>
    </xf>
    <xf numFmtId="0" fontId="79" fillId="4" borderId="9" xfId="0" applyFont="1" applyFill="1" applyBorder="1" applyAlignment="1">
      <alignment horizontal="center" vertical="center"/>
    </xf>
    <xf numFmtId="0" fontId="75" fillId="3" borderId="0" xfId="0" applyFont="1" applyFill="1" applyAlignment="1">
      <alignment horizontal="left" vertical="top" wrapText="1"/>
    </xf>
    <xf numFmtId="0" fontId="75" fillId="3" borderId="0" xfId="0" applyFont="1" applyFill="1" applyAlignment="1">
      <alignment vertical="center" wrapText="1"/>
    </xf>
    <xf numFmtId="0" fontId="121" fillId="3" borderId="0" xfId="0" applyFont="1" applyFill="1" applyAlignment="1">
      <alignment horizontal="left" vertical="top" wrapText="1"/>
    </xf>
    <xf numFmtId="0" fontId="106" fillId="3" borderId="0" xfId="0" applyFont="1" applyFill="1" applyBorder="1" applyAlignment="1" applyProtection="1">
      <alignment horizontal="left" vertical="top" wrapText="1"/>
      <protection locked="0"/>
    </xf>
    <xf numFmtId="0" fontId="91" fillId="15" borderId="16" xfId="0" applyFont="1" applyFill="1" applyBorder="1" applyAlignment="1">
      <alignment horizontal="center" vertical="center" wrapText="1" shrinkToFit="1"/>
    </xf>
    <xf numFmtId="0" fontId="91" fillId="15" borderId="17" xfId="0" applyFont="1" applyFill="1" applyBorder="1" applyAlignment="1">
      <alignment horizontal="center" vertical="center" wrapText="1" shrinkToFit="1"/>
    </xf>
    <xf numFmtId="0" fontId="91" fillId="15" borderId="7" xfId="0" applyFont="1" applyFill="1" applyBorder="1" applyAlignment="1">
      <alignment horizontal="center" vertical="center" wrapText="1" shrinkToFit="1"/>
    </xf>
    <xf numFmtId="0" fontId="116" fillId="0" borderId="0" xfId="0" applyFont="1" applyAlignment="1">
      <alignment horizontal="left"/>
    </xf>
    <xf numFmtId="0" fontId="115" fillId="3" borderId="0" xfId="0" applyFont="1" applyFill="1" applyAlignment="1">
      <alignment horizontal="left" vertical="top" wrapText="1"/>
    </xf>
    <xf numFmtId="0" fontId="77" fillId="2" borderId="11" xfId="0" applyFont="1" applyFill="1" applyBorder="1" applyAlignment="1" applyProtection="1">
      <alignment horizontal="center" vertical="center"/>
      <protection locked="0"/>
    </xf>
    <xf numFmtId="0" fontId="77" fillId="2" borderId="15" xfId="0" applyFont="1" applyFill="1" applyBorder="1" applyAlignment="1" applyProtection="1">
      <alignment horizontal="center" vertical="center"/>
      <protection locked="0"/>
    </xf>
    <xf numFmtId="0" fontId="77" fillId="2" borderId="16" xfId="0" applyFont="1" applyFill="1" applyBorder="1" applyAlignment="1" applyProtection="1">
      <alignment horizontal="center" vertical="center"/>
      <protection locked="0"/>
    </xf>
    <xf numFmtId="0" fontId="77" fillId="2" borderId="7" xfId="0" applyFont="1" applyFill="1" applyBorder="1" applyAlignment="1" applyProtection="1">
      <alignment horizontal="center" vertical="center"/>
      <protection locked="0"/>
    </xf>
    <xf numFmtId="0" fontId="119" fillId="0" borderId="0" xfId="0" applyFont="1" applyAlignment="1">
      <alignment horizontal="left" vertical="top" wrapText="1"/>
    </xf>
    <xf numFmtId="165" fontId="73" fillId="27" borderId="13" xfId="0" applyNumberFormat="1" applyFont="1" applyFill="1" applyBorder="1" applyAlignment="1">
      <alignment horizontal="center"/>
    </xf>
    <xf numFmtId="165" fontId="73" fillId="27" borderId="18" xfId="0" applyNumberFormat="1" applyFont="1" applyFill="1" applyBorder="1" applyAlignment="1">
      <alignment horizontal="center"/>
    </xf>
    <xf numFmtId="165" fontId="73" fillId="27" borderId="8" xfId="0" applyNumberFormat="1" applyFont="1" applyFill="1" applyBorder="1" applyAlignment="1">
      <alignment horizontal="center"/>
    </xf>
    <xf numFmtId="0" fontId="75" fillId="3" borderId="0" xfId="0" applyFont="1" applyFill="1" applyAlignment="1">
      <alignment horizontal="left" vertical="center" wrapText="1"/>
    </xf>
    <xf numFmtId="0" fontId="6" fillId="0" borderId="11" xfId="2" applyFont="1" applyBorder="1" applyAlignment="1" applyProtection="1">
      <alignment horizontal="center" vertical="center"/>
      <protection locked="0"/>
    </xf>
    <xf numFmtId="0" fontId="6" fillId="0" borderId="14" xfId="2"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5" xfId="2" applyFont="1" applyBorder="1" applyAlignment="1" applyProtection="1">
      <alignment horizontal="center" vertical="center"/>
      <protection locked="0"/>
    </xf>
    <xf numFmtId="0" fontId="6" fillId="0" borderId="0"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6" fillId="0" borderId="16" xfId="2" applyFont="1" applyBorder="1" applyAlignment="1" applyProtection="1">
      <alignment horizontal="center" vertical="center"/>
      <protection locked="0"/>
    </xf>
    <xf numFmtId="0" fontId="6" fillId="0" borderId="17" xfId="2" applyFont="1" applyBorder="1" applyAlignment="1" applyProtection="1">
      <alignment horizontal="center" vertical="center"/>
      <protection locked="0"/>
    </xf>
    <xf numFmtId="0" fontId="6" fillId="0" borderId="7" xfId="2" applyFont="1" applyBorder="1" applyAlignment="1" applyProtection="1">
      <alignment horizontal="center" vertical="center"/>
      <protection locked="0"/>
    </xf>
    <xf numFmtId="0" fontId="50" fillId="5" borderId="13" xfId="2" applyFont="1" applyFill="1" applyBorder="1" applyAlignment="1" applyProtection="1">
      <alignment horizontal="center" vertical="center"/>
      <protection locked="0"/>
    </xf>
    <xf numFmtId="0" fontId="50" fillId="5" borderId="18" xfId="2" applyFont="1" applyFill="1" applyBorder="1" applyAlignment="1" applyProtection="1">
      <alignment horizontal="center" vertical="center"/>
      <protection locked="0"/>
    </xf>
    <xf numFmtId="0" fontId="50" fillId="5" borderId="8" xfId="2" applyFont="1" applyFill="1" applyBorder="1" applyAlignment="1" applyProtection="1">
      <alignment horizontal="center" vertical="center"/>
      <protection locked="0"/>
    </xf>
    <xf numFmtId="0" fontId="125" fillId="16" borderId="0" xfId="0" applyNumberFormat="1" applyFont="1" applyFill="1" applyBorder="1" applyAlignment="1">
      <alignment horizontal="center"/>
    </xf>
    <xf numFmtId="0" fontId="56" fillId="13" borderId="81" xfId="0" applyFont="1" applyFill="1" applyBorder="1" applyAlignment="1" applyProtection="1">
      <alignment horizontal="center" vertical="center" wrapText="1"/>
      <protection locked="0"/>
    </xf>
    <xf numFmtId="0" fontId="56" fillId="13" borderId="39" xfId="0" applyFont="1" applyFill="1" applyBorder="1" applyAlignment="1" applyProtection="1">
      <alignment horizontal="center" vertical="center" wrapText="1"/>
      <protection locked="0"/>
    </xf>
    <xf numFmtId="0" fontId="56" fillId="13" borderId="83" xfId="0" applyFont="1" applyFill="1" applyBorder="1" applyAlignment="1" applyProtection="1">
      <alignment horizontal="center" vertical="center" wrapText="1"/>
      <protection locked="0"/>
    </xf>
    <xf numFmtId="0" fontId="56" fillId="13" borderId="84" xfId="0" applyFont="1" applyFill="1" applyBorder="1" applyAlignment="1" applyProtection="1">
      <alignment horizontal="center" vertical="center" wrapText="1"/>
      <protection locked="0"/>
    </xf>
    <xf numFmtId="0" fontId="146" fillId="17" borderId="54" xfId="0" applyFont="1" applyFill="1" applyBorder="1" applyAlignment="1">
      <alignment horizontal="center" vertical="center" wrapText="1"/>
    </xf>
    <xf numFmtId="0" fontId="146" fillId="17" borderId="1" xfId="0" applyFont="1" applyFill="1" applyBorder="1" applyAlignment="1">
      <alignment horizontal="center" vertical="center" wrapText="1"/>
    </xf>
    <xf numFmtId="0" fontId="146" fillId="17" borderId="28" xfId="0" applyFont="1" applyFill="1" applyBorder="1" applyAlignment="1">
      <alignment horizontal="center" vertical="center" wrapText="1"/>
    </xf>
    <xf numFmtId="0" fontId="43" fillId="17" borderId="53" xfId="0" applyFont="1" applyFill="1" applyBorder="1" applyAlignment="1">
      <alignment horizontal="center" vertical="center"/>
    </xf>
    <xf numFmtId="0" fontId="43" fillId="17" borderId="23" xfId="0" applyFont="1" applyFill="1" applyBorder="1" applyAlignment="1">
      <alignment horizontal="center" vertical="center"/>
    </xf>
    <xf numFmtId="0" fontId="56" fillId="13" borderId="4" xfId="0" applyFont="1" applyFill="1" applyBorder="1" applyAlignment="1" applyProtection="1">
      <alignment horizontal="left" vertical="center" wrapText="1"/>
      <protection locked="0"/>
    </xf>
    <xf numFmtId="0" fontId="56" fillId="13" borderId="3" xfId="0" applyFont="1" applyFill="1" applyBorder="1" applyAlignment="1" applyProtection="1">
      <alignment horizontal="left" vertical="center" wrapText="1"/>
      <protection locked="0"/>
    </xf>
    <xf numFmtId="0" fontId="13" fillId="26" borderId="0" xfId="0" applyFont="1" applyFill="1" applyBorder="1" applyAlignment="1">
      <alignment horizontal="justify" vertical="top" wrapText="1"/>
    </xf>
    <xf numFmtId="0" fontId="56" fillId="13" borderId="38" xfId="0" applyFont="1" applyFill="1" applyBorder="1" applyAlignment="1" applyProtection="1">
      <alignment horizontal="left" vertical="center" wrapText="1"/>
      <protection locked="0"/>
    </xf>
    <xf numFmtId="0" fontId="56" fillId="13" borderId="39" xfId="0" applyFont="1" applyFill="1" applyBorder="1" applyAlignment="1" applyProtection="1">
      <alignment horizontal="left" vertical="center" wrapText="1"/>
      <protection locked="0"/>
    </xf>
    <xf numFmtId="0" fontId="43" fillId="17" borderId="0" xfId="0" applyFont="1" applyFill="1" applyBorder="1" applyAlignment="1">
      <alignment horizontal="center" vertical="center" wrapText="1"/>
    </xf>
    <xf numFmtId="0" fontId="43" fillId="17" borderId="42" xfId="0" applyFont="1" applyFill="1" applyBorder="1" applyAlignment="1">
      <alignment horizontal="center" vertical="center" wrapText="1"/>
    </xf>
    <xf numFmtId="0" fontId="14" fillId="26" borderId="0" xfId="0" applyFont="1" applyFill="1" applyBorder="1" applyAlignment="1">
      <alignment horizontal="justify" wrapText="1"/>
    </xf>
    <xf numFmtId="0" fontId="143" fillId="16" borderId="0" xfId="0" applyFont="1" applyFill="1" applyAlignment="1" applyProtection="1">
      <alignment horizontal="center" vertical="center" shrinkToFit="1"/>
    </xf>
    <xf numFmtId="0" fontId="53" fillId="3" borderId="0" xfId="2" applyFont="1" applyFill="1" applyBorder="1" applyAlignment="1" applyProtection="1">
      <alignment horizontal="left" vertical="top" wrapText="1"/>
    </xf>
    <xf numFmtId="0" fontId="39" fillId="3" borderId="11" xfId="0" applyFont="1" applyFill="1" applyBorder="1" applyAlignment="1" applyProtection="1">
      <alignment horizontal="right" vertical="center" wrapText="1"/>
    </xf>
    <xf numFmtId="0" fontId="39" fillId="3" borderId="16" xfId="0" applyFont="1" applyFill="1" applyBorder="1" applyAlignment="1" applyProtection="1">
      <alignment horizontal="right" vertical="center" wrapText="1"/>
    </xf>
    <xf numFmtId="0" fontId="113" fillId="3" borderId="0" xfId="2" applyFont="1" applyFill="1" applyBorder="1" applyAlignment="1" applyProtection="1">
      <alignment horizontal="left" vertical="top" wrapText="1"/>
    </xf>
    <xf numFmtId="0" fontId="6" fillId="0" borderId="13" xfId="2" quotePrefix="1" applyNumberFormat="1" applyFont="1" applyBorder="1" applyAlignment="1" applyProtection="1">
      <alignment horizontal="center" vertical="center" shrinkToFit="1"/>
      <protection locked="0"/>
    </xf>
    <xf numFmtId="0" fontId="6" fillId="0" borderId="18" xfId="2" quotePrefix="1" applyNumberFormat="1" applyFont="1" applyBorder="1" applyAlignment="1" applyProtection="1">
      <alignment horizontal="center" vertical="center" shrinkToFit="1"/>
      <protection locked="0"/>
    </xf>
    <xf numFmtId="0" fontId="6" fillId="0" borderId="8" xfId="2" quotePrefix="1" applyNumberFormat="1" applyFont="1" applyBorder="1" applyAlignment="1" applyProtection="1">
      <alignment horizontal="center" vertical="center" shrinkToFit="1"/>
      <protection locked="0"/>
    </xf>
    <xf numFmtId="0" fontId="39" fillId="0" borderId="9" xfId="0" applyFont="1" applyBorder="1" applyAlignment="1" applyProtection="1">
      <alignment horizontal="left" vertical="center" wrapText="1"/>
      <protection locked="0"/>
    </xf>
    <xf numFmtId="0" fontId="1" fillId="0" borderId="13" xfId="2" quotePrefix="1" applyNumberFormat="1" applyFont="1" applyBorder="1" applyAlignment="1" applyProtection="1">
      <alignment horizontal="center" vertical="center" wrapText="1" shrinkToFit="1"/>
      <protection locked="0"/>
    </xf>
    <xf numFmtId="0" fontId="1" fillId="0" borderId="18" xfId="2" quotePrefix="1" applyNumberFormat="1" applyFont="1" applyBorder="1" applyAlignment="1" applyProtection="1">
      <alignment horizontal="center" vertical="center" wrapText="1" shrinkToFit="1"/>
      <protection locked="0"/>
    </xf>
    <xf numFmtId="0" fontId="1" fillId="0" borderId="8" xfId="2" quotePrefix="1" applyNumberFormat="1" applyFont="1" applyBorder="1" applyAlignment="1" applyProtection="1">
      <alignment horizontal="center" vertical="center" wrapText="1" shrinkToFit="1"/>
      <protection locked="0"/>
    </xf>
    <xf numFmtId="0" fontId="116" fillId="3" borderId="0" xfId="0" applyFont="1" applyFill="1" applyBorder="1" applyAlignment="1">
      <alignment horizontal="left" vertical="top" wrapText="1"/>
    </xf>
    <xf numFmtId="0" fontId="39" fillId="0" borderId="5" xfId="0" applyFont="1" applyBorder="1" applyAlignment="1" applyProtection="1">
      <alignment horizontal="left" vertical="center" shrinkToFit="1"/>
      <protection locked="0"/>
    </xf>
    <xf numFmtId="0" fontId="39" fillId="0" borderId="0" xfId="0" applyFont="1" applyBorder="1" applyAlignment="1" applyProtection="1">
      <alignment horizontal="left" vertical="center" shrinkToFit="1"/>
      <protection locked="0"/>
    </xf>
    <xf numFmtId="0" fontId="39" fillId="0" borderId="6" xfId="0" applyFont="1"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0" fillId="0" borderId="17"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6" fillId="7" borderId="13" xfId="2" applyFont="1" applyFill="1" applyBorder="1" applyAlignment="1" applyProtection="1">
      <alignment horizontal="center" vertical="center"/>
      <protection locked="0"/>
    </xf>
    <xf numFmtId="0" fontId="6" fillId="7" borderId="18" xfId="2" applyFont="1" applyFill="1" applyBorder="1" applyAlignment="1" applyProtection="1">
      <alignment horizontal="center" vertical="center"/>
      <protection locked="0"/>
    </xf>
    <xf numFmtId="0" fontId="6" fillId="7" borderId="8" xfId="2" applyFont="1" applyFill="1" applyBorder="1" applyAlignment="1" applyProtection="1">
      <alignment horizontal="center" vertical="center"/>
      <protection locked="0"/>
    </xf>
    <xf numFmtId="0" fontId="39" fillId="14" borderId="18" xfId="0" applyFont="1" applyFill="1" applyBorder="1" applyAlignment="1" applyProtection="1">
      <alignment horizontal="center" vertical="center" wrapText="1"/>
      <protection locked="0"/>
    </xf>
    <xf numFmtId="0" fontId="39" fillId="14" borderId="8" xfId="0" applyFont="1" applyFill="1" applyBorder="1" applyAlignment="1" applyProtection="1">
      <alignment horizontal="center" vertical="center" wrapText="1"/>
      <protection locked="0"/>
    </xf>
    <xf numFmtId="0" fontId="39" fillId="14" borderId="14" xfId="0" applyFont="1" applyFill="1" applyBorder="1" applyAlignment="1" applyProtection="1">
      <alignment horizontal="center" vertical="center" wrapText="1"/>
      <protection locked="0"/>
    </xf>
    <xf numFmtId="0" fontId="39" fillId="14" borderId="15" xfId="0" applyFont="1" applyFill="1" applyBorder="1" applyAlignment="1" applyProtection="1">
      <alignment horizontal="center" vertical="center" wrapText="1"/>
      <protection locked="0"/>
    </xf>
    <xf numFmtId="0" fontId="39" fillId="14" borderId="17" xfId="0" applyFont="1" applyFill="1" applyBorder="1" applyAlignment="1" applyProtection="1">
      <alignment horizontal="center" vertical="center" wrapText="1"/>
      <protection locked="0"/>
    </xf>
    <xf numFmtId="0" fontId="39" fillId="14" borderId="7" xfId="0" applyFont="1" applyFill="1" applyBorder="1" applyAlignment="1" applyProtection="1">
      <alignment horizontal="center" vertical="center" wrapText="1"/>
      <protection locked="0"/>
    </xf>
    <xf numFmtId="0" fontId="113" fillId="3" borderId="66" xfId="2" applyFont="1" applyFill="1" applyBorder="1" applyAlignment="1" applyProtection="1">
      <alignment horizontal="left" vertical="top" wrapText="1"/>
    </xf>
    <xf numFmtId="0" fontId="48" fillId="7" borderId="13" xfId="0" applyFont="1" applyFill="1" applyBorder="1" applyAlignment="1" applyProtection="1">
      <alignment horizontal="left" vertical="center" wrapText="1" shrinkToFit="1"/>
    </xf>
    <xf numFmtId="0" fontId="48" fillId="7" borderId="18" xfId="0" applyFont="1" applyFill="1" applyBorder="1" applyAlignment="1" applyProtection="1">
      <alignment horizontal="left" vertical="center" wrapText="1" shrinkToFit="1"/>
    </xf>
    <xf numFmtId="0" fontId="40" fillId="0" borderId="9" xfId="0" applyFont="1" applyFill="1" applyBorder="1" applyAlignment="1" applyProtection="1">
      <alignment horizontal="center" vertical="center"/>
    </xf>
    <xf numFmtId="0" fontId="50" fillId="5" borderId="13" xfId="0" applyFont="1" applyFill="1" applyBorder="1" applyAlignment="1" applyProtection="1">
      <alignment horizontal="left" vertical="center" wrapText="1" shrinkToFit="1"/>
    </xf>
    <xf numFmtId="0" fontId="50" fillId="5" borderId="18" xfId="0" applyFont="1" applyFill="1" applyBorder="1" applyAlignment="1" applyProtection="1">
      <alignment horizontal="left" vertical="center" wrapText="1" shrinkToFit="1"/>
    </xf>
    <xf numFmtId="0" fontId="50" fillId="5" borderId="8" xfId="0" applyFont="1" applyFill="1" applyBorder="1" applyAlignment="1" applyProtection="1">
      <alignment horizontal="left" vertical="center" wrapText="1" shrinkToFit="1"/>
    </xf>
    <xf numFmtId="0" fontId="50" fillId="5" borderId="9" xfId="0" applyFont="1" applyFill="1" applyBorder="1" applyAlignment="1" applyProtection="1">
      <alignment horizontal="center" vertical="center" shrinkToFit="1"/>
      <protection locked="0"/>
    </xf>
    <xf numFmtId="0" fontId="50" fillId="5" borderId="9" xfId="0" applyFont="1" applyFill="1" applyBorder="1" applyAlignment="1" applyProtection="1">
      <alignment horizontal="left" vertical="center" shrinkToFit="1"/>
    </xf>
    <xf numFmtId="0" fontId="16" fillId="3" borderId="17"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6" fillId="7" borderId="9" xfId="2" applyFont="1" applyFill="1" applyBorder="1" applyAlignment="1" applyProtection="1">
      <alignment horizontal="center" vertical="center"/>
      <protection locked="0"/>
    </xf>
    <xf numFmtId="0" fontId="6" fillId="0" borderId="9" xfId="2" quotePrefix="1" applyNumberFormat="1" applyFont="1" applyBorder="1" applyAlignment="1" applyProtection="1">
      <alignment horizontal="center" vertical="center" shrinkToFit="1"/>
      <protection locked="0"/>
    </xf>
    <xf numFmtId="0" fontId="50" fillId="5" borderId="11" xfId="0" applyFont="1" applyFill="1" applyBorder="1" applyAlignment="1" applyProtection="1">
      <alignment horizontal="left" vertical="center" shrinkToFit="1"/>
    </xf>
    <xf numFmtId="0" fontId="50" fillId="5" borderId="14" xfId="0" applyFont="1" applyFill="1" applyBorder="1" applyAlignment="1" applyProtection="1">
      <alignment horizontal="left" vertical="center" shrinkToFit="1"/>
    </xf>
    <xf numFmtId="0" fontId="50" fillId="5" borderId="15" xfId="0" applyFont="1" applyFill="1" applyBorder="1" applyAlignment="1" applyProtection="1">
      <alignment horizontal="left" vertical="center" shrinkToFit="1"/>
    </xf>
    <xf numFmtId="0" fontId="50" fillId="5" borderId="16" xfId="0" applyFont="1" applyFill="1" applyBorder="1" applyAlignment="1" applyProtection="1">
      <alignment horizontal="left" vertical="center" shrinkToFit="1"/>
    </xf>
    <xf numFmtId="0" fontId="50" fillId="5" borderId="17" xfId="0" applyFont="1" applyFill="1" applyBorder="1" applyAlignment="1" applyProtection="1">
      <alignment horizontal="left" vertical="center" shrinkToFit="1"/>
    </xf>
    <xf numFmtId="0" fontId="50" fillId="5" borderId="7" xfId="0" applyFont="1" applyFill="1" applyBorder="1" applyAlignment="1" applyProtection="1">
      <alignment horizontal="left" vertical="center" shrinkToFit="1"/>
    </xf>
    <xf numFmtId="0" fontId="61" fillId="18" borderId="6" xfId="0" applyFont="1" applyFill="1" applyBorder="1" applyAlignment="1" applyProtection="1">
      <alignment horizontal="left" vertical="center" shrinkToFit="1"/>
    </xf>
    <xf numFmtId="0" fontId="37" fillId="16" borderId="0" xfId="0" applyNumberFormat="1" applyFont="1" applyFill="1" applyBorder="1" applyAlignment="1" applyProtection="1">
      <alignment horizontal="center" vertical="center"/>
    </xf>
    <xf numFmtId="0" fontId="139" fillId="16" borderId="0" xfId="0" applyNumberFormat="1" applyFont="1" applyFill="1" applyBorder="1" applyAlignment="1" applyProtection="1">
      <alignment horizontal="center" vertical="center"/>
    </xf>
    <xf numFmtId="0" fontId="39" fillId="0" borderId="10" xfId="0" applyFont="1" applyBorder="1" applyAlignment="1" applyProtection="1">
      <alignment horizontal="left" vertical="center"/>
      <protection locked="0"/>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7" xfId="0" applyBorder="1" applyAlignment="1">
      <alignment horizontal="left" vertical="center" shrinkToFit="1"/>
    </xf>
    <xf numFmtId="0" fontId="12" fillId="2" borderId="11" xfId="0" applyFont="1" applyFill="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 fillId="0" borderId="9" xfId="2" quotePrefix="1" applyNumberFormat="1" applyFont="1" applyBorder="1" applyAlignment="1" applyProtection="1">
      <alignment horizontal="center" vertical="center" wrapText="1" shrinkToFit="1"/>
      <protection locked="0"/>
    </xf>
    <xf numFmtId="0" fontId="5" fillId="3" borderId="14" xfId="2" applyFont="1" applyFill="1" applyBorder="1" applyAlignment="1" applyProtection="1">
      <alignment horizontal="justify" vertical="top" wrapText="1"/>
    </xf>
    <xf numFmtId="0" fontId="50" fillId="7" borderId="11" xfId="2" applyFont="1" applyFill="1" applyBorder="1" applyAlignment="1" applyProtection="1">
      <alignment horizontal="left" vertical="center" wrapText="1"/>
    </xf>
    <xf numFmtId="0" fontId="50" fillId="7" borderId="14" xfId="2" applyFont="1" applyFill="1" applyBorder="1" applyAlignment="1" applyProtection="1">
      <alignment horizontal="left" vertical="center" wrapText="1"/>
    </xf>
    <xf numFmtId="0" fontId="50" fillId="7" borderId="60" xfId="2" applyFont="1" applyFill="1" applyBorder="1" applyAlignment="1" applyProtection="1">
      <alignment horizontal="left" vertical="center" wrapText="1"/>
    </xf>
    <xf numFmtId="0" fontId="50" fillId="7" borderId="16" xfId="2" applyFont="1" applyFill="1" applyBorder="1" applyAlignment="1" applyProtection="1">
      <alignment horizontal="left" vertical="center" wrapText="1"/>
    </xf>
    <xf numFmtId="0" fontId="50" fillId="7" borderId="17" xfId="2" applyFont="1" applyFill="1" applyBorder="1" applyAlignment="1" applyProtection="1">
      <alignment horizontal="left" vertical="center" wrapText="1"/>
    </xf>
    <xf numFmtId="0" fontId="50" fillId="7" borderId="61" xfId="2" applyFont="1" applyFill="1" applyBorder="1" applyAlignment="1" applyProtection="1">
      <alignment horizontal="left" vertical="center" wrapText="1"/>
    </xf>
    <xf numFmtId="49" fontId="49" fillId="3" borderId="62" xfId="2" applyNumberFormat="1" applyFont="1" applyFill="1" applyBorder="1" applyAlignment="1" applyProtection="1">
      <alignment horizontal="center" vertical="center" wrapText="1"/>
      <protection locked="0"/>
    </xf>
    <xf numFmtId="49" fontId="49" fillId="3" borderId="63" xfId="2" applyNumberFormat="1" applyFont="1" applyFill="1" applyBorder="1" applyAlignment="1" applyProtection="1">
      <alignment horizontal="center" vertical="center" wrapText="1"/>
      <protection locked="0"/>
    </xf>
    <xf numFmtId="49" fontId="49" fillId="3" borderId="64" xfId="2" applyNumberFormat="1" applyFont="1" applyFill="1" applyBorder="1" applyAlignment="1" applyProtection="1">
      <alignment horizontal="center" vertical="center" wrapText="1"/>
      <protection locked="0"/>
    </xf>
    <xf numFmtId="49" fontId="49" fillId="3" borderId="65" xfId="2" applyNumberFormat="1" applyFont="1" applyFill="1" applyBorder="1" applyAlignment="1" applyProtection="1">
      <alignment horizontal="center" vertical="center" wrapText="1"/>
      <protection locked="0"/>
    </xf>
    <xf numFmtId="49" fontId="49" fillId="3" borderId="0" xfId="2" applyNumberFormat="1" applyFont="1" applyFill="1" applyBorder="1" applyAlignment="1" applyProtection="1">
      <alignment horizontal="center" vertical="center" wrapText="1"/>
      <protection locked="0"/>
    </xf>
    <xf numFmtId="49" fontId="49" fillId="3" borderId="59" xfId="2" applyNumberFormat="1" applyFont="1" applyFill="1" applyBorder="1" applyAlignment="1" applyProtection="1">
      <alignment horizontal="center" vertical="center" wrapText="1"/>
      <protection locked="0"/>
    </xf>
    <xf numFmtId="0" fontId="6" fillId="3" borderId="17" xfId="2" applyFont="1" applyFill="1" applyBorder="1" applyAlignment="1" applyProtection="1">
      <alignment horizontal="center" vertical="center"/>
    </xf>
    <xf numFmtId="0" fontId="6" fillId="3" borderId="7" xfId="2" applyFont="1" applyFill="1" applyBorder="1" applyAlignment="1" applyProtection="1">
      <alignment horizontal="center" vertical="center"/>
    </xf>
    <xf numFmtId="0" fontId="50" fillId="7" borderId="13" xfId="0" applyFont="1" applyFill="1" applyBorder="1" applyAlignment="1" applyProtection="1">
      <alignment horizontal="left" vertical="center" wrapText="1" shrinkToFit="1"/>
    </xf>
    <xf numFmtId="0" fontId="50" fillId="7" borderId="18" xfId="0" applyFont="1" applyFill="1" applyBorder="1" applyAlignment="1" applyProtection="1">
      <alignment horizontal="left" vertical="center" wrapText="1" shrinkToFit="1"/>
    </xf>
    <xf numFmtId="0" fontId="50" fillId="7" borderId="8" xfId="0" applyFont="1" applyFill="1" applyBorder="1" applyAlignment="1" applyProtection="1">
      <alignment horizontal="left" vertical="center" wrapText="1" shrinkToFit="1"/>
    </xf>
    <xf numFmtId="0" fontId="122" fillId="3" borderId="0" xfId="2" applyFont="1" applyFill="1" applyBorder="1" applyAlignment="1" applyProtection="1">
      <alignment horizontal="left" vertical="top"/>
      <protection locked="0"/>
    </xf>
    <xf numFmtId="0" fontId="39" fillId="0" borderId="11"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50" fillId="7" borderId="13" xfId="2" applyFont="1" applyFill="1" applyBorder="1" applyAlignment="1" applyProtection="1">
      <alignment horizontal="left" vertical="center" wrapText="1"/>
    </xf>
    <xf numFmtId="0" fontId="50" fillId="7" borderId="18" xfId="2" applyFont="1" applyFill="1" applyBorder="1" applyAlignment="1" applyProtection="1">
      <alignment horizontal="left" vertical="center" wrapText="1"/>
    </xf>
    <xf numFmtId="0" fontId="39" fillId="27" borderId="13" xfId="0" applyFont="1" applyFill="1" applyBorder="1" applyAlignment="1" applyProtection="1">
      <alignment horizontal="left" vertical="center"/>
      <protection locked="0"/>
    </xf>
    <xf numFmtId="0" fontId="39" fillId="27" borderId="18" xfId="0" applyFont="1" applyFill="1" applyBorder="1" applyAlignment="1" applyProtection="1">
      <alignment horizontal="left" vertical="center"/>
      <protection locked="0"/>
    </xf>
    <xf numFmtId="0" fontId="39" fillId="27" borderId="8" xfId="0" applyFont="1" applyFill="1" applyBorder="1" applyAlignment="1" applyProtection="1">
      <alignment horizontal="left" vertical="center"/>
      <protection locked="0"/>
    </xf>
    <xf numFmtId="0" fontId="39" fillId="0" borderId="14" xfId="0" applyFont="1" applyBorder="1" applyAlignment="1" applyProtection="1">
      <alignment horizontal="center" vertical="center" shrinkToFit="1"/>
      <protection locked="0"/>
    </xf>
    <xf numFmtId="0" fontId="39" fillId="0" borderId="15" xfId="0" applyFont="1" applyBorder="1" applyAlignment="1" applyProtection="1">
      <alignment horizontal="center" vertical="center" shrinkToFit="1"/>
      <protection locked="0"/>
    </xf>
    <xf numFmtId="0" fontId="118" fillId="3" borderId="0"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9" fillId="3" borderId="13" xfId="2" applyFont="1" applyFill="1" applyBorder="1" applyAlignment="1" applyProtection="1">
      <alignment horizontal="center" vertical="center" wrapText="1"/>
      <protection locked="0"/>
    </xf>
    <xf numFmtId="0" fontId="49" fillId="3" borderId="18" xfId="2" applyFont="1" applyFill="1" applyBorder="1" applyAlignment="1" applyProtection="1">
      <alignment horizontal="center" vertical="center" wrapText="1"/>
      <protection locked="0"/>
    </xf>
    <xf numFmtId="0" fontId="49" fillId="3" borderId="8" xfId="2" applyFont="1" applyFill="1" applyBorder="1" applyAlignment="1" applyProtection="1">
      <alignment horizontal="center" vertical="center" wrapText="1"/>
      <protection locked="0"/>
    </xf>
    <xf numFmtId="0" fontId="50" fillId="5" borderId="13" xfId="0" applyFont="1" applyFill="1" applyBorder="1" applyAlignment="1" applyProtection="1">
      <alignment horizontal="left" vertical="center" shrinkToFit="1"/>
    </xf>
    <xf numFmtId="0" fontId="50" fillId="5" borderId="18" xfId="0" applyFont="1" applyFill="1" applyBorder="1" applyAlignment="1" applyProtection="1">
      <alignment horizontal="left" vertical="center" shrinkToFit="1"/>
    </xf>
    <xf numFmtId="0" fontId="50" fillId="5" borderId="8" xfId="0" applyFont="1" applyFill="1" applyBorder="1" applyAlignment="1" applyProtection="1">
      <alignment horizontal="left" vertical="center" shrinkToFit="1"/>
    </xf>
    <xf numFmtId="0" fontId="39" fillId="0" borderId="1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113" fillId="3" borderId="67" xfId="2" applyFont="1" applyFill="1" applyBorder="1" applyAlignment="1" applyProtection="1">
      <alignment horizontal="left" vertical="top" wrapText="1"/>
    </xf>
    <xf numFmtId="0" fontId="113" fillId="3" borderId="68" xfId="2" applyFont="1" applyFill="1" applyBorder="1" applyAlignment="1" applyProtection="1">
      <alignment horizontal="left" vertical="top" wrapText="1"/>
    </xf>
    <xf numFmtId="0" fontId="113" fillId="3" borderId="69" xfId="2" applyFont="1" applyFill="1" applyBorder="1" applyAlignment="1" applyProtection="1">
      <alignment horizontal="left" vertical="top" wrapText="1"/>
    </xf>
    <xf numFmtId="0" fontId="113" fillId="3" borderId="70" xfId="2" applyFont="1" applyFill="1" applyBorder="1" applyAlignment="1" applyProtection="1">
      <alignment horizontal="left" vertical="top" wrapText="1"/>
    </xf>
    <xf numFmtId="0" fontId="113" fillId="3" borderId="71" xfId="2" applyFont="1" applyFill="1" applyBorder="1" applyAlignment="1" applyProtection="1">
      <alignment horizontal="left" vertical="top" wrapText="1"/>
    </xf>
    <xf numFmtId="0" fontId="113" fillId="3" borderId="72" xfId="2" applyFont="1" applyFill="1" applyBorder="1" applyAlignment="1" applyProtection="1">
      <alignment horizontal="left" vertical="top" wrapText="1"/>
    </xf>
    <xf numFmtId="0" fontId="113" fillId="3" borderId="73" xfId="2" applyFont="1" applyFill="1" applyBorder="1" applyAlignment="1" applyProtection="1">
      <alignment horizontal="left" vertical="top" wrapText="1"/>
    </xf>
    <xf numFmtId="0" fontId="50" fillId="5" borderId="9" xfId="0" applyFont="1" applyFill="1" applyBorder="1" applyAlignment="1" applyProtection="1">
      <alignment horizontal="center" vertical="center" shrinkToFit="1"/>
    </xf>
  </cellXfs>
  <cellStyles count="14">
    <cellStyle name="Comma 2" xfId="7"/>
    <cellStyle name="Comma 2 2" xfId="11"/>
    <cellStyle name="Comma 3" xfId="10"/>
    <cellStyle name="Currency 2" xfId="12"/>
    <cellStyle name="Komma" xfId="4" builtinId="3"/>
    <cellStyle name="Link" xfId="9" builtinId="8"/>
    <cellStyle name="Neutral 2" xfId="13"/>
    <cellStyle name="Normal 2" xfId="2"/>
    <cellStyle name="Normal 2 2" xfId="8"/>
    <cellStyle name="Normal 3" xfId="3"/>
    <cellStyle name="Standard" xfId="0" builtinId="0"/>
    <cellStyle name="Standard 2" xfId="1"/>
    <cellStyle name="Überschrift 1" xfId="5" builtinId="16"/>
    <cellStyle name="Überschrift 3" xfId="6" builtinId="18"/>
  </cellStyles>
  <dxfs count="496">
    <dxf>
      <fill>
        <patternFill patternType="solid">
          <fgColor rgb="FF808080"/>
          <bgColor rgb="FF808080"/>
        </patternFill>
      </fill>
    </dxf>
    <dxf>
      <fill>
        <patternFill patternType="solid">
          <fgColor rgb="FF808080"/>
          <bgColor rgb="FF80808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solid">
          <fgColor rgb="FF808080"/>
          <bgColor rgb="FF808080"/>
        </patternFill>
      </fill>
    </dxf>
    <dxf>
      <fill>
        <patternFill patternType="solid">
          <fgColor rgb="FF808080"/>
          <bgColor rgb="FF80808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solid">
          <fgColor rgb="FF808080"/>
          <bgColor rgb="FF808080"/>
        </patternFill>
      </fill>
    </dxf>
    <dxf>
      <fill>
        <patternFill patternType="solid">
          <fgColor rgb="FF808080"/>
          <bgColor rgb="FF808080"/>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solid">
          <fgColor rgb="FF808080"/>
          <bgColor rgb="FF808080"/>
        </patternFill>
      </fill>
    </dxf>
    <dxf>
      <fill>
        <patternFill patternType="solid">
          <fgColor rgb="FF808080"/>
          <bgColor rgb="FF808080"/>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solid">
          <fgColor rgb="FF808080"/>
          <bgColor rgb="FF808080"/>
        </patternFill>
      </fill>
    </dxf>
    <dxf>
      <fill>
        <patternFill patternType="solid">
          <fgColor rgb="FF808080"/>
          <bgColor rgb="FF80808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solid">
          <fgColor rgb="FF808080"/>
          <bgColor rgb="FF808080"/>
        </patternFill>
      </fill>
    </dxf>
    <dxf>
      <fill>
        <patternFill patternType="solid">
          <fgColor rgb="FF808080"/>
          <bgColor rgb="FF80808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val="0"/>
        <i/>
      </font>
    </dxf>
    <dxf>
      <font>
        <color theme="2" tint="-9.9948118533890809E-2"/>
      </font>
      <fill>
        <patternFill>
          <bgColor theme="2"/>
        </patternFill>
      </fill>
    </dxf>
    <dxf>
      <font>
        <b val="0"/>
        <i/>
      </font>
    </dxf>
    <dxf>
      <font>
        <color theme="2" tint="-9.9948118533890809E-2"/>
      </font>
      <fill>
        <patternFill>
          <bgColor theme="2"/>
        </patternFill>
      </fill>
    </dxf>
    <dxf>
      <font>
        <b val="0"/>
        <i/>
      </font>
    </dxf>
    <dxf>
      <font>
        <color theme="2" tint="-9.9948118533890809E-2"/>
      </font>
      <fill>
        <patternFill>
          <bgColor theme="2"/>
        </patternFill>
      </fill>
    </dxf>
    <dxf>
      <font>
        <b val="0"/>
        <i/>
      </font>
    </dxf>
    <dxf>
      <font>
        <color theme="2" tint="-9.9948118533890809E-2"/>
      </font>
      <fill>
        <patternFill>
          <bgColor theme="2"/>
        </patternFill>
      </fill>
    </dxf>
    <dxf>
      <font>
        <color rgb="FFFBDDDE"/>
      </font>
    </dxf>
    <dxf>
      <font>
        <b val="0"/>
        <i/>
        <color theme="2" tint="-0.499984740745262"/>
      </font>
    </dxf>
    <dxf>
      <font>
        <b val="0"/>
        <i/>
        <color theme="2" tint="-0.499984740745262"/>
      </font>
    </dxf>
    <dxf>
      <font>
        <b val="0"/>
        <i/>
        <color theme="2" tint="-0.499984740745262"/>
      </font>
    </dxf>
    <dxf>
      <font>
        <b val="0"/>
        <i/>
      </font>
    </dxf>
    <dxf>
      <font>
        <color theme="2" tint="-9.9948118533890809E-2"/>
      </font>
      <fill>
        <patternFill>
          <bgColor theme="2"/>
        </patternFill>
      </fill>
    </dxf>
    <dxf>
      <font>
        <color rgb="FFFBDDDE"/>
      </font>
    </dxf>
    <dxf>
      <font>
        <b val="0"/>
        <i/>
        <color theme="2" tint="-0.499984740745262"/>
      </font>
    </dxf>
    <dxf>
      <font>
        <b val="0"/>
        <i/>
      </font>
    </dxf>
    <dxf>
      <font>
        <color theme="2" tint="-9.9948118533890809E-2"/>
      </font>
      <fill>
        <patternFill>
          <bgColor theme="2"/>
        </patternFill>
      </fill>
    </dxf>
    <dxf>
      <font>
        <color rgb="FFFBDDDE"/>
      </font>
    </dxf>
    <dxf>
      <font>
        <b val="0"/>
        <i/>
        <color theme="2" tint="-0.499984740745262"/>
      </font>
    </dxf>
    <dxf>
      <font>
        <color rgb="FFFBDDDE"/>
      </font>
    </dxf>
    <dxf>
      <font>
        <b val="0"/>
        <i/>
        <color theme="2" tint="-0.499984740745262"/>
      </font>
    </dxf>
    <dxf>
      <font>
        <color theme="2" tint="-9.9948118533890809E-2"/>
      </font>
      <fill>
        <patternFill>
          <bgColor theme="2"/>
        </patternFill>
      </fill>
    </dxf>
    <dxf>
      <font>
        <color rgb="FFFBDDDE"/>
      </font>
    </dxf>
    <dxf>
      <font>
        <color theme="2" tint="-9.9948118533890809E-2"/>
      </font>
      <fill>
        <patternFill>
          <bgColor theme="2"/>
        </patternFill>
      </fill>
    </dxf>
    <dxf>
      <font>
        <b val="0"/>
        <i/>
        <color theme="2" tint="-0.499984740745262"/>
      </font>
    </dxf>
    <dxf>
      <font>
        <color theme="2" tint="-9.9948118533890809E-2"/>
      </font>
      <fill>
        <patternFill>
          <bgColor theme="2"/>
        </patternFill>
      </fill>
    </dxf>
    <dxf>
      <font>
        <color theme="2" tint="-9.9948118533890809E-2"/>
      </font>
      <fill>
        <patternFill>
          <bgColor theme="2"/>
        </patternFill>
      </fill>
    </dxf>
    <dxf>
      <font>
        <color rgb="FFFBDDDE"/>
      </font>
    </dxf>
    <dxf>
      <font>
        <b val="0"/>
        <i/>
        <color theme="2" tint="-0.499984740745262"/>
      </font>
    </dxf>
    <dxf>
      <font>
        <b val="0"/>
        <i/>
        <color theme="2" tint="-0.499984740745262"/>
      </font>
    </dxf>
    <dxf>
      <font>
        <b val="0"/>
        <i/>
        <color theme="1" tint="0.499984740745262"/>
      </font>
    </dxf>
    <dxf>
      <fill>
        <patternFill>
          <bgColor theme="0" tint="-0.499984740745262"/>
        </patternFill>
      </fill>
    </dxf>
    <dxf>
      <font>
        <color rgb="FFFBDDDE"/>
      </font>
    </dxf>
    <dxf>
      <font>
        <color rgb="FFFBDDDE"/>
      </font>
    </dxf>
    <dxf>
      <font>
        <b val="0"/>
        <i/>
        <color theme="2" tint="-0.499984740745262"/>
      </font>
    </dxf>
    <dxf>
      <font>
        <color rgb="FFFBDDDE"/>
      </font>
    </dxf>
    <dxf>
      <font>
        <b val="0"/>
        <i/>
        <color theme="2" tint="-0.499984740745262"/>
      </font>
    </dxf>
    <dxf>
      <font>
        <b val="0"/>
        <i/>
        <color theme="2" tint="-0.499984740745262"/>
      </font>
    </dxf>
    <dxf>
      <font>
        <color rgb="FFFBDDDE"/>
      </font>
    </dxf>
    <dxf>
      <font>
        <color rgb="FFFBDDDE"/>
      </font>
    </dxf>
    <dxf>
      <font>
        <b val="0"/>
        <i/>
        <color theme="2" tint="-0.499984740745262"/>
      </font>
    </dxf>
    <dxf>
      <font>
        <b val="0"/>
        <i/>
        <color theme="2" tint="-0.499984740745262"/>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numFmt numFmtId="169" formatCode="&quot;YES&quot;"/>
    </dxf>
    <dxf>
      <numFmt numFmtId="170" formatCode="&quot;Incorrect Number&quot;;"/>
    </dxf>
    <dxf>
      <font>
        <b val="0"/>
        <i/>
        <color theme="2" tint="-0.499984740745262"/>
      </font>
    </dxf>
    <dxf>
      <numFmt numFmtId="169" formatCode="&quot;YES&quot;"/>
    </dxf>
    <dxf>
      <numFmt numFmtId="170" formatCode="&quot;Incorrect Number&quo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dxf>
    <dxf>
      <fill>
        <patternFill>
          <bgColor theme="0" tint="-0.24994659260841701"/>
        </patternFill>
      </fill>
    </dxf>
    <dxf>
      <font>
        <b val="0"/>
        <i/>
        <color theme="1" tint="0.499984740745262"/>
      </font>
    </dxf>
    <dxf>
      <fill>
        <patternFill>
          <bgColor theme="0" tint="-0.24994659260841701"/>
        </patternFill>
      </fill>
    </dxf>
    <dxf>
      <font>
        <b val="0"/>
        <i/>
        <color theme="1" tint="0.499984740745262"/>
      </font>
    </dxf>
    <dxf>
      <fill>
        <patternFill>
          <bgColor theme="0" tint="-0.24994659260841701"/>
        </patternFill>
      </fill>
    </dxf>
    <dxf>
      <font>
        <b val="0"/>
        <i/>
        <color theme="1" tint="0.499984740745262"/>
      </font>
    </dxf>
    <dxf>
      <font>
        <color theme="2" tint="-9.9948118533890809E-2"/>
      </font>
      <fill>
        <patternFill>
          <bgColor theme="2"/>
        </patternFill>
      </fill>
    </dxf>
    <dxf>
      <font>
        <b val="0"/>
        <i/>
      </font>
    </dxf>
    <dxf>
      <fill>
        <patternFill>
          <bgColor theme="0" tint="-0.24994659260841701"/>
        </patternFill>
      </fill>
    </dxf>
    <dxf>
      <font>
        <b val="0"/>
        <i/>
        <color theme="1" tint="0.499984740745262"/>
      </font>
    </dxf>
    <dxf>
      <font>
        <b val="0"/>
        <i/>
      </font>
    </dxf>
    <dxf>
      <fill>
        <patternFill>
          <bgColor theme="0" tint="-0.24994659260841701"/>
        </patternFill>
      </fill>
    </dxf>
    <dxf>
      <font>
        <b val="0"/>
        <i/>
        <color theme="1" tint="0.499984740745262"/>
      </font>
    </dxf>
    <dxf>
      <font>
        <b val="0"/>
        <i/>
      </font>
    </dxf>
    <dxf>
      <fill>
        <patternFill>
          <bgColor theme="0" tint="-0.24994659260841701"/>
        </patternFill>
      </fill>
    </dxf>
    <dxf>
      <font>
        <b val="0"/>
        <i/>
        <color theme="1" tint="0.499984740745262"/>
      </font>
    </dxf>
    <dxf>
      <font>
        <b val="0"/>
        <i/>
      </font>
    </dxf>
    <dxf>
      <fill>
        <patternFill>
          <bgColor theme="0" tint="-0.24994659260841701"/>
        </patternFill>
      </fill>
    </dxf>
    <dxf>
      <font>
        <b val="0"/>
        <i/>
        <color theme="1" tint="0.499984740745262"/>
      </font>
    </dxf>
    <dxf>
      <font>
        <b val="0"/>
        <i/>
        <color theme="2" tint="-0.499984740745262"/>
      </font>
    </dxf>
    <dxf>
      <fill>
        <patternFill>
          <bgColor theme="0" tint="-0.24994659260841701"/>
        </patternFill>
      </fill>
    </dxf>
    <dxf>
      <font>
        <b val="0"/>
        <i/>
        <color theme="1" tint="0.499984740745262"/>
      </font>
    </dxf>
    <dxf>
      <fill>
        <patternFill>
          <bgColor theme="0" tint="-0.24994659260841701"/>
        </patternFill>
      </fill>
    </dxf>
    <dxf>
      <font>
        <b val="0"/>
        <i/>
        <color theme="1" tint="0.499984740745262"/>
      </font>
    </dxf>
    <dxf>
      <fill>
        <patternFill>
          <bgColor theme="0" tint="-0.2499465926084170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color rgb="FF9C0006"/>
      </font>
      <fill>
        <patternFill>
          <bgColor rgb="FFFFC7CE"/>
        </patternFill>
      </fill>
    </dxf>
    <dxf>
      <font>
        <b val="0"/>
        <i/>
        <color theme="1" tint="0.499984740745262"/>
      </font>
    </dxf>
    <dxf>
      <font>
        <color rgb="FF9C0006"/>
      </font>
      <fill>
        <patternFill>
          <bgColor rgb="FFFFC7CE"/>
        </patternFill>
      </fill>
    </dxf>
    <dxf>
      <font>
        <b val="0"/>
        <i/>
        <color theme="1" tint="0.499984740745262"/>
      </font>
    </dxf>
    <dxf>
      <font>
        <color rgb="FF9C0006"/>
      </font>
      <fill>
        <patternFill>
          <bgColor rgb="FFFFC7CE"/>
        </patternFill>
      </fill>
    </dxf>
    <dxf>
      <font>
        <b val="0"/>
        <i/>
        <color theme="1" tint="0.499984740745262"/>
      </font>
    </dxf>
    <dxf>
      <font>
        <color rgb="FF9C0006"/>
      </font>
      <fill>
        <patternFill>
          <bgColor rgb="FFFFC7CE"/>
        </patternFill>
      </fill>
    </dxf>
    <dxf>
      <font>
        <b val="0"/>
        <i/>
        <color theme="1" tint="0.499984740745262"/>
      </font>
    </dxf>
    <dxf>
      <font>
        <color rgb="FF9C0006"/>
      </font>
      <fill>
        <patternFill>
          <bgColor rgb="FFFFC7CE"/>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ill>
        <patternFill>
          <bgColor theme="0" tint="-0.499984740745262"/>
        </patternFill>
      </fill>
    </dxf>
    <dxf>
      <font>
        <b val="0"/>
        <i/>
        <color theme="0" tint="-0.499984740745262"/>
      </font>
      <fill>
        <patternFill>
          <bgColor theme="0" tint="-0.24994659260841701"/>
        </patternFill>
      </fill>
    </dxf>
    <dxf>
      <font>
        <b val="0"/>
        <i/>
        <color theme="1" tint="0.499984740745262"/>
      </font>
    </dxf>
    <dxf>
      <font>
        <color rgb="FF9C0006"/>
      </font>
      <fill>
        <patternFill>
          <bgColor rgb="FFFFC7CE"/>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ill>
        <patternFill>
          <bgColor theme="0" tint="-0.499984740745262"/>
        </patternFill>
      </fill>
    </dxf>
    <dxf>
      <font>
        <b val="0"/>
        <i/>
        <color theme="0" tint="-0.499984740745262"/>
      </font>
      <fill>
        <patternFill>
          <bgColor theme="0" tint="-0.24994659260841701"/>
        </patternFill>
      </fill>
    </dxf>
    <dxf>
      <font>
        <b val="0"/>
        <i/>
        <color theme="1" tint="0.499984740745262"/>
      </font>
    </dxf>
    <dxf>
      <fill>
        <patternFill>
          <bgColor theme="0" tint="-0.499984740745262"/>
        </patternFill>
      </fill>
    </dxf>
    <dxf>
      <fill>
        <patternFill>
          <bgColor theme="0" tint="-0.499984740745262"/>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ill>
        <patternFill>
          <bgColor theme="0" tint="-0.499984740745262"/>
        </patternFill>
      </fill>
    </dxf>
    <dxf>
      <font>
        <b val="0"/>
        <i/>
        <color theme="1" tint="0.499984740745262"/>
      </font>
    </dxf>
    <dxf>
      <font>
        <b val="0"/>
        <i/>
        <color theme="1" tint="0.499984740745262"/>
      </font>
    </dxf>
    <dxf>
      <fill>
        <patternFill>
          <bgColor theme="0" tint="-0.499984740745262"/>
        </patternFill>
      </fill>
    </dxf>
    <dxf>
      <font>
        <b val="0"/>
        <i/>
      </font>
    </dxf>
    <dxf>
      <font>
        <b val="0"/>
        <i/>
        <color theme="0" tint="-0.499984740745262"/>
      </font>
      <fill>
        <patternFill>
          <bgColor theme="0" tint="-0.24994659260841701"/>
        </patternFill>
      </fill>
    </dxf>
    <dxf>
      <fill>
        <patternFill>
          <bgColor theme="0" tint="-0.499984740745262"/>
        </patternFill>
      </fill>
    </dxf>
    <dxf>
      <font>
        <b val="0"/>
        <i/>
        <color theme="1" tint="0.499984740745262"/>
      </font>
    </dxf>
    <dxf>
      <font>
        <color auto="1"/>
      </font>
      <fill>
        <patternFill>
          <bgColor theme="1" tint="0.499984740745262"/>
        </patternFill>
      </fill>
    </dxf>
    <dxf>
      <fill>
        <patternFill>
          <bgColor theme="0" tint="-0.34998626667073579"/>
        </patternFill>
      </fill>
    </dxf>
    <dxf>
      <fill>
        <patternFill>
          <bgColor theme="0" tint="-0.34998626667073579"/>
        </patternFill>
      </fill>
    </dxf>
    <dxf>
      <font>
        <b val="0"/>
        <i/>
        <color theme="1" tint="0.499984740745262"/>
      </font>
    </dxf>
    <dxf>
      <font>
        <color auto="1"/>
      </font>
      <fill>
        <patternFill>
          <bgColor theme="1" tint="0.499984740745262"/>
        </patternFill>
      </fill>
    </dxf>
    <dxf>
      <fill>
        <patternFill>
          <bgColor theme="0" tint="-0.34998626667073579"/>
        </patternFill>
      </fill>
    </dxf>
    <dxf>
      <fill>
        <patternFill>
          <bgColor theme="0" tint="-0.34998626667073579"/>
        </patternFill>
      </fill>
    </dxf>
    <dxf>
      <font>
        <color rgb="FFFBDDDE"/>
      </font>
    </dxf>
    <dxf>
      <font>
        <b val="0"/>
        <i/>
        <color theme="2" tint="-0.499984740745262"/>
      </font>
    </dxf>
    <dxf>
      <font>
        <color theme="2" tint="-9.9948118533890809E-2"/>
      </font>
      <fill>
        <patternFill>
          <bgColor theme="2"/>
        </patternFill>
      </fill>
    </dxf>
    <dxf>
      <font>
        <color rgb="FFFBDDDE"/>
      </font>
    </dxf>
    <dxf>
      <font>
        <color rgb="FFFBDDDE"/>
      </font>
    </dxf>
    <dxf>
      <font>
        <b val="0"/>
        <i/>
        <color theme="2" tint="-0.499984740745262"/>
      </font>
    </dxf>
    <dxf>
      <font>
        <b/>
        <i val="0"/>
      </font>
      <fill>
        <patternFill>
          <bgColor theme="0" tint="-0.24994659260841701"/>
        </patternFill>
      </fill>
    </dxf>
    <dxf>
      <font>
        <b val="0"/>
        <i/>
        <color theme="1" tint="0.499984740745262"/>
      </font>
    </dxf>
    <dxf>
      <font>
        <color auto="1"/>
      </font>
      <fill>
        <patternFill>
          <bgColor theme="1" tint="0.499984740745262"/>
        </patternFill>
      </fill>
    </dxf>
    <dxf>
      <fill>
        <patternFill>
          <bgColor theme="0" tint="-0.34998626667073579"/>
        </patternFill>
      </fill>
    </dxf>
    <dxf>
      <fill>
        <patternFill>
          <bgColor theme="0" tint="-0.34998626667073579"/>
        </patternFill>
      </fill>
    </dxf>
    <dxf>
      <font>
        <b val="0"/>
        <i/>
        <color theme="1" tint="0.499984740745262"/>
      </font>
    </dxf>
    <dxf>
      <fill>
        <patternFill>
          <bgColor theme="0" tint="-0.499984740745262"/>
        </patternFill>
      </fill>
    </dxf>
    <dxf>
      <font>
        <b val="0"/>
        <i/>
        <color theme="1" tint="0.499984740745262"/>
      </font>
    </dxf>
    <dxf>
      <font>
        <b val="0"/>
        <i/>
        <color theme="0" tint="-0.499984740745262"/>
      </font>
      <fill>
        <patternFill>
          <bgColor theme="0" tint="-0.24994659260841701"/>
        </patternFill>
      </fill>
    </dxf>
    <dxf>
      <font>
        <color rgb="FF9C5700"/>
      </font>
      <fill>
        <patternFill>
          <bgColor rgb="FFFFEB9C"/>
        </patternFill>
      </fill>
    </dxf>
    <dxf>
      <font>
        <b val="0"/>
        <i/>
        <color theme="2" tint="-0.499984740745262"/>
      </font>
    </dxf>
    <dxf>
      <font>
        <b/>
        <i val="0"/>
      </font>
      <fill>
        <patternFill>
          <bgColor theme="0" tint="-0.24994659260841701"/>
        </patternFill>
      </fill>
    </dxf>
    <dxf>
      <font>
        <b/>
        <i val="0"/>
      </font>
      <fill>
        <patternFill>
          <bgColor theme="0" tint="-0.34998626667073579"/>
        </patternFill>
      </fill>
    </dxf>
    <dxf>
      <font>
        <b val="0"/>
        <i/>
        <color theme="1" tint="0.499984740745262"/>
      </font>
    </dxf>
    <dxf>
      <fill>
        <patternFill>
          <bgColor theme="0" tint="-0.499984740745262"/>
        </patternFill>
      </fill>
    </dxf>
    <dxf>
      <font>
        <b val="0"/>
        <i/>
        <color theme="1"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EE6E71"/>
        </patternFill>
      </fill>
      <border>
        <left style="thin">
          <color auto="1"/>
        </left>
        <right style="thin">
          <color auto="1"/>
        </right>
        <top style="thin">
          <color auto="1"/>
        </top>
        <bottom style="thin">
          <color auto="1"/>
        </bottom>
        <vertical/>
        <horizontal/>
      </border>
    </dxf>
    <dxf>
      <font>
        <b val="0"/>
        <i/>
        <color theme="0" tint="-0.499984740745262"/>
      </font>
      <fill>
        <patternFill>
          <bgColor theme="0" tint="-0.24994659260841701"/>
        </patternFill>
      </fill>
    </dxf>
    <dxf>
      <font>
        <b val="0"/>
        <i/>
      </font>
    </dxf>
    <dxf>
      <font>
        <b val="0"/>
        <i/>
      </font>
    </dxf>
    <dxf>
      <font>
        <b val="0"/>
        <i/>
      </font>
    </dxf>
    <dxf>
      <font>
        <b val="0"/>
        <i/>
        <color theme="0" tint="-0.499984740745262"/>
      </font>
      <fill>
        <patternFill>
          <bgColor theme="0" tint="-0.24994659260841701"/>
        </patternFill>
      </fill>
    </dxf>
    <dxf>
      <font>
        <b val="0"/>
        <i/>
        <color theme="0" tint="-0.499984740745262"/>
      </font>
      <fill>
        <patternFill>
          <bgColor theme="0" tint="-0.24994659260841701"/>
        </patternFill>
      </fill>
    </dxf>
    <dxf>
      <font>
        <b val="0"/>
        <i/>
        <color theme="0" tint="-0.499984740745262"/>
      </font>
      <fill>
        <patternFill>
          <bgColor theme="0" tint="-0.24994659260841701"/>
        </patternFill>
      </fill>
    </dxf>
    <dxf>
      <font>
        <b val="0"/>
        <i/>
        <color theme="0" tint="-0.499984740745262"/>
      </font>
      <fill>
        <patternFill>
          <bgColor theme="0" tint="-0.24994659260841701"/>
        </patternFill>
      </fill>
    </dxf>
    <dxf>
      <font>
        <b val="0"/>
        <i/>
        <color theme="1" tint="0.499984740745262"/>
      </font>
    </dxf>
    <dxf>
      <fill>
        <patternFill>
          <bgColor theme="0" tint="-0.499984740745262"/>
        </patternFill>
      </fill>
    </dxf>
    <dxf>
      <font>
        <b val="0"/>
        <i/>
        <color theme="1" tint="0.499984740745262"/>
      </font>
    </dxf>
    <dxf>
      <font>
        <b val="0"/>
        <i/>
        <color theme="1" tint="0.499984740745262"/>
      </font>
    </dxf>
    <dxf>
      <font>
        <color auto="1"/>
      </font>
      <fill>
        <patternFill>
          <bgColor theme="1" tint="0.499984740745262"/>
        </patternFill>
      </fill>
    </dxf>
    <dxf>
      <fill>
        <patternFill>
          <bgColor theme="0" tint="-0.34998626667073579"/>
        </patternFill>
      </fill>
    </dxf>
    <dxf>
      <fill>
        <patternFill>
          <bgColor theme="0" tint="-0.34998626667073579"/>
        </patternFill>
      </fill>
    </dxf>
    <dxf>
      <font>
        <color auto="1"/>
      </font>
      <fill>
        <patternFill>
          <bgColor theme="1" tint="0.499984740745262"/>
        </patternFill>
      </fill>
    </dxf>
    <dxf>
      <fill>
        <patternFill>
          <bgColor theme="0" tint="-0.34998626667073579"/>
        </patternFill>
      </fill>
    </dxf>
    <dxf>
      <fill>
        <patternFill>
          <bgColor theme="0" tint="-0.34998626667073579"/>
        </patternFill>
      </fill>
    </dxf>
    <dxf>
      <font>
        <b val="0"/>
        <i/>
        <color theme="1" tint="0.499984740745262"/>
      </font>
    </dxf>
    <dxf>
      <font>
        <b val="0"/>
        <i/>
        <color theme="1" tint="0.499984740745262"/>
      </font>
    </dxf>
    <dxf>
      <font>
        <color auto="1"/>
      </font>
      <fill>
        <patternFill>
          <bgColor theme="1" tint="0.499984740745262"/>
        </patternFill>
      </fill>
    </dxf>
    <dxf>
      <fill>
        <patternFill>
          <bgColor theme="0" tint="-0.34998626667073579"/>
        </patternFill>
      </fill>
    </dxf>
    <dxf>
      <fill>
        <patternFill>
          <bgColor theme="0" tint="-0.34998626667073579"/>
        </patternFill>
      </fill>
    </dxf>
    <dxf>
      <font>
        <b val="0"/>
        <i/>
        <color theme="1" tint="0.499984740745262"/>
      </font>
    </dxf>
    <dxf>
      <font>
        <color auto="1"/>
      </font>
      <fill>
        <patternFill>
          <bgColor theme="1" tint="0.499984740745262"/>
        </patternFill>
      </fill>
    </dxf>
    <dxf>
      <fill>
        <patternFill>
          <bgColor theme="0" tint="-0.34998626667073579"/>
        </patternFill>
      </fill>
    </dxf>
    <dxf>
      <fill>
        <patternFill>
          <bgColor theme="0" tint="-0.34998626667073579"/>
        </patternFill>
      </fill>
    </dxf>
    <dxf>
      <font>
        <b val="0"/>
        <i/>
        <color theme="1" tint="0.499984740745262"/>
      </font>
    </dxf>
    <dxf>
      <font>
        <color auto="1"/>
      </font>
      <fill>
        <patternFill>
          <bgColor theme="1" tint="0.499984740745262"/>
        </patternFill>
      </fill>
    </dxf>
    <dxf>
      <fill>
        <patternFill>
          <bgColor theme="0" tint="-0.34998626667073579"/>
        </patternFill>
      </fill>
    </dxf>
    <dxf>
      <fill>
        <patternFill>
          <bgColor theme="0" tint="-0.34998626667073579"/>
        </patternFill>
      </fill>
    </dxf>
    <dxf>
      <font>
        <color auto="1"/>
      </font>
      <fill>
        <patternFill>
          <bgColor theme="1" tint="0.499984740745262"/>
        </patternFill>
      </fill>
    </dxf>
    <dxf>
      <fill>
        <patternFill>
          <bgColor theme="0" tint="-0.34998626667073579"/>
        </patternFill>
      </fill>
    </dxf>
    <dxf>
      <fill>
        <patternFill>
          <bgColor theme="0" tint="-0.34998626667073579"/>
        </patternFill>
      </fill>
    </dxf>
    <dxf>
      <font>
        <b val="0"/>
        <i/>
        <color theme="1" tint="0.499984740745262"/>
      </font>
    </dxf>
    <dxf>
      <font>
        <b val="0"/>
        <i/>
        <color theme="1" tint="0.499984740745262"/>
      </font>
    </dxf>
    <dxf>
      <font>
        <color auto="1"/>
      </font>
      <fill>
        <patternFill>
          <bgColor theme="1" tint="0.499984740745262"/>
        </patternFill>
      </fill>
    </dxf>
    <dxf>
      <fill>
        <patternFill>
          <bgColor theme="0" tint="-0.34998626667073579"/>
        </patternFill>
      </fill>
    </dxf>
    <dxf>
      <fill>
        <patternFill>
          <bgColor theme="0" tint="-0.34998626667073579"/>
        </patternFill>
      </fill>
    </dxf>
    <dxf>
      <font>
        <b val="0"/>
        <i/>
        <color theme="1" tint="0.499984740745262"/>
      </font>
    </dxf>
    <dxf>
      <font>
        <b val="0"/>
        <i/>
        <color theme="1" tint="0.499984740745262"/>
      </font>
    </dxf>
    <dxf>
      <font>
        <b val="0"/>
        <i/>
        <color theme="1" tint="0.499984740745262"/>
      </font>
    </dxf>
    <dxf>
      <font>
        <b val="0"/>
        <i/>
        <color theme="1" tint="0.499984740745262"/>
      </font>
    </dxf>
    <dxf>
      <fill>
        <patternFill>
          <bgColor theme="0" tint="-0.24994659260841701"/>
        </patternFill>
      </fill>
    </dxf>
    <dxf>
      <font>
        <b val="0"/>
        <i/>
        <color theme="1" tint="0.499984740745262"/>
      </font>
    </dxf>
    <dxf>
      <fill>
        <patternFill>
          <bgColor theme="0" tint="-0.24994659260841701"/>
        </patternFill>
      </fill>
    </dxf>
    <dxf>
      <font>
        <b val="0"/>
        <i/>
        <color theme="1" tint="0.499984740745262"/>
      </font>
    </dxf>
    <dxf>
      <fill>
        <patternFill>
          <bgColor theme="0" tint="-0.24994659260841701"/>
        </patternFill>
      </fill>
    </dxf>
    <dxf>
      <font>
        <b val="0"/>
        <i/>
        <color theme="1" tint="0.499984740745262"/>
      </font>
    </dxf>
    <dxf>
      <fill>
        <patternFill>
          <bgColor theme="0" tint="-0.24994659260841701"/>
        </patternFill>
      </fill>
    </dxf>
    <dxf>
      <font>
        <b val="0"/>
        <i/>
        <color theme="1" tint="0.499984740745262"/>
      </font>
    </dxf>
    <dxf>
      <fill>
        <patternFill>
          <bgColor theme="0" tint="-0.24994659260841701"/>
        </patternFill>
      </fill>
    </dxf>
    <dxf>
      <font>
        <b val="0"/>
        <i/>
        <color theme="1" tint="0.499984740745262"/>
      </font>
    </dxf>
    <dxf>
      <font>
        <b val="0"/>
        <i/>
        <color theme="1" tint="0.499984740745262"/>
      </font>
    </dxf>
    <dxf>
      <font>
        <b val="0"/>
        <i/>
        <color theme="1" tint="0.499984740745262"/>
      </font>
    </dxf>
    <dxf>
      <font>
        <b val="0"/>
        <i/>
        <color theme="1" tint="0.499984740745262"/>
      </font>
    </dxf>
    <dxf>
      <fill>
        <patternFill>
          <bgColor theme="0" tint="-0.24994659260841701"/>
        </patternFill>
      </fill>
    </dxf>
    <dxf>
      <fill>
        <patternFill>
          <bgColor theme="0" tint="-0.24994659260841701"/>
        </patternFill>
      </fill>
    </dxf>
    <dxf>
      <font>
        <b val="0"/>
        <i/>
        <color theme="1" tint="0.499984740745262"/>
      </font>
    </dxf>
    <dxf>
      <font>
        <b val="0"/>
        <i/>
        <color theme="1" tint="0.499984740745262"/>
      </font>
    </dxf>
    <dxf>
      <font>
        <b val="0"/>
        <i/>
        <color theme="1" tint="0.499984740745262"/>
      </font>
    </dxf>
    <dxf>
      <font>
        <b val="0"/>
        <i/>
        <color theme="2" tint="-0.499984740745262"/>
      </font>
    </dxf>
    <dxf>
      <font>
        <b val="0"/>
        <i/>
        <color theme="1" tint="0.499984740745262"/>
      </font>
    </dxf>
    <dxf>
      <fill>
        <patternFill>
          <bgColor theme="0" tint="-0.499984740745262"/>
        </patternFill>
      </fill>
    </dxf>
    <dxf>
      <fill>
        <patternFill>
          <bgColor theme="0" tint="-0.499984740745262"/>
        </patternFill>
      </fill>
    </dxf>
    <dxf>
      <font>
        <color auto="1"/>
      </font>
      <fill>
        <patternFill>
          <bgColor theme="1" tint="0.499984740745262"/>
        </patternFill>
      </fill>
    </dxf>
    <dxf>
      <fill>
        <patternFill>
          <bgColor theme="0" tint="-0.34998626667073579"/>
        </patternFill>
      </fill>
    </dxf>
    <dxf>
      <fill>
        <patternFill>
          <bgColor theme="0" tint="-0.34998626667073579"/>
        </patternFill>
      </fill>
    </dxf>
    <dxf>
      <font>
        <color auto="1"/>
      </font>
      <fill>
        <patternFill>
          <bgColor theme="1" tint="0.499984740745262"/>
        </patternFill>
      </fill>
    </dxf>
    <dxf>
      <fill>
        <patternFill>
          <bgColor theme="0" tint="-0.34998626667073579"/>
        </patternFill>
      </fill>
    </dxf>
    <dxf>
      <fill>
        <patternFill>
          <bgColor theme="0" tint="-0.34998626667073579"/>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2" tint="-0.499984740745262"/>
      </font>
    </dxf>
    <dxf>
      <font>
        <b val="0"/>
        <i/>
        <color theme="2" tint="-0.499984740745262"/>
      </font>
    </dxf>
    <dxf>
      <font>
        <b val="0"/>
        <i/>
        <color theme="2"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dxf>
    <dxf>
      <font>
        <b val="0"/>
        <i/>
        <color theme="2" tint="-0.499984740745262"/>
      </font>
    </dxf>
    <dxf>
      <font>
        <b/>
        <i val="0"/>
        <color rgb="FFC00000"/>
      </font>
    </dxf>
    <dxf>
      <font>
        <color rgb="FFFBDDDE"/>
      </font>
    </dxf>
    <dxf>
      <font>
        <b/>
        <i val="0"/>
        <color rgb="FFC00000"/>
      </font>
    </dxf>
    <dxf>
      <font>
        <color rgb="FFFBDDDE"/>
      </font>
    </dxf>
    <dxf>
      <font>
        <b/>
        <i val="0"/>
        <color rgb="FFC00000"/>
      </font>
    </dxf>
    <dxf>
      <font>
        <color rgb="FFFBDDDE"/>
      </font>
    </dxf>
    <dxf>
      <font>
        <b/>
        <i val="0"/>
        <color rgb="FFC00000"/>
      </font>
    </dxf>
    <dxf>
      <font>
        <color rgb="FFFBDDDE"/>
      </font>
    </dxf>
    <dxf>
      <font>
        <b/>
        <i val="0"/>
        <color rgb="FFC00000"/>
      </font>
    </dxf>
    <dxf>
      <font>
        <color rgb="FFFBDDDE"/>
      </font>
    </dxf>
    <dxf>
      <font>
        <b/>
        <i val="0"/>
        <color rgb="FFC00000"/>
      </font>
    </dxf>
    <dxf>
      <font>
        <color rgb="FFFBDDDE"/>
      </font>
    </dxf>
    <dxf>
      <font>
        <b/>
        <i val="0"/>
        <color rgb="FFC00000"/>
      </font>
    </dxf>
    <dxf>
      <font>
        <color rgb="FFFBDDDE"/>
      </font>
    </dxf>
    <dxf>
      <font>
        <b/>
        <i val="0"/>
        <color rgb="FFC00000"/>
      </font>
    </dxf>
    <dxf>
      <font>
        <color rgb="FFFBDDDE"/>
      </font>
    </dxf>
    <dxf>
      <font>
        <b/>
        <i val="0"/>
        <color rgb="FFC00000"/>
      </font>
    </dxf>
    <dxf>
      <font>
        <color rgb="FFFBDDDE"/>
      </font>
    </dxf>
    <dxf>
      <font>
        <b/>
        <i val="0"/>
        <color rgb="FFC00000"/>
      </font>
    </dxf>
    <dxf>
      <font>
        <color rgb="FFFBDDDE"/>
      </font>
    </dxf>
    <dxf>
      <font>
        <b/>
        <i val="0"/>
        <color rgb="FFC00000"/>
      </font>
    </dxf>
    <dxf>
      <font>
        <color rgb="FFFBDDDE"/>
      </font>
    </dxf>
    <dxf>
      <font>
        <b/>
        <i val="0"/>
        <color rgb="FFC00000"/>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color theme="2" tint="-0.24994659260841701"/>
      </font>
      <fill>
        <patternFill>
          <bgColor theme="0" tint="-4.9989318521683403E-2"/>
        </patternFill>
      </fill>
    </dxf>
    <dxf>
      <font>
        <color theme="2" tint="-0.24994659260841701"/>
      </font>
      <fill>
        <patternFill>
          <bgColor theme="0" tint="-4.9989318521683403E-2"/>
        </patternFill>
      </fill>
    </dxf>
    <dxf>
      <fill>
        <patternFill>
          <bgColor theme="0" tint="-0.499984740745262"/>
        </patternFill>
      </fill>
    </dxf>
    <dxf>
      <font>
        <b val="0"/>
        <i/>
        <color theme="1" tint="0.499984740745262"/>
      </font>
    </dxf>
    <dxf>
      <fill>
        <patternFill>
          <bgColor theme="0" tint="-0.499984740745262"/>
        </patternFill>
      </fill>
    </dxf>
    <dxf>
      <font>
        <b val="0"/>
        <i/>
        <color theme="1"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BDDDE"/>
      </font>
    </dxf>
    <dxf>
      <font>
        <color theme="0"/>
      </font>
    </dxf>
    <dxf>
      <font>
        <b val="0"/>
        <i/>
        <color theme="0"/>
      </font>
    </dxf>
  </dxfs>
  <tableStyles count="0" defaultTableStyle="TableStyleMedium2" defaultPivotStyle="PivotStyleLight16"/>
  <colors>
    <mruColors>
      <color rgb="FFF9D1B5"/>
      <color rgb="FFFBDDDE"/>
      <color rgb="FF20293C"/>
      <color rgb="FFEA5C5E"/>
      <color rgb="FF7E1013"/>
      <color rgb="FFFFFFFF"/>
      <color rgb="FFFE5C5E"/>
      <color rgb="FFFFF3E5"/>
      <color rgb="FFFDFDFD"/>
      <color rgb="FFEF81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175202</xdr:colOff>
      <xdr:row>0</xdr:row>
      <xdr:rowOff>11926</xdr:rowOff>
    </xdr:from>
    <xdr:to>
      <xdr:col>1</xdr:col>
      <xdr:colOff>592646</xdr:colOff>
      <xdr:row>2</xdr:row>
      <xdr:rowOff>174955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75202" y="11926"/>
          <a:ext cx="813021" cy="7886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91773</xdr:colOff>
      <xdr:row>1</xdr:row>
      <xdr:rowOff>5889</xdr:rowOff>
    </xdr:from>
    <xdr:to>
      <xdr:col>3</xdr:col>
      <xdr:colOff>72390</xdr:colOff>
      <xdr:row>3</xdr:row>
      <xdr:rowOff>114348</xdr:rowOff>
    </xdr:to>
    <xdr:pic>
      <xdr:nvPicPr>
        <xdr:cNvPr id="4" name="Picture 3">
          <a:extLst>
            <a:ext uri="{FF2B5EF4-FFF2-40B4-BE49-F238E27FC236}">
              <a16:creationId xmlns:a16="http://schemas.microsoft.com/office/drawing/2014/main" id="{C7EC1F1A-B93E-4156-ABF6-49D194AAFCE2}"/>
            </a:ext>
          </a:extLst>
        </xdr:cNvPr>
        <xdr:cNvPicPr>
          <a:picLocks noChangeAspect="1"/>
        </xdr:cNvPicPr>
      </xdr:nvPicPr>
      <xdr:blipFill>
        <a:blip xmlns:r="http://schemas.openxmlformats.org/officeDocument/2006/relationships" r:embed="rId1"/>
        <a:stretch>
          <a:fillRect/>
        </a:stretch>
      </xdr:blipFill>
      <xdr:spPr>
        <a:xfrm>
          <a:off x="444198" y="82089"/>
          <a:ext cx="689277" cy="651384"/>
        </a:xfrm>
        <a:prstGeom prst="rect">
          <a:avLst/>
        </a:prstGeom>
      </xdr:spPr>
    </xdr:pic>
    <xdr:clientData/>
  </xdr:twoCellAnchor>
  <xdr:twoCellAnchor>
    <xdr:from>
      <xdr:col>30</xdr:col>
      <xdr:colOff>238539</xdr:colOff>
      <xdr:row>44</xdr:row>
      <xdr:rowOff>125896</xdr:rowOff>
    </xdr:from>
    <xdr:to>
      <xdr:col>37</xdr:col>
      <xdr:colOff>203421</xdr:colOff>
      <xdr:row>52</xdr:row>
      <xdr:rowOff>72886</xdr:rowOff>
    </xdr:to>
    <xdr:sp macro="" textlink="">
      <xdr:nvSpPr>
        <xdr:cNvPr id="3" name="Rectangle 2">
          <a:extLst>
            <a:ext uri="{FF2B5EF4-FFF2-40B4-BE49-F238E27FC236}">
              <a16:creationId xmlns:a16="http://schemas.microsoft.com/office/drawing/2014/main" id="{EE483D61-1D28-4B4C-AF11-4B0DCBBB4ADF}"/>
            </a:ext>
          </a:extLst>
        </xdr:cNvPr>
        <xdr:cNvSpPr/>
      </xdr:nvSpPr>
      <xdr:spPr>
        <a:xfrm>
          <a:off x="8845826" y="15670696"/>
          <a:ext cx="2383404" cy="1457738"/>
        </a:xfrm>
        <a:prstGeom prst="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33131</xdr:colOff>
      <xdr:row>1</xdr:row>
      <xdr:rowOff>0</xdr:rowOff>
    </xdr:from>
    <xdr:to>
      <xdr:col>1</xdr:col>
      <xdr:colOff>898417</xdr:colOff>
      <xdr:row>5</xdr:row>
      <xdr:rowOff>0</xdr:rowOff>
    </xdr:to>
    <xdr:pic>
      <xdr:nvPicPr>
        <xdr:cNvPr id="18" name="Picture 17">
          <a:extLst>
            <a:ext uri="{FF2B5EF4-FFF2-40B4-BE49-F238E27FC236}">
              <a16:creationId xmlns:a16="http://schemas.microsoft.com/office/drawing/2014/main" id="{56F1EBFA-7DDD-4C22-A681-8866F73F5F17}"/>
            </a:ext>
          </a:extLst>
        </xdr:cNvPr>
        <xdr:cNvPicPr>
          <a:picLocks noChangeAspect="1"/>
        </xdr:cNvPicPr>
      </xdr:nvPicPr>
      <xdr:blipFill>
        <a:blip xmlns:r="http://schemas.openxmlformats.org/officeDocument/2006/relationships" r:embed="rId1"/>
        <a:stretch>
          <a:fillRect/>
        </a:stretch>
      </xdr:blipFill>
      <xdr:spPr>
        <a:xfrm>
          <a:off x="231914" y="149087"/>
          <a:ext cx="872906" cy="8613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132521</xdr:colOff>
      <xdr:row>0</xdr:row>
      <xdr:rowOff>43069</xdr:rowOff>
    </xdr:from>
    <xdr:to>
      <xdr:col>2</xdr:col>
      <xdr:colOff>265888</xdr:colOff>
      <xdr:row>4</xdr:row>
      <xdr:rowOff>133350</xdr:rowOff>
    </xdr:to>
    <xdr:pic>
      <xdr:nvPicPr>
        <xdr:cNvPr id="3" name="Picture 2">
          <a:extLst>
            <a:ext uri="{FF2B5EF4-FFF2-40B4-BE49-F238E27FC236}">
              <a16:creationId xmlns:a16="http://schemas.microsoft.com/office/drawing/2014/main" id="{7842E81B-72CD-4B62-990F-D6138EFFE010}"/>
            </a:ext>
          </a:extLst>
        </xdr:cNvPr>
        <xdr:cNvPicPr>
          <a:picLocks noChangeAspect="1"/>
        </xdr:cNvPicPr>
      </xdr:nvPicPr>
      <xdr:blipFill>
        <a:blip xmlns:r="http://schemas.openxmlformats.org/officeDocument/2006/relationships" r:embed="rId1"/>
        <a:stretch>
          <a:fillRect/>
        </a:stretch>
      </xdr:blipFill>
      <xdr:spPr>
        <a:xfrm>
          <a:off x="292541" y="43069"/>
          <a:ext cx="682007" cy="6427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91773</xdr:colOff>
      <xdr:row>1</xdr:row>
      <xdr:rowOff>57151</xdr:rowOff>
    </xdr:from>
    <xdr:to>
      <xdr:col>2</xdr:col>
      <xdr:colOff>394143</xdr:colOff>
      <xdr:row>4</xdr:row>
      <xdr:rowOff>190501</xdr:rowOff>
    </xdr:to>
    <xdr:pic>
      <xdr:nvPicPr>
        <xdr:cNvPr id="3" name="Picture 2">
          <a:extLst>
            <a:ext uri="{FF2B5EF4-FFF2-40B4-BE49-F238E27FC236}">
              <a16:creationId xmlns:a16="http://schemas.microsoft.com/office/drawing/2014/main" id="{3E1C5B1A-FDA2-4045-BD42-81C5C565302A}"/>
            </a:ext>
          </a:extLst>
        </xdr:cNvPr>
        <xdr:cNvPicPr>
          <a:picLocks noChangeAspect="1"/>
        </xdr:cNvPicPr>
      </xdr:nvPicPr>
      <xdr:blipFill>
        <a:blip xmlns:r="http://schemas.openxmlformats.org/officeDocument/2006/relationships" r:embed="rId1"/>
        <a:stretch>
          <a:fillRect/>
        </a:stretch>
      </xdr:blipFill>
      <xdr:spPr>
        <a:xfrm>
          <a:off x="234648" y="57151"/>
          <a:ext cx="780525"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178067</xdr:colOff>
      <xdr:row>1</xdr:row>
      <xdr:rowOff>12589</xdr:rowOff>
    </xdr:from>
    <xdr:to>
      <xdr:col>1</xdr:col>
      <xdr:colOff>628650</xdr:colOff>
      <xdr:row>4</xdr:row>
      <xdr:rowOff>133350</xdr:rowOff>
    </xdr:to>
    <xdr:pic>
      <xdr:nvPicPr>
        <xdr:cNvPr id="4" name="Picture 3">
          <a:extLst>
            <a:ext uri="{FF2B5EF4-FFF2-40B4-BE49-F238E27FC236}">
              <a16:creationId xmlns:a16="http://schemas.microsoft.com/office/drawing/2014/main" id="{C503A4CB-EA3C-4C75-8E51-20251C48B22F}"/>
            </a:ext>
          </a:extLst>
        </xdr:cNvPr>
        <xdr:cNvPicPr>
          <a:picLocks noChangeAspect="1"/>
        </xdr:cNvPicPr>
      </xdr:nvPicPr>
      <xdr:blipFill>
        <a:blip xmlns:r="http://schemas.openxmlformats.org/officeDocument/2006/relationships" r:embed="rId1"/>
        <a:stretch>
          <a:fillRect/>
        </a:stretch>
      </xdr:blipFill>
      <xdr:spPr>
        <a:xfrm>
          <a:off x="178067" y="58309"/>
          <a:ext cx="629653" cy="6427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99392</xdr:colOff>
      <xdr:row>0</xdr:row>
      <xdr:rowOff>91110</xdr:rowOff>
    </xdr:from>
    <xdr:to>
      <xdr:col>3</xdr:col>
      <xdr:colOff>94421</xdr:colOff>
      <xdr:row>3</xdr:row>
      <xdr:rowOff>322470</xdr:rowOff>
    </xdr:to>
    <xdr:pic>
      <xdr:nvPicPr>
        <xdr:cNvPr id="3" name="Picture 2">
          <a:extLst>
            <a:ext uri="{FF2B5EF4-FFF2-40B4-BE49-F238E27FC236}">
              <a16:creationId xmlns:a16="http://schemas.microsoft.com/office/drawing/2014/main" id="{8A56A6BC-00D3-4D71-B3B2-D1D0C1B340E2}"/>
            </a:ext>
          </a:extLst>
        </xdr:cNvPr>
        <xdr:cNvPicPr>
          <a:picLocks noChangeAspect="1"/>
        </xdr:cNvPicPr>
      </xdr:nvPicPr>
      <xdr:blipFill>
        <a:blip xmlns:r="http://schemas.openxmlformats.org/officeDocument/2006/relationships" r:embed="rId1"/>
        <a:stretch>
          <a:fillRect/>
        </a:stretch>
      </xdr:blipFill>
      <xdr:spPr>
        <a:xfrm>
          <a:off x="404192" y="91110"/>
          <a:ext cx="817990" cy="776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overflow" horzOverflow="overflow" wrap="square" rtlCol="0" anchor="t" anchorCtr="1">
        <a:spAutoFit/>
      </a:bodyPr>
      <a:lstStyle>
        <a:defPPr algn="ctr">
          <a:defRPr sz="1100"/>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mailto:ITYSpecCardQueries@qvc.com" TargetMode="External"/><Relationship Id="rId13" Type="http://schemas.openxmlformats.org/officeDocument/2006/relationships/hyperlink" Target="mailto:DL-QRG-DangerousGoods@qvc.com" TargetMode="External"/><Relationship Id="rId18" Type="http://schemas.openxmlformats.org/officeDocument/2006/relationships/hyperlink" Target="mailto:DL-QRG-DangerousGoods@qvc.com" TargetMode="External"/><Relationship Id="rId3" Type="http://schemas.openxmlformats.org/officeDocument/2006/relationships/hyperlink" Target="mailto:uk-customs@qvc.com" TargetMode="External"/><Relationship Id="rId21" Type="http://schemas.openxmlformats.org/officeDocument/2006/relationships/hyperlink" Target="mailto:DL-QRG-DangerousGoods@qvc.com" TargetMode="External"/><Relationship Id="rId7" Type="http://schemas.openxmlformats.org/officeDocument/2006/relationships/hyperlink" Target="mailto:de-zoll@qvc.com" TargetMode="External"/><Relationship Id="rId12" Type="http://schemas.openxmlformats.org/officeDocument/2006/relationships/hyperlink" Target="mailto:DL-QRG-DangerousGoods@qvc.com" TargetMode="External"/><Relationship Id="rId17" Type="http://schemas.openxmlformats.org/officeDocument/2006/relationships/hyperlink" Target="mailto:FashionAndHomeTextilesQA@qvc.com" TargetMode="External"/><Relationship Id="rId2" Type="http://schemas.openxmlformats.org/officeDocument/2006/relationships/hyperlink" Target="mailto:DE-QA-Vendor-Compliance@qvc.com" TargetMode="External"/><Relationship Id="rId16" Type="http://schemas.openxmlformats.org/officeDocument/2006/relationships/hyperlink" Target="mailto:DL-QRG-DangerousGoods@qvc.com" TargetMode="External"/><Relationship Id="rId20" Type="http://schemas.openxmlformats.org/officeDocument/2006/relationships/hyperlink" Target="mailto:DL-QRG-DangerousGoods@qvc.com" TargetMode="External"/><Relationship Id="rId1" Type="http://schemas.openxmlformats.org/officeDocument/2006/relationships/hyperlink" Target="mailto:DE-QA-Vendor-Compliance@qvc.com" TargetMode="External"/><Relationship Id="rId6" Type="http://schemas.openxmlformats.org/officeDocument/2006/relationships/hyperlink" Target="mailto:Italy.SupplyChain@qvc.com" TargetMode="External"/><Relationship Id="rId11" Type="http://schemas.openxmlformats.org/officeDocument/2006/relationships/hyperlink" Target="mailto:Italy.QA@qvc.com" TargetMode="External"/><Relationship Id="rId5" Type="http://schemas.openxmlformats.org/officeDocument/2006/relationships/hyperlink" Target="mailto:de-zoll@qvc.com" TargetMode="External"/><Relationship Id="rId15" Type="http://schemas.openxmlformats.org/officeDocument/2006/relationships/hyperlink" Target="mailto:DL-QRG-DangerousGoods@qvc.com" TargetMode="External"/><Relationship Id="rId23" Type="http://schemas.openxmlformats.org/officeDocument/2006/relationships/printerSettings" Target="../printerSettings/printerSettings10.bin"/><Relationship Id="rId10" Type="http://schemas.openxmlformats.org/officeDocument/2006/relationships/hyperlink" Target="mailto:ITYSpecCardQueries@qvc.com" TargetMode="External"/><Relationship Id="rId19" Type="http://schemas.openxmlformats.org/officeDocument/2006/relationships/hyperlink" Target="mailto:DL-QRG-DangerousGoods@qvc.com" TargetMode="External"/><Relationship Id="rId4" Type="http://schemas.openxmlformats.org/officeDocument/2006/relationships/hyperlink" Target="mailto:Italy.SupplyChain@qvc.com" TargetMode="External"/><Relationship Id="rId9" Type="http://schemas.openxmlformats.org/officeDocument/2006/relationships/hyperlink" Target="mailto:Italy.QA@qvc.com" TargetMode="External"/><Relationship Id="rId14" Type="http://schemas.openxmlformats.org/officeDocument/2006/relationships/hyperlink" Target="mailto:DL-QRG-DangerousGoods@qvc.com" TargetMode="External"/><Relationship Id="rId22" Type="http://schemas.openxmlformats.org/officeDocument/2006/relationships/hyperlink" Target="mailto:DL-QRG-DangerousGoods@qvc.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verpackungsregister@qvc.com" TargetMode="External"/><Relationship Id="rId2" Type="http://schemas.openxmlformats.org/officeDocument/2006/relationships/hyperlink" Target="mailto:verpackungsregister@qvc.com" TargetMode="External"/><Relationship Id="rId1" Type="http://schemas.openxmlformats.org/officeDocument/2006/relationships/hyperlink" Target="mailto:verpackungsregister@qvc.com" TargetMode="External"/><Relationship Id="rId4"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AC90"/>
  <sheetViews>
    <sheetView showGridLines="0" showRowColHeaders="0" tabSelected="1" topLeftCell="A4" zoomScale="80" zoomScaleNormal="80" workbookViewId="0">
      <selection activeCell="B13" sqref="B13:D13"/>
    </sheetView>
  </sheetViews>
  <sheetFormatPr baseColWidth="10" defaultColWidth="9.1796875" defaultRowHeight="14.5"/>
  <cols>
    <col min="1" max="1" width="6" style="5" customWidth="1"/>
    <col min="2" max="2" width="30.54296875" style="5" customWidth="1"/>
    <col min="3" max="3" width="7.81640625" style="5" customWidth="1"/>
    <col min="4" max="4" width="24.81640625" style="5" customWidth="1"/>
    <col min="5" max="5" width="0.81640625" style="5" customWidth="1"/>
    <col min="6" max="6" width="7.26953125" style="5" customWidth="1"/>
    <col min="7" max="7" width="2.26953125" style="5" customWidth="1"/>
    <col min="8" max="10" width="8.26953125" style="5" customWidth="1"/>
    <col min="11" max="19" width="6" style="5" customWidth="1"/>
    <col min="20" max="20" width="2.54296875" style="5" customWidth="1"/>
    <col min="21" max="37" width="5.26953125" style="5" customWidth="1"/>
    <col min="38" max="16384" width="9.1796875" style="5"/>
  </cols>
  <sheetData>
    <row r="1" spans="1:29" s="77" customFormat="1" ht="4.1500000000000004" customHeight="1">
      <c r="A1" s="81"/>
      <c r="B1" s="82"/>
      <c r="C1" s="82"/>
      <c r="D1" s="82"/>
      <c r="E1" s="82"/>
      <c r="F1" s="82"/>
      <c r="G1" s="82"/>
      <c r="H1" s="82"/>
      <c r="I1" s="82"/>
      <c r="J1" s="82"/>
      <c r="K1" s="82"/>
      <c r="L1" s="82"/>
      <c r="M1" s="82"/>
      <c r="N1" s="82"/>
      <c r="O1" s="82"/>
      <c r="P1" s="82"/>
      <c r="Q1" s="82"/>
      <c r="R1" s="82"/>
      <c r="S1" s="82"/>
      <c r="T1" s="82"/>
      <c r="U1" s="76"/>
      <c r="V1" s="76"/>
      <c r="W1" s="76"/>
    </row>
    <row r="2" spans="1:29" s="77" customFormat="1" ht="46.5" customHeight="1">
      <c r="A2" s="81"/>
      <c r="B2" s="437" t="str">
        <f>'Fields names'!A14</f>
        <v>Product Specification Card</v>
      </c>
      <c r="C2" s="437"/>
      <c r="D2" s="437"/>
      <c r="E2" s="437"/>
      <c r="F2" s="437"/>
      <c r="G2" s="437"/>
      <c r="H2" s="437"/>
      <c r="I2" s="437"/>
      <c r="J2" s="211"/>
      <c r="L2" s="210"/>
      <c r="M2" s="210"/>
      <c r="N2" s="210"/>
      <c r="O2" s="209"/>
      <c r="P2" s="436" t="s">
        <v>1968</v>
      </c>
      <c r="Q2" s="436"/>
      <c r="R2" s="436"/>
      <c r="S2" s="436"/>
      <c r="T2" s="81"/>
      <c r="X2" s="78"/>
      <c r="Y2" s="78"/>
      <c r="Z2" s="78"/>
      <c r="AA2" s="78"/>
      <c r="AB2" s="78"/>
      <c r="AC2" s="78"/>
    </row>
    <row r="3" spans="1:29" s="77" customFormat="1" ht="15.65" customHeight="1">
      <c r="A3" s="81"/>
      <c r="B3" s="81"/>
      <c r="C3" s="81"/>
      <c r="D3" s="81"/>
      <c r="E3" s="81"/>
      <c r="N3" s="81"/>
      <c r="O3" s="81"/>
      <c r="P3" s="81"/>
      <c r="Q3" s="81"/>
      <c r="R3" s="81"/>
      <c r="S3" s="81"/>
      <c r="T3" s="81"/>
      <c r="X3" s="79"/>
    </row>
    <row r="4" spans="1:29" s="40" customFormat="1" ht="75" customHeight="1">
      <c r="A4" s="129"/>
      <c r="B4" s="435" t="str">
        <f>'drop down choices'!DH3</f>
        <v>Die korrekten Informationen sollen eingegeben oder aus drop down Menüs ausgewählt werden.
Die Informationen, die in der Product Specification Card abgefragt werden, bilden einen Großteil der Kundeninformationen.
Alle Felder sind Pflichtfelder, wenn sie für das betreffende Produkt zutreffend sind. Falsche oder irreführende Informationen können einen negativen Einfluss auf den Verkauf des Produktes haben.
Falls Sie Fragen dazu haben, wie das Dokument auszufüllen ist, kontaktieren Sie bitte das QVC Quality Assurance (QA) Team:</v>
      </c>
      <c r="C4" s="435"/>
      <c r="D4" s="435"/>
      <c r="E4" s="435"/>
      <c r="F4" s="435"/>
      <c r="G4" s="435"/>
      <c r="H4" s="435"/>
      <c r="I4" s="435"/>
      <c r="J4" s="435"/>
      <c r="K4" s="435"/>
      <c r="L4" s="435"/>
      <c r="M4" s="435"/>
      <c r="N4" s="435"/>
      <c r="O4" s="435"/>
      <c r="P4" s="435"/>
      <c r="Q4" s="435"/>
      <c r="R4" s="435"/>
      <c r="S4" s="435"/>
    </row>
    <row r="5" spans="1:29" s="40" customFormat="1" ht="19.149999999999999" customHeight="1">
      <c r="A5" s="129"/>
      <c r="B5" s="319" t="str">
        <f>'drop down choices'!DH4</f>
        <v>DE-QA-Vendor-Compliance@qvc.com</v>
      </c>
      <c r="C5" s="319"/>
      <c r="D5" s="319"/>
      <c r="E5" s="319"/>
      <c r="G5" s="319"/>
      <c r="H5" s="319"/>
      <c r="I5" s="319"/>
      <c r="J5" s="319"/>
      <c r="K5" s="322">
        <f>'drop down choices'!DH5</f>
        <v>0</v>
      </c>
      <c r="L5" s="319"/>
      <c r="M5" s="319"/>
      <c r="N5" s="319"/>
      <c r="O5" s="319"/>
      <c r="P5" s="319"/>
      <c r="Q5" s="319"/>
      <c r="R5" s="319"/>
      <c r="S5" s="319"/>
      <c r="T5" s="40" t="s">
        <v>1559</v>
      </c>
    </row>
    <row r="6" spans="1:29" ht="22.15" customHeight="1">
      <c r="A6" s="131" t="s">
        <v>582</v>
      </c>
      <c r="B6" s="429" t="str">
        <f>'Fields names'!A5</f>
        <v>Wählen Sie den QVC Markt, an den Sie liefern</v>
      </c>
      <c r="C6" s="429"/>
      <c r="D6" s="429"/>
      <c r="E6" s="140"/>
      <c r="F6" s="140"/>
      <c r="G6" s="140"/>
      <c r="H6" s="140"/>
      <c r="I6" s="140"/>
      <c r="J6" s="140"/>
      <c r="K6" s="140"/>
      <c r="L6" s="140"/>
      <c r="M6" s="140"/>
      <c r="N6" s="139"/>
      <c r="O6" s="139"/>
      <c r="P6" s="139"/>
      <c r="Q6" s="139"/>
      <c r="R6" s="139"/>
      <c r="S6" s="139"/>
    </row>
    <row r="7" spans="1:29" ht="51.65" customHeight="1">
      <c r="A7" s="129"/>
      <c r="B7" s="433" t="s">
        <v>103</v>
      </c>
      <c r="C7" s="433"/>
      <c r="D7" s="433"/>
      <c r="E7" s="130"/>
      <c r="F7" s="430" t="str">
        <f>instructions!A72</f>
        <v>&lt;== QVC Markt und Sprache: Bitte wählen Sie den QVC Markt aus, an den Sie ihr Produkt liefern werden. Die Auswahl bestimmt  die Sprache der Überschriften und erlaubt so eine leichtere Kommunikation und einen leichteren Zugriff auf Informationen.</v>
      </c>
      <c r="G7" s="430"/>
      <c r="H7" s="430"/>
      <c r="I7" s="430"/>
      <c r="J7" s="430"/>
      <c r="K7" s="430"/>
      <c r="L7" s="430"/>
      <c r="M7" s="430"/>
      <c r="N7" s="430"/>
      <c r="O7" s="430"/>
      <c r="P7" s="430"/>
      <c r="Q7" s="430"/>
      <c r="R7" s="430"/>
      <c r="S7" s="430"/>
    </row>
    <row r="8" spans="1:29" ht="18" customHeight="1">
      <c r="A8" s="131" t="s">
        <v>583</v>
      </c>
      <c r="B8" s="429" t="str">
        <f>'Fields names'!A4</f>
        <v>Bevorzugte Sprache auswählen</v>
      </c>
      <c r="C8" s="429"/>
      <c r="D8" s="429"/>
      <c r="E8" s="130"/>
      <c r="F8" s="137"/>
      <c r="G8" s="137"/>
      <c r="H8" s="431"/>
      <c r="I8" s="431"/>
      <c r="J8" s="431"/>
      <c r="K8" s="431"/>
      <c r="L8" s="431"/>
      <c r="M8" s="431"/>
      <c r="N8" s="431"/>
      <c r="O8" s="431"/>
      <c r="P8" s="431"/>
      <c r="Q8" s="431"/>
      <c r="R8" s="431"/>
      <c r="S8" s="431"/>
    </row>
    <row r="9" spans="1:29" ht="51.65" customHeight="1">
      <c r="A9" s="129"/>
      <c r="B9" s="433" t="s">
        <v>241</v>
      </c>
      <c r="C9" s="433"/>
      <c r="D9" s="433"/>
      <c r="E9" s="130"/>
      <c r="F9" s="138"/>
      <c r="G9" s="138"/>
      <c r="H9" s="431"/>
      <c r="I9" s="431"/>
      <c r="J9" s="431"/>
      <c r="K9" s="431"/>
      <c r="L9" s="431"/>
      <c r="M9" s="431"/>
      <c r="N9" s="431"/>
      <c r="O9" s="431"/>
      <c r="P9" s="431"/>
      <c r="Q9" s="431"/>
      <c r="R9" s="431"/>
      <c r="S9" s="431"/>
    </row>
    <row r="10" spans="1:29" ht="18" customHeight="1">
      <c r="A10" s="131" t="s">
        <v>584</v>
      </c>
      <c r="B10" s="429" t="str">
        <f>'Fields names'!A6</f>
        <v>Wählen Sie die Kategorie aus</v>
      </c>
      <c r="C10" s="429"/>
      <c r="D10" s="429"/>
      <c r="E10" s="130"/>
      <c r="F10" s="139"/>
      <c r="G10" s="137"/>
      <c r="H10" s="137"/>
      <c r="I10" s="137"/>
      <c r="J10" s="137"/>
      <c r="K10" s="140"/>
      <c r="L10" s="140"/>
      <c r="M10" s="140"/>
      <c r="N10" s="139"/>
      <c r="O10" s="139"/>
      <c r="P10" s="139"/>
      <c r="Q10" s="141"/>
      <c r="R10" s="141"/>
      <c r="S10" s="139"/>
    </row>
    <row r="11" spans="1:29" ht="51.65" customHeight="1">
      <c r="A11" s="129"/>
      <c r="B11" s="433" t="s">
        <v>1905</v>
      </c>
      <c r="C11" s="433"/>
      <c r="D11" s="433"/>
      <c r="E11" s="130"/>
      <c r="F11" s="430" t="str">
        <f>instructions!A67</f>
        <v>&lt;== Kategorie und Unterkategorie: Bitte wählen Sie die Kategorie und Unterkategorie passend zu Ihrem angebotenen Produkt aus. Die korrekte Auswahl stellt sicher, dass alle für das Produkt notwendigen Informationsfelder in der Product Specification Card ausgefüllt werden können.</v>
      </c>
      <c r="G11" s="430"/>
      <c r="H11" s="430"/>
      <c r="I11" s="430"/>
      <c r="J11" s="430"/>
      <c r="K11" s="430"/>
      <c r="L11" s="430"/>
      <c r="M11" s="430"/>
      <c r="N11" s="430"/>
      <c r="O11" s="430"/>
      <c r="P11" s="430"/>
      <c r="Q11" s="430"/>
      <c r="R11" s="430"/>
      <c r="S11" s="430"/>
    </row>
    <row r="12" spans="1:29" s="4" customFormat="1" ht="18" customHeight="1">
      <c r="A12" s="131" t="s">
        <v>585</v>
      </c>
      <c r="B12" s="429" t="str">
        <f>'Fields names'!A7</f>
        <v>Wählen Sie die Unterkategorie aus</v>
      </c>
      <c r="C12" s="429"/>
      <c r="D12" s="429"/>
      <c r="E12" s="130"/>
      <c r="F12" s="430"/>
      <c r="G12" s="430"/>
      <c r="H12" s="430"/>
      <c r="I12" s="430"/>
      <c r="J12" s="430"/>
      <c r="K12" s="430"/>
      <c r="L12" s="430"/>
      <c r="M12" s="430"/>
      <c r="N12" s="430"/>
      <c r="O12" s="430"/>
      <c r="P12" s="430"/>
      <c r="Q12" s="430"/>
      <c r="R12" s="430"/>
      <c r="S12" s="430"/>
      <c r="T12" s="5"/>
      <c r="U12" s="5"/>
    </row>
    <row r="13" spans="1:29" s="4" customFormat="1" ht="45" customHeight="1">
      <c r="A13" s="129"/>
      <c r="B13" s="434" t="s">
        <v>300</v>
      </c>
      <c r="C13" s="434"/>
      <c r="D13" s="434"/>
      <c r="E13" s="130"/>
      <c r="F13" s="142"/>
      <c r="G13" s="142"/>
      <c r="H13" s="137"/>
      <c r="I13" s="137"/>
      <c r="J13" s="137"/>
      <c r="K13" s="140"/>
      <c r="L13" s="140"/>
      <c r="M13" s="140"/>
      <c r="N13" s="139"/>
      <c r="O13" s="139"/>
      <c r="P13" s="139"/>
      <c r="Q13" s="139"/>
      <c r="R13" s="139"/>
      <c r="S13" s="139"/>
      <c r="T13" s="5"/>
      <c r="U13" s="5"/>
    </row>
    <row r="14" spans="1:29" s="4" customFormat="1" ht="18" customHeight="1">
      <c r="A14" s="131" t="s">
        <v>607</v>
      </c>
      <c r="B14" s="132" t="str">
        <f>'Fields names'!A9</f>
        <v>Datum</v>
      </c>
      <c r="C14" s="133" t="s">
        <v>612</v>
      </c>
      <c r="D14" s="132" t="str">
        <f>'Fields names'!A10</f>
        <v>Version</v>
      </c>
      <c r="E14" s="130"/>
      <c r="F14" s="430" t="str">
        <f>instructions!A70</f>
        <v>&lt;== DATUM / VERSION: Bitte geben Sie das Datum der Fertigstellung und die Version an.  Falls Sie eine Änderung erstellen, geben Sie bitte an Update1, Update2, ... und geben Sie den Grund/das Detail der Änderung an</v>
      </c>
      <c r="G14" s="430"/>
      <c r="H14" s="430"/>
      <c r="I14" s="430"/>
      <c r="J14" s="430"/>
      <c r="K14" s="430"/>
      <c r="L14" s="430"/>
      <c r="M14" s="430"/>
      <c r="N14" s="430"/>
      <c r="O14" s="430"/>
      <c r="P14" s="430"/>
      <c r="Q14" s="430"/>
      <c r="R14" s="430"/>
      <c r="S14" s="430"/>
      <c r="T14" s="5"/>
      <c r="U14" s="5"/>
    </row>
    <row r="15" spans="1:29" ht="30.65" customHeight="1">
      <c r="A15" s="129"/>
      <c r="B15" s="206"/>
      <c r="C15" s="41"/>
      <c r="D15" s="206" t="s">
        <v>300</v>
      </c>
      <c r="E15" s="130"/>
      <c r="F15" s="430"/>
      <c r="G15" s="430"/>
      <c r="H15" s="430"/>
      <c r="I15" s="430"/>
      <c r="J15" s="430"/>
      <c r="K15" s="430"/>
      <c r="L15" s="430"/>
      <c r="M15" s="430"/>
      <c r="N15" s="430"/>
      <c r="O15" s="430"/>
      <c r="P15" s="430"/>
      <c r="Q15" s="430"/>
      <c r="R15" s="430"/>
      <c r="S15" s="430"/>
    </row>
    <row r="16" spans="1:29" ht="14.25" customHeight="1">
      <c r="A16" s="131"/>
      <c r="B16" s="429" t="str">
        <f>'Fields names'!A11</f>
        <v xml:space="preserve"> Grund/Detail der Änderung</v>
      </c>
      <c r="C16" s="429"/>
      <c r="D16" s="429"/>
      <c r="E16" s="136"/>
      <c r="F16" s="430"/>
      <c r="G16" s="430"/>
      <c r="H16" s="430"/>
      <c r="I16" s="430"/>
      <c r="J16" s="430"/>
      <c r="K16" s="430"/>
      <c r="L16" s="430"/>
      <c r="M16" s="430"/>
      <c r="N16" s="430"/>
      <c r="O16" s="430"/>
      <c r="P16" s="430"/>
      <c r="Q16" s="430"/>
      <c r="R16" s="430"/>
      <c r="S16" s="430"/>
    </row>
    <row r="17" spans="1:23" ht="38.5" customHeight="1">
      <c r="A17" s="129"/>
      <c r="B17" s="432"/>
      <c r="C17" s="432"/>
      <c r="D17" s="432"/>
      <c r="E17" s="104"/>
      <c r="F17" s="430"/>
      <c r="G17" s="430"/>
      <c r="H17" s="430"/>
      <c r="I17" s="430"/>
      <c r="J17" s="430"/>
      <c r="K17" s="430"/>
      <c r="L17" s="430"/>
      <c r="M17" s="430"/>
      <c r="N17" s="430"/>
      <c r="O17" s="430"/>
      <c r="P17" s="430"/>
      <c r="Q17" s="430"/>
      <c r="R17" s="430"/>
      <c r="S17" s="430"/>
    </row>
    <row r="18" spans="1:23" ht="31.5" customHeight="1">
      <c r="A18" s="129"/>
      <c r="B18" s="134" t="str">
        <f>instructions!A76</f>
        <v>Legende</v>
      </c>
      <c r="C18" s="135"/>
      <c r="D18" s="129"/>
      <c r="E18" s="129"/>
      <c r="F18" s="143"/>
      <c r="G18" s="129"/>
      <c r="H18" s="129"/>
      <c r="I18" s="129"/>
      <c r="J18" s="129"/>
      <c r="K18" s="129"/>
      <c r="L18" s="129"/>
      <c r="M18" s="130"/>
      <c r="N18" s="129"/>
      <c r="O18" s="129"/>
      <c r="P18" s="129"/>
      <c r="Q18" s="129"/>
      <c r="R18" s="129"/>
      <c r="S18" s="129"/>
    </row>
    <row r="19" spans="1:23" ht="42.65" customHeight="1">
      <c r="A19" s="129"/>
      <c r="B19" s="256"/>
      <c r="C19" s="264" t="str">
        <f>CONCATENATE("&lt;== ",instructions!A73)</f>
        <v>&lt;== Vom Lieferanten auszufüllen. Falls ein Feld für ein Produkt nicht zutrifft, geben Sie bitte n/a an.</v>
      </c>
      <c r="D19" s="129"/>
      <c r="E19" s="129"/>
      <c r="F19" s="143"/>
      <c r="G19" s="129"/>
      <c r="H19" s="129"/>
      <c r="I19" s="129"/>
      <c r="J19" s="129"/>
      <c r="K19" s="129"/>
      <c r="L19" s="129"/>
      <c r="M19" s="130"/>
      <c r="N19" s="129"/>
      <c r="O19" s="129"/>
      <c r="P19" s="129"/>
      <c r="Q19" s="129"/>
      <c r="R19" s="129"/>
      <c r="S19" s="129"/>
      <c r="T19" s="39"/>
      <c r="W19" s="34"/>
    </row>
    <row r="20" spans="1:23" ht="43.5" customHeight="1">
      <c r="A20" s="129"/>
      <c r="B20" s="263"/>
      <c r="C20" s="264" t="str">
        <f>CONCATENATE("&lt;== ",instructions!A74)</f>
        <v>&lt;== Lieferant: bitte aus Drop Down Menü auswählen.</v>
      </c>
      <c r="D20" s="129"/>
      <c r="E20" s="129"/>
      <c r="F20" s="143"/>
      <c r="G20" s="129"/>
      <c r="H20" s="129"/>
      <c r="I20" s="129"/>
      <c r="J20" s="129"/>
      <c r="K20" s="129"/>
      <c r="L20" s="129"/>
      <c r="M20" s="130"/>
      <c r="N20" s="129"/>
      <c r="O20" s="129"/>
      <c r="P20" s="129"/>
      <c r="Q20" s="129"/>
      <c r="R20" s="129"/>
      <c r="S20" s="129"/>
      <c r="T20" s="39"/>
    </row>
    <row r="21" spans="1:23" ht="35.25" customHeight="1">
      <c r="A21" s="129"/>
      <c r="B21" s="257"/>
      <c r="C21" s="264" t="str">
        <f>CONCATENATE("&lt;== ",instructions!A75)</f>
        <v>&lt;== Für dieses Produkt nicht benötigt.</v>
      </c>
      <c r="D21" s="129"/>
      <c r="E21" s="129"/>
      <c r="F21" s="143"/>
      <c r="G21" s="129"/>
      <c r="H21" s="129"/>
      <c r="I21" s="129"/>
      <c r="J21" s="129"/>
      <c r="K21" s="129"/>
      <c r="L21" s="129"/>
      <c r="M21" s="130"/>
      <c r="N21" s="129"/>
      <c r="O21" s="129"/>
      <c r="P21" s="129"/>
      <c r="Q21" s="129"/>
      <c r="R21" s="129"/>
      <c r="S21" s="129"/>
      <c r="T21" s="39"/>
    </row>
    <row r="22" spans="1:23" ht="27" customHeight="1">
      <c r="A22" s="129"/>
      <c r="B22" s="129"/>
      <c r="C22" s="135"/>
      <c r="D22" s="129"/>
      <c r="E22" s="129"/>
      <c r="F22" s="143"/>
      <c r="G22" s="129"/>
      <c r="H22" s="129"/>
      <c r="I22" s="129"/>
      <c r="J22" s="129"/>
      <c r="K22" s="129"/>
      <c r="L22" s="129"/>
      <c r="M22" s="130"/>
      <c r="N22" s="129"/>
      <c r="O22" s="129"/>
      <c r="P22" s="129"/>
      <c r="Q22" s="129"/>
      <c r="R22" s="129"/>
      <c r="S22" s="129"/>
    </row>
    <row r="23" spans="1:23" ht="27" customHeight="1">
      <c r="C23" s="135"/>
      <c r="D23" s="34"/>
      <c r="E23" s="34"/>
      <c r="F23" s="34"/>
      <c r="G23" s="34"/>
      <c r="H23" s="34"/>
      <c r="I23" s="34"/>
      <c r="J23" s="34"/>
      <c r="K23" s="34"/>
      <c r="L23" s="34"/>
      <c r="M23" s="34"/>
      <c r="N23" s="34"/>
      <c r="O23" s="34"/>
      <c r="P23" s="34"/>
    </row>
    <row r="24" spans="1:23" ht="33" customHeight="1">
      <c r="D24" s="29"/>
      <c r="E24" s="29"/>
      <c r="F24" s="29"/>
      <c r="G24" s="29"/>
      <c r="H24" s="29"/>
      <c r="I24" s="29"/>
      <c r="J24" s="29"/>
      <c r="K24" s="29"/>
      <c r="L24" s="29"/>
      <c r="M24" s="29"/>
      <c r="N24" s="29"/>
      <c r="O24" s="29"/>
      <c r="P24" s="29"/>
      <c r="Q24" s="39"/>
      <c r="R24" s="39"/>
      <c r="S24" s="39"/>
      <c r="T24" s="39"/>
    </row>
    <row r="25" spans="1:23" ht="17.25" customHeight="1">
      <c r="D25" s="29"/>
      <c r="E25" s="29"/>
      <c r="F25" s="29"/>
      <c r="G25" s="29"/>
      <c r="H25" s="29"/>
      <c r="I25" s="29"/>
      <c r="J25" s="29"/>
      <c r="K25" s="29"/>
      <c r="L25" s="29"/>
      <c r="M25" s="29"/>
      <c r="N25" s="29"/>
      <c r="O25" s="29"/>
      <c r="P25" s="29"/>
      <c r="Q25" s="29"/>
      <c r="R25" s="28"/>
      <c r="S25" s="28"/>
      <c r="T25" s="28"/>
    </row>
    <row r="26" spans="1:23" ht="17.25" customHeight="1">
      <c r="D26" s="29"/>
      <c r="E26" s="29"/>
      <c r="F26" s="29"/>
      <c r="G26" s="29"/>
      <c r="H26" s="29"/>
      <c r="I26" s="29"/>
      <c r="J26" s="29"/>
      <c r="K26" s="29"/>
      <c r="L26" s="29"/>
      <c r="M26" s="29"/>
      <c r="N26" s="29"/>
      <c r="O26" s="29"/>
      <c r="P26" s="29"/>
      <c r="R26" s="28"/>
      <c r="S26" s="28"/>
      <c r="T26" s="28"/>
    </row>
    <row r="27" spans="1:23" ht="17.25" customHeight="1">
      <c r="Q27" s="29"/>
    </row>
    <row r="28" spans="1:23" ht="17.25" customHeight="1">
      <c r="Q28" s="29"/>
    </row>
    <row r="29" spans="1:23" ht="17.25" customHeight="1">
      <c r="Q29" s="29"/>
    </row>
    <row r="30" spans="1:23" ht="17.25" customHeight="1">
      <c r="Q30" s="29"/>
    </row>
    <row r="31" spans="1:23" ht="17.25" customHeight="1">
      <c r="Q31" s="28"/>
    </row>
    <row r="32" spans="1:23" ht="17.25" customHeight="1">
      <c r="Q32" s="28"/>
    </row>
    <row r="33" spans="4:17" ht="17.25" customHeight="1">
      <c r="Q33" s="28"/>
    </row>
    <row r="34" spans="4:17" ht="17.25" customHeight="1"/>
    <row r="35" spans="4:17" ht="17.25" customHeight="1"/>
    <row r="36" spans="4:17" ht="17.25" customHeight="1"/>
    <row r="37" spans="4:17" ht="17.25" customHeight="1"/>
    <row r="38" spans="4:17" ht="17.25" customHeight="1"/>
    <row r="39" spans="4:17" ht="17.25" customHeight="1">
      <c r="D39" s="29"/>
      <c r="E39" s="29"/>
      <c r="F39" s="29"/>
      <c r="G39" s="29"/>
      <c r="H39" s="29"/>
      <c r="I39" s="29"/>
      <c r="J39" s="29"/>
      <c r="K39" s="29"/>
      <c r="L39" s="29"/>
      <c r="M39" s="29"/>
      <c r="N39" s="29"/>
      <c r="O39" s="29"/>
      <c r="P39" s="29"/>
    </row>
    <row r="40" spans="4:17" ht="17.25" customHeight="1">
      <c r="D40" s="29"/>
      <c r="E40" s="29"/>
      <c r="F40" s="29"/>
      <c r="G40" s="29"/>
      <c r="H40" s="29"/>
      <c r="I40" s="29"/>
      <c r="J40" s="29"/>
      <c r="K40" s="29"/>
      <c r="L40" s="29"/>
      <c r="M40" s="29"/>
      <c r="N40" s="29"/>
      <c r="O40" s="29"/>
      <c r="P40" s="29"/>
    </row>
    <row r="41" spans="4:17" ht="17.25" customHeight="1">
      <c r="D41" s="29"/>
      <c r="E41" s="29"/>
      <c r="F41" s="29"/>
      <c r="G41" s="29"/>
      <c r="H41" s="29"/>
      <c r="I41" s="29"/>
      <c r="J41" s="29"/>
      <c r="K41" s="29"/>
      <c r="L41" s="29"/>
      <c r="M41" s="29"/>
      <c r="N41" s="29"/>
      <c r="O41" s="29"/>
      <c r="P41" s="29"/>
    </row>
    <row r="42" spans="4:17" ht="17.25" customHeight="1">
      <c r="D42" s="29"/>
      <c r="E42" s="29"/>
      <c r="F42" s="29"/>
      <c r="G42" s="29"/>
      <c r="H42" s="29"/>
      <c r="I42" s="29"/>
      <c r="J42" s="29"/>
      <c r="K42" s="29"/>
      <c r="L42" s="29"/>
      <c r="M42" s="29"/>
      <c r="N42" s="29"/>
      <c r="O42" s="29"/>
      <c r="P42" s="29"/>
    </row>
    <row r="43" spans="4:17" ht="17.25" customHeight="1">
      <c r="D43" s="29"/>
      <c r="E43" s="29"/>
      <c r="F43" s="29"/>
      <c r="G43" s="29"/>
      <c r="H43" s="29"/>
      <c r="I43" s="29"/>
      <c r="J43" s="29"/>
      <c r="K43" s="29"/>
      <c r="L43" s="29"/>
      <c r="M43" s="29"/>
      <c r="N43" s="29"/>
      <c r="O43" s="29"/>
      <c r="P43" s="29"/>
    </row>
    <row r="44" spans="4:17" ht="17.25" customHeight="1">
      <c r="D44" s="29"/>
      <c r="E44" s="29"/>
      <c r="F44" s="29"/>
      <c r="G44" s="29"/>
      <c r="H44" s="29"/>
      <c r="I44" s="29"/>
      <c r="J44" s="29"/>
      <c r="K44" s="29"/>
      <c r="L44" s="29"/>
      <c r="M44" s="29"/>
      <c r="N44" s="29"/>
      <c r="O44" s="29"/>
      <c r="P44" s="29"/>
    </row>
    <row r="45" spans="4:17" ht="17.25" customHeight="1">
      <c r="D45" s="29"/>
      <c r="E45" s="29"/>
      <c r="F45" s="29"/>
      <c r="G45" s="29"/>
      <c r="H45" s="29"/>
      <c r="I45" s="29"/>
      <c r="J45" s="29"/>
      <c r="K45" s="29"/>
      <c r="L45" s="29"/>
      <c r="M45" s="29"/>
      <c r="N45" s="29"/>
      <c r="O45" s="29"/>
      <c r="P45" s="29"/>
    </row>
    <row r="46" spans="4:17" ht="17.25" customHeight="1">
      <c r="D46" s="29"/>
      <c r="E46" s="29"/>
      <c r="F46" s="29"/>
      <c r="G46" s="29"/>
      <c r="H46" s="29"/>
      <c r="I46" s="29"/>
      <c r="J46" s="29"/>
      <c r="K46" s="29"/>
      <c r="L46" s="29"/>
      <c r="M46" s="29"/>
      <c r="N46" s="29"/>
      <c r="O46" s="29"/>
      <c r="P46" s="29"/>
    </row>
    <row r="47" spans="4:17" ht="17.25" customHeight="1">
      <c r="D47" s="29"/>
      <c r="E47" s="29"/>
      <c r="F47" s="29"/>
      <c r="G47" s="29"/>
      <c r="H47" s="29"/>
      <c r="I47" s="29"/>
      <c r="J47" s="29"/>
      <c r="K47" s="29"/>
      <c r="L47" s="29"/>
      <c r="M47" s="29"/>
      <c r="N47" s="29"/>
      <c r="O47" s="29"/>
      <c r="P47" s="29"/>
    </row>
    <row r="48" spans="4:17" ht="17.25" customHeight="1">
      <c r="D48" s="29"/>
      <c r="E48" s="29"/>
      <c r="F48" s="29"/>
      <c r="G48" s="29"/>
      <c r="H48" s="29"/>
      <c r="I48" s="29"/>
      <c r="J48" s="29"/>
      <c r="K48" s="29"/>
      <c r="L48" s="29"/>
      <c r="M48" s="29"/>
      <c r="N48" s="29"/>
      <c r="O48" s="29"/>
      <c r="P48" s="29"/>
    </row>
    <row r="49" spans="4:16" ht="17.25" customHeight="1">
      <c r="D49" s="29"/>
      <c r="E49" s="29"/>
      <c r="F49" s="29"/>
      <c r="G49" s="29"/>
      <c r="H49" s="29"/>
      <c r="I49" s="29"/>
      <c r="J49" s="29"/>
      <c r="K49" s="29"/>
      <c r="L49" s="29"/>
      <c r="M49" s="29"/>
      <c r="N49" s="29"/>
      <c r="O49" s="29"/>
      <c r="P49" s="29"/>
    </row>
    <row r="50" spans="4:16" ht="17.25" customHeight="1">
      <c r="D50" s="29"/>
      <c r="E50" s="29"/>
      <c r="F50" s="29"/>
      <c r="G50" s="29"/>
      <c r="H50" s="29"/>
      <c r="I50" s="29"/>
      <c r="J50" s="29"/>
      <c r="K50" s="29"/>
      <c r="L50" s="29"/>
      <c r="M50" s="29"/>
      <c r="N50" s="29"/>
      <c r="O50" s="29"/>
      <c r="P50" s="29"/>
    </row>
    <row r="51" spans="4:16" ht="17.25" customHeight="1">
      <c r="D51" s="29"/>
      <c r="E51" s="29"/>
      <c r="F51" s="29"/>
      <c r="G51" s="29"/>
      <c r="H51" s="29"/>
      <c r="I51" s="29"/>
      <c r="J51" s="29"/>
      <c r="K51" s="29"/>
      <c r="L51" s="29"/>
      <c r="M51" s="29"/>
      <c r="N51" s="29"/>
      <c r="O51" s="29"/>
      <c r="P51" s="29"/>
    </row>
    <row r="52" spans="4:16" ht="17.25" customHeight="1">
      <c r="D52" s="29"/>
      <c r="E52" s="29"/>
      <c r="F52" s="29"/>
      <c r="G52" s="29"/>
      <c r="H52" s="29"/>
      <c r="I52" s="29"/>
      <c r="J52" s="29"/>
      <c r="K52" s="29"/>
      <c r="L52" s="29"/>
      <c r="M52" s="29"/>
      <c r="N52" s="29"/>
      <c r="O52" s="29"/>
      <c r="P52" s="29"/>
    </row>
    <row r="53" spans="4:16" ht="17.25" customHeight="1">
      <c r="D53" s="29"/>
      <c r="E53" s="29"/>
      <c r="F53" s="29"/>
      <c r="G53" s="29"/>
      <c r="H53" s="29"/>
      <c r="I53" s="29"/>
      <c r="J53" s="29"/>
      <c r="K53" s="29"/>
      <c r="L53" s="29"/>
      <c r="M53" s="29"/>
      <c r="N53" s="29"/>
      <c r="O53" s="29"/>
      <c r="P53" s="29"/>
    </row>
    <row r="54" spans="4:16" ht="17.25" customHeight="1">
      <c r="D54" s="29"/>
      <c r="E54" s="29"/>
      <c r="F54" s="29"/>
      <c r="G54" s="29"/>
      <c r="H54" s="29"/>
      <c r="I54" s="29"/>
      <c r="J54" s="29"/>
      <c r="K54" s="29"/>
      <c r="L54" s="29"/>
      <c r="M54" s="29"/>
      <c r="N54" s="29"/>
      <c r="O54" s="29"/>
      <c r="P54" s="29"/>
    </row>
    <row r="55" spans="4:16" ht="17.25" customHeight="1"/>
    <row r="56" spans="4:16" ht="17.25" customHeight="1"/>
    <row r="57" spans="4:16" ht="17.25" customHeight="1"/>
    <row r="58" spans="4:16" ht="17.25" customHeight="1"/>
    <row r="59" spans="4:16" ht="17.25" customHeight="1"/>
    <row r="60" spans="4:16" ht="17.25" customHeight="1"/>
    <row r="61" spans="4:16" ht="17.25" customHeight="1"/>
    <row r="62" spans="4:16" ht="17.25" customHeight="1"/>
    <row r="63" spans="4:16" ht="17.25" customHeight="1"/>
    <row r="64" spans="4:16"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h7NcUMVncsjnqoIRcEAoQljmmseSVCifOCbdJF3xbW0oIqf81KoQLKHlwbjX+ny3EdcSGnOY08ycMcowjXCwFQ==" saltValue="Bgdn5NVVbdqTEDfgB2CmVg==" spinCount="100000" sheet="1" formatCells="0" formatRows="0" insertHyperlinks="0" selectLockedCells="1" sort="0" autoFilter="0"/>
  <dataConsolidate/>
  <mergeCells count="17">
    <mergeCell ref="B4:S4"/>
    <mergeCell ref="P2:S2"/>
    <mergeCell ref="B2:I2"/>
    <mergeCell ref="B6:D6"/>
    <mergeCell ref="B16:D16"/>
    <mergeCell ref="F7:S7"/>
    <mergeCell ref="H8:S9"/>
    <mergeCell ref="F11:S12"/>
    <mergeCell ref="F14:S17"/>
    <mergeCell ref="B17:D17"/>
    <mergeCell ref="B12:D12"/>
    <mergeCell ref="B7:D7"/>
    <mergeCell ref="B9:D9"/>
    <mergeCell ref="B11:D11"/>
    <mergeCell ref="B13:D13"/>
    <mergeCell ref="B8:D8"/>
    <mergeCell ref="B10:D10"/>
  </mergeCells>
  <conditionalFormatting sqref="P2 F18:F22">
    <cfRule type="containsText" dxfId="495" priority="2" operator="containsText" text="W">
      <formula>NOT(ISERROR(SEARCH("W",F2)))</formula>
    </cfRule>
  </conditionalFormatting>
  <conditionalFormatting sqref="K5">
    <cfRule type="cellIs" dxfId="494" priority="1" operator="equal">
      <formula>0</formula>
    </cfRule>
  </conditionalFormatting>
  <dataValidations count="1">
    <dataValidation type="list" allowBlank="1" showInputMessage="1" showErrorMessage="1" sqref="C17:E17">
      <formula1>$CM$3:$CM$10</formula1>
    </dataValidation>
  </dataValidations>
  <pageMargins left="0.23622047244094491" right="0.23622047244094491" top="0.35433070866141736" bottom="0.55118110236220474" header="0.31496062992125984" footer="0.31496062992125984"/>
  <pageSetup paperSize="9" scale="62" fitToHeight="0" orientation="portrait" r:id="rId1"/>
  <headerFooter>
    <oddFooter>&amp;L&amp;F&amp;REU_FM 002 SPEC CARD ACCESSORIES v1</oddFooter>
  </headerFooter>
  <colBreaks count="1" manualBreakCount="1">
    <brk id="20" max="1048575" man="1"/>
  </colBreaks>
  <ignoredErrors>
    <ignoredError sqref="B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Language!$D$3:$D$4</xm:f>
          </x14:formula1>
          <xm:sqref>B9:D9</xm:sqref>
        </x14:dataValidation>
        <x14:dataValidation type="list" allowBlank="1" showInputMessage="1" showErrorMessage="1">
          <x14:formula1>
            <xm:f>'drop down choices'!$CM$3:$CM$7</xm:f>
          </x14:formula1>
          <xm:sqref>D15</xm:sqref>
        </x14:dataValidation>
        <x14:dataValidation type="list" allowBlank="1" showInputMessage="1" showErrorMessage="1">
          <x14:formula1>
            <xm:f>Language!$B$2:$B$5</xm:f>
          </x14:formula1>
          <xm:sqref>B7:D7</xm:sqref>
        </x14:dataValidation>
        <x14:dataValidation type="list" allowBlank="1" showInputMessage="1" showErrorMessage="1">
          <x14:formula1>
            <xm:f>'drop down choices'!$CM$3:$CM$9</xm:f>
          </x14:formula1>
          <xm:sqref>C15:D15</xm:sqref>
        </x14:dataValidation>
        <x14:dataValidation type="list" allowBlank="1" showInputMessage="1" showErrorMessage="1">
          <x14:formula1>
            <xm:f>'CATE AND SUBCAT'!$A$3:$A$5</xm:f>
          </x14:formula1>
          <xm:sqref>B11:D11</xm:sqref>
        </x14:dataValidation>
        <x14:dataValidation type="list" allowBlank="1" showInputMessage="1" showErrorMessage="1">
          <x14:formula1>
            <xm:f>'CATE AND SUBCAT'!$B$3:$B$5</xm:f>
          </x14:formula1>
          <xm:sqref>B13:D13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85"/>
  <sheetViews>
    <sheetView workbookViewId="0">
      <selection activeCell="A3" sqref="A3"/>
    </sheetView>
  </sheetViews>
  <sheetFormatPr baseColWidth="10" defaultColWidth="9.1796875" defaultRowHeight="16"/>
  <cols>
    <col min="1" max="1" width="84" style="1" customWidth="1"/>
    <col min="2" max="2" width="24" style="1" customWidth="1"/>
  </cols>
  <sheetData>
    <row r="1" spans="1:2" ht="16.5" thickBot="1">
      <c r="B1" s="16" t="str">
        <f>START!B13</f>
        <v>Select</v>
      </c>
    </row>
    <row r="2" spans="1:2">
      <c r="A2" s="2" t="str">
        <f>IF($B$1='Attributes list'!$A$2,'Attributes list'!A3,IF($B$1='Attributes list'!$E$2,'Attributes list'!E3,IF($B$1='Attributes list'!$I$2,'Attributes list'!I3,IF($B$1='Attributes list'!$M$2,'Attributes list'!M3,"Select Product Category in START tab to see attributes"))))</f>
        <v>Select Product Category in START tab to see attributes</v>
      </c>
      <c r="B2" s="2"/>
    </row>
    <row r="3" spans="1:2">
      <c r="A3" s="2" t="str">
        <f>IF($B$1='Attributes list'!$A$2,'Attributes list'!A4,IF($B$1='Attributes list'!$E$2,'Attributes list'!E4,IF($B$1='Attributes list'!$I$2,'Attributes list'!I4,IF($B$1='Attributes list'!$M$2,'Attributes list'!M4,"Select Product Category in START tab to see attributes"))))</f>
        <v>Select Product Category in START tab to see attributes</v>
      </c>
      <c r="B3" s="2"/>
    </row>
    <row r="4" spans="1:2">
      <c r="A4" s="2" t="str">
        <f>IF($B$1='Attributes list'!$A$2,'Attributes list'!A5,IF($B$1='Attributes list'!$E$2,'Attributes list'!E5,IF($B$1='Attributes list'!$I$2,'Attributes list'!I5,IF($B$1='Attributes list'!$M$2,'Attributes list'!M5,"Select Product Category in START tab to see attributes"))))</f>
        <v>Select Product Category in START tab to see attributes</v>
      </c>
      <c r="B4" s="2"/>
    </row>
    <row r="5" spans="1:2">
      <c r="A5" s="2" t="str">
        <f>IF($B$1='Attributes list'!$A$2,'Attributes list'!A6,IF($B$1='Attributes list'!$E$2,'Attributes list'!E6,IF($B$1='Attributes list'!$I$2,'Attributes list'!I6,IF($B$1='Attributes list'!$M$2,'Attributes list'!M6,"Select Product Category in START tab to see attributes"))))</f>
        <v>Select Product Category in START tab to see attributes</v>
      </c>
      <c r="B5" s="2"/>
    </row>
    <row r="6" spans="1:2">
      <c r="A6" s="2" t="str">
        <f>IF($B$1='Attributes list'!$A$2,'Attributes list'!A7,IF($B$1='Attributes list'!$E$2,'Attributes list'!E7,IF($B$1='Attributes list'!$I$2,'Attributes list'!I7,IF($B$1='Attributes list'!$M$2,'Attributes list'!M7,"Select Product Category in START tab to see attributes"))))</f>
        <v>Select Product Category in START tab to see attributes</v>
      </c>
      <c r="B6" s="2"/>
    </row>
    <row r="7" spans="1:2">
      <c r="A7" s="2" t="str">
        <f>IF($B$1='Attributes list'!$A$2,'Attributes list'!A8,IF($B$1='Attributes list'!$E$2,'Attributes list'!E8,IF($B$1='Attributes list'!$I$2,'Attributes list'!I8,IF($B$1='Attributes list'!$M$2,'Attributes list'!M8,"Select Product Category in START tab to see attributes"))))</f>
        <v>Select Product Category in START tab to see attributes</v>
      </c>
      <c r="B7" s="2"/>
    </row>
    <row r="8" spans="1:2">
      <c r="A8" s="2" t="str">
        <f>IF($B$1='Attributes list'!$A$2,'Attributes list'!A9,IF($B$1='Attributes list'!$E$2,'Attributes list'!E9,IF($B$1='Attributes list'!$I$2,'Attributes list'!I9,IF($B$1='Attributes list'!$M$2,'Attributes list'!M9,"Select Product Category in START tab to see attributes"))))</f>
        <v>Select Product Category in START tab to see attributes</v>
      </c>
      <c r="B8" s="2"/>
    </row>
    <row r="9" spans="1:2">
      <c r="A9" s="2" t="str">
        <f>IF($B$1='Attributes list'!$A$2,'Attributes list'!A10,IF($B$1='Attributes list'!$E$2,'Attributes list'!E10,IF($B$1='Attributes list'!$I$2,'Attributes list'!I10,IF($B$1='Attributes list'!$M$2,'Attributes list'!M10,"Select Product Category in START tab to see attributes"))))</f>
        <v>Select Product Category in START tab to see attributes</v>
      </c>
      <c r="B9" s="2"/>
    </row>
    <row r="10" spans="1:2">
      <c r="A10" s="2" t="str">
        <f>IF($B$1='Attributes list'!$A$2,'Attributes list'!A11,IF($B$1='Attributes list'!$E$2,'Attributes list'!E11,IF($B$1='Attributes list'!$I$2,'Attributes list'!I11,IF($B$1='Attributes list'!$M$2,'Attributes list'!M11,"Select Product Category in START tab to see attributes"))))</f>
        <v>Select Product Category in START tab to see attributes</v>
      </c>
      <c r="B10" s="2"/>
    </row>
    <row r="11" spans="1:2">
      <c r="A11" s="2" t="str">
        <f>IF($B$1='Attributes list'!$A$2,'Attributes list'!A12,IF($B$1='Attributes list'!$E$2,'Attributes list'!E12,IF($B$1='Attributes list'!$I$2,'Attributes list'!I12,IF($B$1='Attributes list'!$M$2,'Attributes list'!M12,"Select Product Category in START tab to see attributes"))))</f>
        <v>Select Product Category in START tab to see attributes</v>
      </c>
      <c r="B11" s="2"/>
    </row>
    <row r="12" spans="1:2">
      <c r="A12" s="2" t="str">
        <f>IF($B$1='Attributes list'!$A$2,'Attributes list'!A13,IF($B$1='Attributes list'!$E$2,'Attributes list'!E13,IF($B$1='Attributes list'!$I$2,'Attributes list'!I13,IF($B$1='Attributes list'!$M$2,'Attributes list'!M13,"Select Product Category in START tab to see attributes"))))</f>
        <v>Select Product Category in START tab to see attributes</v>
      </c>
      <c r="B12" s="2"/>
    </row>
    <row r="13" spans="1:2">
      <c r="A13" s="2" t="str">
        <f>IF($B$1='Attributes list'!$A$2,'Attributes list'!A14,IF($B$1='Attributes list'!$E$2,'Attributes list'!E14,IF($B$1='Attributes list'!$I$2,'Attributes list'!I14,IF($B$1='Attributes list'!$M$2,'Attributes list'!M14,"Select Product Category in START tab to see attributes"))))</f>
        <v>Select Product Category in START tab to see attributes</v>
      </c>
      <c r="B13" s="2"/>
    </row>
    <row r="14" spans="1:2">
      <c r="A14" s="2" t="str">
        <f>IF($B$1='Attributes list'!$A$2,'Attributes list'!A15,IF($B$1='Attributes list'!$E$2,'Attributes list'!E15,IF($B$1='Attributes list'!$I$2,'Attributes list'!I15,IF($B$1='Attributes list'!$M$2,'Attributes list'!M15,"Select Product Category in START tab to see attributes"))))</f>
        <v>Select Product Category in START tab to see attributes</v>
      </c>
      <c r="B14" s="2"/>
    </row>
    <row r="15" spans="1:2">
      <c r="A15" s="2" t="str">
        <f>IF($B$1='Attributes list'!$A$2,'Attributes list'!A16,IF($B$1='Attributes list'!$E$2,'Attributes list'!E16,IF($B$1='Attributes list'!$I$2,'Attributes list'!I16,IF($B$1='Attributes list'!$M$2,'Attributes list'!M16,"Select Product Category in START tab to see attributes"))))</f>
        <v>Select Product Category in START tab to see attributes</v>
      </c>
      <c r="B15" s="2"/>
    </row>
    <row r="16" spans="1:2">
      <c r="A16" s="2" t="str">
        <f>IF($B$1='Attributes list'!$A$2,'Attributes list'!A17,IF($B$1='Attributes list'!$E$2,'Attributes list'!E17,IF($B$1='Attributes list'!$I$2,'Attributes list'!I17,IF($B$1='Attributes list'!$M$2,'Attributes list'!M17,"Select Product Category in START tab to see attributes"))))</f>
        <v>Select Product Category in START tab to see attributes</v>
      </c>
      <c r="B16" s="2"/>
    </row>
    <row r="17" spans="1:2">
      <c r="A17" s="2" t="str">
        <f>IF($B$1='Attributes list'!$A$2,'Attributes list'!A18,IF($B$1='Attributes list'!$E$2,'Attributes list'!E18,IF($B$1='Attributes list'!$I$2,'Attributes list'!I18,IF($B$1='Attributes list'!$M$2,'Attributes list'!M18,"Select Product Category in START tab to see attributes"))))</f>
        <v>Select Product Category in START tab to see attributes</v>
      </c>
      <c r="B17" s="2"/>
    </row>
    <row r="18" spans="1:2">
      <c r="A18" s="2" t="str">
        <f>IF($B$1='Attributes list'!$A$2,'Attributes list'!A19,IF($B$1='Attributes list'!$E$2,'Attributes list'!E19,IF($B$1='Attributes list'!$I$2,'Attributes list'!I19,IF($B$1='Attributes list'!$M$2,'Attributes list'!M19,"Select Product Category in START tab to see attributes"))))</f>
        <v>Select Product Category in START tab to see attributes</v>
      </c>
      <c r="B18" s="2"/>
    </row>
    <row r="19" spans="1:2">
      <c r="A19" s="2" t="str">
        <f>IF($B$1='Attributes list'!$A$2,'Attributes list'!A20,IF($B$1='Attributes list'!$E$2,'Attributes list'!E20,IF($B$1='Attributes list'!$I$2,'Attributes list'!I20,IF($B$1='Attributes list'!$M$2,'Attributes list'!M20,"Select Product Category in START tab to see attributes"))))</f>
        <v>Select Product Category in START tab to see attributes</v>
      </c>
      <c r="B19" s="2"/>
    </row>
    <row r="20" spans="1:2">
      <c r="A20" s="2" t="str">
        <f>IF($B$1='Attributes list'!$A$2,'Attributes list'!A21,IF($B$1='Attributes list'!$E$2,'Attributes list'!E21,IF($B$1='Attributes list'!$I$2,'Attributes list'!I21,IF($B$1='Attributes list'!$M$2,'Attributes list'!M21,"Select Product Category in START tab to see attributes"))))</f>
        <v>Select Product Category in START tab to see attributes</v>
      </c>
      <c r="B20" s="2"/>
    </row>
    <row r="21" spans="1:2">
      <c r="A21" s="2" t="str">
        <f>IF($B$1='Attributes list'!$A$2,'Attributes list'!A22,IF($B$1='Attributes list'!$E$2,'Attributes list'!E22,IF($B$1='Attributes list'!$I$2,'Attributes list'!I22,IF($B$1='Attributes list'!$M$2,'Attributes list'!M22,"Select Product Category in START tab to see attributes"))))</f>
        <v>Select Product Category in START tab to see attributes</v>
      </c>
      <c r="B21" s="2"/>
    </row>
    <row r="22" spans="1:2">
      <c r="A22" s="2" t="str">
        <f>IF($B$1='Attributes list'!$A$2,'Attributes list'!A23,IF($B$1='Attributes list'!$E$2,'Attributes list'!E23,IF($B$1='Attributes list'!$I$2,'Attributes list'!I23,IF($B$1='Attributes list'!$M$2,'Attributes list'!M23,"Select Product Category in START tab to see attributes"))))</f>
        <v>Select Product Category in START tab to see attributes</v>
      </c>
      <c r="B22" s="2"/>
    </row>
    <row r="23" spans="1:2">
      <c r="A23" s="2" t="str">
        <f>IF($B$1='Attributes list'!$A$2,'Attributes list'!A24,IF($B$1='Attributes list'!$E$2,'Attributes list'!E24,IF($B$1='Attributes list'!$I$2,'Attributes list'!I24,IF($B$1='Attributes list'!$M$2,'Attributes list'!M24,"Select Product Category in START tab to see attributes"))))</f>
        <v>Select Product Category in START tab to see attributes</v>
      </c>
      <c r="B23" s="2"/>
    </row>
    <row r="24" spans="1:2">
      <c r="A24" s="2" t="str">
        <f>IF($B$1='Attributes list'!$A$2,'Attributes list'!A25,IF($B$1='Attributes list'!$E$2,'Attributes list'!E25,IF($B$1='Attributes list'!$I$2,'Attributes list'!I25,IF($B$1='Attributes list'!$M$2,'Attributes list'!M25,"Select Product Category in START tab to see attributes"))))</f>
        <v>Select Product Category in START tab to see attributes</v>
      </c>
      <c r="B24" s="2"/>
    </row>
    <row r="25" spans="1:2">
      <c r="A25" s="2" t="str">
        <f>IF($B$1='Attributes list'!$A$2,'Attributes list'!A26,IF($B$1='Attributes list'!$E$2,'Attributes list'!E26,IF($B$1='Attributes list'!$I$2,'Attributes list'!I26,IF($B$1='Attributes list'!$M$2,'Attributes list'!M26,"Select Product Category in START tab to see attributes"))))</f>
        <v>Select Product Category in START tab to see attributes</v>
      </c>
      <c r="B25" s="2"/>
    </row>
    <row r="26" spans="1:2">
      <c r="A26" s="2" t="str">
        <f>IF($B$1='Attributes list'!$A$2,'Attributes list'!A27,IF($B$1='Attributes list'!$E$2,'Attributes list'!E27,IF($B$1='Attributes list'!$I$2,'Attributes list'!I27,IF($B$1='Attributes list'!$M$2,'Attributes list'!M27,"Select Product Category in START tab to see attributes"))))</f>
        <v>Select Product Category in START tab to see attributes</v>
      </c>
      <c r="B26" s="2"/>
    </row>
    <row r="27" spans="1:2">
      <c r="A27" s="2" t="str">
        <f>IF($B$1='Attributes list'!$A$2,'Attributes list'!A28,IF($B$1='Attributes list'!$E$2,'Attributes list'!E28,IF($B$1='Attributes list'!$I$2,'Attributes list'!I28,IF($B$1='Attributes list'!$M$2,'Attributes list'!M28,"Select Product Category in START tab to see attributes"))))</f>
        <v>Select Product Category in START tab to see attributes</v>
      </c>
      <c r="B27" s="2"/>
    </row>
    <row r="28" spans="1:2">
      <c r="A28" s="2" t="str">
        <f>IF($B$1='Attributes list'!$A$2,'Attributes list'!A29,IF($B$1='Attributes list'!$E$2,'Attributes list'!E29,IF($B$1='Attributes list'!$I$2,'Attributes list'!I29,IF($B$1='Attributes list'!$M$2,'Attributes list'!M29,"Select Product Category in START tab to see attributes"))))</f>
        <v>Select Product Category in START tab to see attributes</v>
      </c>
      <c r="B28" s="2"/>
    </row>
    <row r="29" spans="1:2">
      <c r="A29" s="2" t="str">
        <f>IF($B$1='Attributes list'!$A$2,'Attributes list'!A30,IF($B$1='Attributes list'!$E$2,'Attributes list'!E30,IF($B$1='Attributes list'!$I$2,'Attributes list'!I30,IF($B$1='Attributes list'!$M$2,'Attributes list'!M30,"Select Product Category in START tab to see attributes"))))</f>
        <v>Select Product Category in START tab to see attributes</v>
      </c>
      <c r="B29" s="2"/>
    </row>
    <row r="30" spans="1:2">
      <c r="A30" s="2" t="str">
        <f>IF($B$1='Attributes list'!$A$2,'Attributes list'!A31,IF($B$1='Attributes list'!$E$2,'Attributes list'!E31,IF($B$1='Attributes list'!$I$2,'Attributes list'!I31,IF($B$1='Attributes list'!$M$2,'Attributes list'!M31,"Select Product Category in START tab to see attributes"))))</f>
        <v>Select Product Category in START tab to see attributes</v>
      </c>
      <c r="B30" s="2"/>
    </row>
    <row r="31" spans="1:2">
      <c r="A31" s="2" t="str">
        <f>IF($B$1='Attributes list'!$A$2,'Attributes list'!A32,IF($B$1='Attributes list'!$E$2,'Attributes list'!E32,IF($B$1='Attributes list'!$I$2,'Attributes list'!I32,IF($B$1='Attributes list'!$M$2,'Attributes list'!M32,"Select Product Category in START tab to see attributes"))))</f>
        <v>Select Product Category in START tab to see attributes</v>
      </c>
      <c r="B31" s="2"/>
    </row>
    <row r="32" spans="1:2">
      <c r="A32" s="2" t="str">
        <f>IF($B$1='Attributes list'!$A$2,'Attributes list'!A33,IF($B$1='Attributes list'!$E$2,'Attributes list'!E33,IF($B$1='Attributes list'!$I$2,'Attributes list'!I33,IF($B$1='Attributes list'!$M$2,'Attributes list'!M33,"Select Product Category in START tab to see attributes"))))</f>
        <v>Select Product Category in START tab to see attributes</v>
      </c>
      <c r="B32" s="2"/>
    </row>
    <row r="33" spans="1:2">
      <c r="A33" s="2" t="str">
        <f>IF($B$1='Attributes list'!$A$2,'Attributes list'!A34,IF($B$1='Attributes list'!$E$2,'Attributes list'!E34,IF($B$1='Attributes list'!$I$2,'Attributes list'!I34,IF($B$1='Attributes list'!$M$2,'Attributes list'!M34,"Select Product Category in START tab to see attributes"))))</f>
        <v>Select Product Category in START tab to see attributes</v>
      </c>
      <c r="B33" s="2"/>
    </row>
    <row r="34" spans="1:2">
      <c r="A34" s="2" t="str">
        <f>IF($B$1='Attributes list'!$A$2,'Attributes list'!A35,IF($B$1='Attributes list'!$E$2,'Attributes list'!E35,IF($B$1='Attributes list'!$I$2,'Attributes list'!I35,IF($B$1='Attributes list'!$M$2,'Attributes list'!M35,"Select Product Category in START tab to see attributes"))))</f>
        <v>Select Product Category in START tab to see attributes</v>
      </c>
      <c r="B34" s="2"/>
    </row>
    <row r="35" spans="1:2">
      <c r="A35" s="2" t="str">
        <f>IF($B$1='Attributes list'!$A$2,'Attributes list'!A36,IF($B$1='Attributes list'!$E$2,'Attributes list'!E36,IF($B$1='Attributes list'!$I$2,'Attributes list'!I36,IF($B$1='Attributes list'!$M$2,'Attributes list'!M36,"Select Product Category in START tab to see attributes"))))</f>
        <v>Select Product Category in START tab to see attributes</v>
      </c>
      <c r="B35" s="2"/>
    </row>
    <row r="36" spans="1:2">
      <c r="A36" s="2" t="str">
        <f>IF($B$1='Attributes list'!$A$2,'Attributes list'!A37,IF($B$1='Attributes list'!$E$2,'Attributes list'!E37,IF($B$1='Attributes list'!$I$2,'Attributes list'!I37,IF($B$1='Attributes list'!$M$2,'Attributes list'!M37,"Select Product Category in START tab to see attributes"))))</f>
        <v>Select Product Category in START tab to see attributes</v>
      </c>
      <c r="B36" s="2"/>
    </row>
    <row r="37" spans="1:2">
      <c r="A37" s="2" t="str">
        <f>IF($B$1='Attributes list'!$A$2,'Attributes list'!A38,IF($B$1='Attributes list'!$E$2,'Attributes list'!E38,IF($B$1='Attributes list'!$I$2,'Attributes list'!I38,IF($B$1='Attributes list'!$M$2,'Attributes list'!M38,"Select Product Category in START tab to see attributes"))))</f>
        <v>Select Product Category in START tab to see attributes</v>
      </c>
      <c r="B37" s="2"/>
    </row>
    <row r="38" spans="1:2">
      <c r="A38" s="2" t="str">
        <f>IF($B$1='Attributes list'!$A$2,'Attributes list'!A39,IF($B$1='Attributes list'!$E$2,'Attributes list'!E39,IF($B$1='Attributes list'!$I$2,'Attributes list'!I39,IF($B$1='Attributes list'!$M$2,'Attributes list'!M39,"Select Product Category in START tab to see attributes"))))</f>
        <v>Select Product Category in START tab to see attributes</v>
      </c>
      <c r="B38" s="2"/>
    </row>
    <row r="39" spans="1:2">
      <c r="A39" s="2" t="str">
        <f>IF($B$1='Attributes list'!$A$2,'Attributes list'!A40,IF($B$1='Attributes list'!$E$2,'Attributes list'!E40,IF($B$1='Attributes list'!$I$2,'Attributes list'!I40,IF($B$1='Attributes list'!$M$2,'Attributes list'!M40,"Select Product Category in START tab to see attributes"))))</f>
        <v>Select Product Category in START tab to see attributes</v>
      </c>
      <c r="B39" s="2"/>
    </row>
    <row r="40" spans="1:2">
      <c r="A40" s="2" t="str">
        <f>IF($B$1='Attributes list'!$A$2,'Attributes list'!A41,IF($B$1='Attributes list'!$E$2,'Attributes list'!E41,IF($B$1='Attributes list'!$I$2,'Attributes list'!I41,IF($B$1='Attributes list'!$M$2,'Attributes list'!M41,"Select Product Category in START tab to see attributes"))))</f>
        <v>Select Product Category in START tab to see attributes</v>
      </c>
      <c r="B40" s="2"/>
    </row>
    <row r="41" spans="1:2">
      <c r="A41" s="2" t="str">
        <f>IF($B$1='Attributes list'!$A$2,'Attributes list'!A42,IF($B$1='Attributes list'!$E$2,'Attributes list'!E42,IF($B$1='Attributes list'!$I$2,'Attributes list'!I42,IF($B$1='Attributes list'!$M$2,'Attributes list'!M42,"Select Product Category in START tab to see attributes"))))</f>
        <v>Select Product Category in START tab to see attributes</v>
      </c>
      <c r="B41" s="2"/>
    </row>
    <row r="42" spans="1:2">
      <c r="A42" s="2" t="str">
        <f>IF($B$1='Attributes list'!$A$2,'Attributes list'!A43,IF($B$1='Attributes list'!$E$2,'Attributes list'!E43,IF($B$1='Attributes list'!$I$2,'Attributes list'!I43,IF($B$1='Attributes list'!$M$2,'Attributes list'!M43,"Select Product Category in START tab to see attributes"))))</f>
        <v>Select Product Category in START tab to see attributes</v>
      </c>
      <c r="B42" s="2"/>
    </row>
    <row r="43" spans="1:2">
      <c r="A43" s="2" t="str">
        <f>IF($B$1='Attributes list'!$A$2,'Attributes list'!A44,IF($B$1='Attributes list'!$E$2,'Attributes list'!E44,IF($B$1='Attributes list'!$I$2,'Attributes list'!I44,IF($B$1='Attributes list'!$M$2,'Attributes list'!M44,"Select Product Category in START tab to see attributes"))))</f>
        <v>Select Product Category in START tab to see attributes</v>
      </c>
      <c r="B43" s="2"/>
    </row>
    <row r="44" spans="1:2">
      <c r="A44" s="2" t="str">
        <f>IF($B$1='Attributes list'!$A$2,'Attributes list'!A45,IF($B$1='Attributes list'!$E$2,'Attributes list'!E45,IF($B$1='Attributes list'!$I$2,'Attributes list'!I45,IF($B$1='Attributes list'!$M$2,'Attributes list'!M45,"Select Product Category in START tab to see attributes"))))</f>
        <v>Select Product Category in START tab to see attributes</v>
      </c>
      <c r="B44" s="2"/>
    </row>
    <row r="45" spans="1:2">
      <c r="A45" s="2" t="str">
        <f>IF($B$1='Attributes list'!$A$2,'Attributes list'!A46,IF($B$1='Attributes list'!$E$2,'Attributes list'!E46,IF($B$1='Attributes list'!$I$2,'Attributes list'!I46,IF($B$1='Attributes list'!$M$2,'Attributes list'!M46,"Select Product Category in START tab to see attributes"))))</f>
        <v>Select Product Category in START tab to see attributes</v>
      </c>
      <c r="B45" s="2"/>
    </row>
    <row r="46" spans="1:2">
      <c r="A46" s="2" t="str">
        <f>IF($B$1='Attributes list'!$A$2,'Attributes list'!A47,IF($B$1='Attributes list'!$E$2,'Attributes list'!E47,IF($B$1='Attributes list'!$I$2,'Attributes list'!I47,IF($B$1='Attributes list'!$M$2,'Attributes list'!M47,"Select Product Category in START tab to see attributes"))))</f>
        <v>Select Product Category in START tab to see attributes</v>
      </c>
      <c r="B46" s="2"/>
    </row>
    <row r="47" spans="1:2">
      <c r="A47" s="2" t="str">
        <f>IF($B$1='Attributes list'!$A$2,'Attributes list'!A48,IF($B$1='Attributes list'!$E$2,'Attributes list'!E48,IF($B$1='Attributes list'!$I$2,'Attributes list'!I48,IF($B$1='Attributes list'!$M$2,'Attributes list'!M48,"Select Product Category in START tab to see attributes"))))</f>
        <v>Select Product Category in START tab to see attributes</v>
      </c>
      <c r="B47" s="2"/>
    </row>
    <row r="48" spans="1:2">
      <c r="A48" s="2" t="str">
        <f>IF($B$1='Attributes list'!$A$2,'Attributes list'!A49,IF($B$1='Attributes list'!$E$2,'Attributes list'!E49,IF($B$1='Attributes list'!$I$2,'Attributes list'!I49,IF($B$1='Attributes list'!$M$2,'Attributes list'!M49,"Select Product Category in START tab to see attributes"))))</f>
        <v>Select Product Category in START tab to see attributes</v>
      </c>
      <c r="B48" s="2"/>
    </row>
    <row r="49" spans="1:2">
      <c r="A49" s="2" t="str">
        <f>IF($B$1='Attributes list'!$A$2,'Attributes list'!A50,IF($B$1='Attributes list'!$E$2,'Attributes list'!E50,IF($B$1='Attributes list'!$I$2,'Attributes list'!I50,IF($B$1='Attributes list'!$M$2,'Attributes list'!M50,"Select Product Category in START tab to see attributes"))))</f>
        <v>Select Product Category in START tab to see attributes</v>
      </c>
      <c r="B49" s="2"/>
    </row>
    <row r="50" spans="1:2">
      <c r="A50" s="2" t="str">
        <f>IF($B$1='Attributes list'!$A$2,'Attributes list'!A51,IF($B$1='Attributes list'!$E$2,'Attributes list'!E51,IF($B$1='Attributes list'!$I$2,'Attributes list'!I51,IF($B$1='Attributes list'!$M$2,'Attributes list'!M51,"Select Product Category in START tab to see attributes"))))</f>
        <v>Select Product Category in START tab to see attributes</v>
      </c>
      <c r="B50" s="2"/>
    </row>
    <row r="51" spans="1:2">
      <c r="A51" s="2" t="str">
        <f>IF($B$1='Attributes list'!$A$2,'Attributes list'!A52,IF($B$1='Attributes list'!$E$2,'Attributes list'!E52,IF($B$1='Attributes list'!$I$2,'Attributes list'!I52,IF($B$1='Attributes list'!$M$2,'Attributes list'!M52,"Select Product Category in START tab to see attributes"))))</f>
        <v>Select Product Category in START tab to see attributes</v>
      </c>
      <c r="B51" s="2"/>
    </row>
    <row r="52" spans="1:2">
      <c r="A52" s="2" t="str">
        <f>IF($B$1='Attributes list'!$A$2,'Attributes list'!A53,IF($B$1='Attributes list'!$E$2,'Attributes list'!E53,IF($B$1='Attributes list'!$I$2,'Attributes list'!I53,IF($B$1='Attributes list'!$M$2,'Attributes list'!M53,"Select Product Category in START tab to see attributes"))))</f>
        <v>Select Product Category in START tab to see attributes</v>
      </c>
      <c r="B52" s="2"/>
    </row>
    <row r="53" spans="1:2">
      <c r="A53" s="2" t="str">
        <f>IF($B$1='Attributes list'!$A$2,'Attributes list'!A54,IF($B$1='Attributes list'!$E$2,'Attributes list'!E54,IF($B$1='Attributes list'!$I$2,'Attributes list'!I54,IF($B$1='Attributes list'!$M$2,'Attributes list'!M54,"Select Product Category in START tab to see attributes"))))</f>
        <v>Select Product Category in START tab to see attributes</v>
      </c>
      <c r="B53" s="2"/>
    </row>
    <row r="54" spans="1:2">
      <c r="A54" s="2" t="str">
        <f>IF($B$1='Attributes list'!$A$2,'Attributes list'!A55,IF($B$1='Attributes list'!$E$2,'Attributes list'!E55,IF($B$1='Attributes list'!$I$2,'Attributes list'!I55,IF($B$1='Attributes list'!$M$2,'Attributes list'!M55,"Select Product Category in START tab to see attributes"))))</f>
        <v>Select Product Category in START tab to see attributes</v>
      </c>
      <c r="B54" s="2"/>
    </row>
    <row r="55" spans="1:2">
      <c r="A55" s="2" t="str">
        <f>IF($B$1='Attributes list'!$A$2,'Attributes list'!A56,IF($B$1='Attributes list'!$E$2,'Attributes list'!E56,IF($B$1='Attributes list'!$I$2,'Attributes list'!I56,IF($B$1='Attributes list'!$M$2,'Attributes list'!M56,"Select Product Category in START tab to see attributes"))))</f>
        <v>Select Product Category in START tab to see attributes</v>
      </c>
      <c r="B55" s="2"/>
    </row>
    <row r="56" spans="1:2">
      <c r="A56" s="2" t="str">
        <f>IF($B$1='Attributes list'!$A$2,'Attributes list'!A57,IF($B$1='Attributes list'!$E$2,'Attributes list'!E57,IF($B$1='Attributes list'!$I$2,'Attributes list'!I57,IF($B$1='Attributes list'!$M$2,'Attributes list'!M57,"Select Product Category in START tab to see attributes"))))</f>
        <v>Select Product Category in START tab to see attributes</v>
      </c>
      <c r="B56" s="2"/>
    </row>
    <row r="57" spans="1:2">
      <c r="A57" s="2" t="str">
        <f>IF($B$1='Attributes list'!$A$2,'Attributes list'!A58,IF($B$1='Attributes list'!$E$2,'Attributes list'!E58,IF($B$1='Attributes list'!$I$2,'Attributes list'!I58,IF($B$1='Attributes list'!$M$2,'Attributes list'!M58,"Select Product Category in START tab to see attributes"))))</f>
        <v>Select Product Category in START tab to see attributes</v>
      </c>
      <c r="B57" s="2"/>
    </row>
    <row r="58" spans="1:2">
      <c r="A58" s="2" t="str">
        <f>IF($B$1='Attributes list'!$A$2,'Attributes list'!A59,IF($B$1='Attributes list'!$E$2,'Attributes list'!E59,IF($B$1='Attributes list'!$I$2,'Attributes list'!I59,IF($B$1='Attributes list'!$M$2,'Attributes list'!M59,"Select Product Category in START tab to see attributes"))))</f>
        <v>Select Product Category in START tab to see attributes</v>
      </c>
      <c r="B58" s="2"/>
    </row>
    <row r="59" spans="1:2">
      <c r="A59" s="2" t="str">
        <f>IF($B$1='Attributes list'!$A$2,'Attributes list'!A60,IF($B$1='Attributes list'!$E$2,'Attributes list'!E60,IF($B$1='Attributes list'!$I$2,'Attributes list'!I60,IF($B$1='Attributes list'!$M$2,'Attributes list'!M60,"Select Product Category in START tab to see attributes"))))</f>
        <v>Select Product Category in START tab to see attributes</v>
      </c>
      <c r="B59" s="2"/>
    </row>
    <row r="60" spans="1:2">
      <c r="A60" s="2" t="str">
        <f>IF($B$1='Attributes list'!$A$2,'Attributes list'!A61,IF($B$1='Attributes list'!$E$2,'Attributes list'!E61,IF($B$1='Attributes list'!$I$2,'Attributes list'!I61,IF($B$1='Attributes list'!$M$2,'Attributes list'!M61,"Select Product Category in START tab to see attributes"))))</f>
        <v>Select Product Category in START tab to see attributes</v>
      </c>
      <c r="B60" s="2"/>
    </row>
    <row r="61" spans="1:2">
      <c r="A61" s="2" t="str">
        <f>IF($B$1='Attributes list'!$A$2,'Attributes list'!A62,IF($B$1='Attributes list'!$E$2,'Attributes list'!E62,IF($B$1='Attributes list'!$I$2,'Attributes list'!I62,IF($B$1='Attributes list'!$M$2,'Attributes list'!M62,"Select Product Category in START tab to see attributes"))))</f>
        <v>Select Product Category in START tab to see attributes</v>
      </c>
      <c r="B61" s="2"/>
    </row>
    <row r="62" spans="1:2">
      <c r="A62" s="2" t="str">
        <f>IF($B$1='Attributes list'!$A$2,'Attributes list'!A63,IF($B$1='Attributes list'!$E$2,'Attributes list'!E63,IF($B$1='Attributes list'!$I$2,'Attributes list'!I63,IF($B$1='Attributes list'!$M$2,'Attributes list'!M63,"Select Product Category in START tab to see attributes"))))</f>
        <v>Select Product Category in START tab to see attributes</v>
      </c>
      <c r="B62" s="2"/>
    </row>
    <row r="63" spans="1:2">
      <c r="A63" s="2" t="str">
        <f>IF($B$1='Attributes list'!$A$2,'Attributes list'!A64,IF($B$1='Attributes list'!$E$2,'Attributes list'!E64,IF($B$1='Attributes list'!$I$2,'Attributes list'!I64,IF($B$1='Attributes list'!$M$2,'Attributes list'!M64,"Select Product Category in START tab to see attributes"))))</f>
        <v>Select Product Category in START tab to see attributes</v>
      </c>
      <c r="B63" s="2"/>
    </row>
    <row r="64" spans="1:2">
      <c r="A64" s="2" t="str">
        <f>IF($B$1='Attributes list'!$A$2,'Attributes list'!A65,IF($B$1='Attributes list'!$E$2,'Attributes list'!E65,IF($B$1='Attributes list'!$I$2,'Attributes list'!I65,IF($B$1='Attributes list'!$M$2,'Attributes list'!M65,"Select Product Category in START tab to see attributes"))))</f>
        <v>Select Product Category in START tab to see attributes</v>
      </c>
      <c r="B64" s="2"/>
    </row>
    <row r="65" spans="1:2">
      <c r="A65" s="2" t="str">
        <f>IF($B$1='Attributes list'!$A$2,'Attributes list'!A66,IF($B$1='Attributes list'!$E$2,'Attributes list'!E66,IF($B$1='Attributes list'!$I$2,'Attributes list'!I66,IF($B$1='Attributes list'!$M$2,'Attributes list'!M66,"Select Product Category in START tab to see attributes"))))</f>
        <v>Select Product Category in START tab to see attributes</v>
      </c>
      <c r="B65" s="2"/>
    </row>
    <row r="66" spans="1:2">
      <c r="A66" s="2" t="str">
        <f>IF($B$1='Attributes list'!$A$2,'Attributes list'!A67,IF($B$1='Attributes list'!$E$2,'Attributes list'!E67,IF($B$1='Attributes list'!$I$2,'Attributes list'!I67,IF($B$1='Attributes list'!$M$2,'Attributes list'!M67,"Select Product Category in START tab to see attributes"))))</f>
        <v>Select Product Category in START tab to see attributes</v>
      </c>
      <c r="B66" s="2"/>
    </row>
    <row r="67" spans="1:2">
      <c r="A67" s="2" t="str">
        <f>IF($B$1='Attributes list'!$A$2,'Attributes list'!A68,IF($B$1='Attributes list'!$E$2,'Attributes list'!E68,IF($B$1='Attributes list'!$I$2,'Attributes list'!I68,IF($B$1='Attributes list'!$M$2,'Attributes list'!M68,"Select Product Category in START tab to see attributes"))))</f>
        <v>Select Product Category in START tab to see attributes</v>
      </c>
      <c r="B67" s="2"/>
    </row>
    <row r="68" spans="1:2">
      <c r="A68" s="2" t="str">
        <f>IF($B$1='Attributes list'!$A$2,'Attributes list'!A69,IF($B$1='Attributes list'!$E$2,'Attributes list'!E69,IF($B$1='Attributes list'!$I$2,'Attributes list'!I69,IF($B$1='Attributes list'!$M$2,'Attributes list'!M69,"Select Product Category in START tab to see attributes"))))</f>
        <v>Select Product Category in START tab to see attributes</v>
      </c>
      <c r="B68" s="2"/>
    </row>
    <row r="69" spans="1:2">
      <c r="A69" s="2" t="str">
        <f>IF($B$1='Attributes list'!$A$2,'Attributes list'!A70,IF($B$1='Attributes list'!$E$2,'Attributes list'!E70,IF($B$1='Attributes list'!$I$2,'Attributes list'!I70,IF($B$1='Attributes list'!$M$2,'Attributes list'!M70,"Select Product Category in START tab to see attributes"))))</f>
        <v>Select Product Category in START tab to see attributes</v>
      </c>
      <c r="B69" s="2"/>
    </row>
    <row r="70" spans="1:2">
      <c r="A70" s="2" t="str">
        <f>IF($B$1='Attributes list'!$A$2,'Attributes list'!A71,IF($B$1='Attributes list'!$E$2,'Attributes list'!E71,IF($B$1='Attributes list'!$I$2,'Attributes list'!I71,IF($B$1='Attributes list'!$M$2,'Attributes list'!M71,"Select Product Category in START tab to see attributes"))))</f>
        <v>Select Product Category in START tab to see attributes</v>
      </c>
      <c r="B70" s="2"/>
    </row>
    <row r="71" spans="1:2">
      <c r="A71" s="2" t="str">
        <f>IF($B$1='Attributes list'!$A$2,'Attributes list'!A72,IF($B$1='Attributes list'!$E$2,'Attributes list'!E72,IF($B$1='Attributes list'!$I$2,'Attributes list'!I72,IF($B$1='Attributes list'!$M$2,'Attributes list'!M72,"Select Product Category in START tab to see attributes"))))</f>
        <v>Select Product Category in START tab to see attributes</v>
      </c>
      <c r="B71" s="2"/>
    </row>
    <row r="72" spans="1:2">
      <c r="A72" s="2" t="str">
        <f>IF($B$1='Attributes list'!$A$2,'Attributes list'!A73,IF($B$1='Attributes list'!$E$2,'Attributes list'!E73,IF($B$1='Attributes list'!$I$2,'Attributes list'!I73,IF($B$1='Attributes list'!$M$2,'Attributes list'!M73,"Select Product Category in START tab to see attributes"))))</f>
        <v>Select Product Category in START tab to see attributes</v>
      </c>
      <c r="B72" s="2"/>
    </row>
    <row r="73" spans="1:2">
      <c r="A73" s="2" t="str">
        <f>IF($B$1='Attributes list'!$A$2,'Attributes list'!A74,IF($B$1='Attributes list'!$E$2,'Attributes list'!E74,IF($B$1='Attributes list'!$I$2,'Attributes list'!I74,IF($B$1='Attributes list'!$M$2,'Attributes list'!M74,"Select Product Category in START tab to see attributes"))))</f>
        <v>Select Product Category in START tab to see attributes</v>
      </c>
      <c r="B73" s="2"/>
    </row>
    <row r="74" spans="1:2">
      <c r="A74" s="2" t="str">
        <f>IF($B$1='Attributes list'!$A$2,'Attributes list'!A75,IF($B$1='Attributes list'!$E$2,'Attributes list'!E75,IF($B$1='Attributes list'!$I$2,'Attributes list'!I75,IF($B$1='Attributes list'!$M$2,'Attributes list'!M75,"Select Product Category in START tab to see attributes"))))</f>
        <v>Select Product Category in START tab to see attributes</v>
      </c>
      <c r="B74" s="2"/>
    </row>
    <row r="75" spans="1:2">
      <c r="A75" s="2" t="str">
        <f>IF($B$1='Attributes list'!$A$2,'Attributes list'!A76,IF($B$1='Attributes list'!$E$2,'Attributes list'!E76,IF($B$1='Attributes list'!$I$2,'Attributes list'!I76,IF($B$1='Attributes list'!$M$2,'Attributes list'!M76,"Select Product Category in START tab to see attributes"))))</f>
        <v>Select Product Category in START tab to see attributes</v>
      </c>
      <c r="B75" s="2"/>
    </row>
    <row r="76" spans="1:2">
      <c r="A76" s="2" t="str">
        <f>IF($B$1='Attributes list'!$A$2,'Attributes list'!A77,IF($B$1='Attributes list'!$E$2,'Attributes list'!E77,IF($B$1='Attributes list'!$I$2,'Attributes list'!I77,IF($B$1='Attributes list'!$M$2,'Attributes list'!M77,"Select Product Category in START tab to see attributes"))))</f>
        <v>Select Product Category in START tab to see attributes</v>
      </c>
      <c r="B76" s="2"/>
    </row>
    <row r="77" spans="1:2">
      <c r="A77" s="2" t="str">
        <f>IF($B$1='Attributes list'!$A$2,'Attributes list'!A78,IF($B$1='Attributes list'!$E$2,'Attributes list'!E78,IF($B$1='Attributes list'!$I$2,'Attributes list'!I78,IF($B$1='Attributes list'!$M$2,'Attributes list'!M78,"Select Product Category in START tab to see attributes"))))</f>
        <v>Select Product Category in START tab to see attributes</v>
      </c>
      <c r="B77" s="2"/>
    </row>
    <row r="78" spans="1:2">
      <c r="A78" s="2" t="str">
        <f>IF($B$1='Attributes list'!$A$2,'Attributes list'!A79,IF($B$1='Attributes list'!$E$2,'Attributes list'!E79,IF($B$1='Attributes list'!$I$2,'Attributes list'!I79,IF($B$1='Attributes list'!$M$2,'Attributes list'!M79,"Select Product Category in START tab to see attributes"))))</f>
        <v>Select Product Category in START tab to see attributes</v>
      </c>
      <c r="B78" s="2"/>
    </row>
    <row r="79" spans="1:2">
      <c r="A79" s="2" t="str">
        <f>IF($B$1='Attributes list'!$A$2,'Attributes list'!A80,IF($B$1='Attributes list'!$E$2,'Attributes list'!E80,IF($B$1='Attributes list'!$I$2,'Attributes list'!I80,IF($B$1='Attributes list'!$M$2,'Attributes list'!M80,"Select Product Category in START tab to see attributes"))))</f>
        <v>Select Product Category in START tab to see attributes</v>
      </c>
      <c r="B79" s="2"/>
    </row>
    <row r="80" spans="1:2">
      <c r="A80" s="2" t="str">
        <f>IF($B$1='Attributes list'!$A$2,'Attributes list'!A81,IF($B$1='Attributes list'!$E$2,'Attributes list'!E81,IF($B$1='Attributes list'!$I$2,'Attributes list'!I81,IF($B$1='Attributes list'!$M$2,'Attributes list'!M81,"Select Product Category in START tab to see attributes"))))</f>
        <v>Select Product Category in START tab to see attributes</v>
      </c>
      <c r="B80" s="2"/>
    </row>
    <row r="81" spans="1:2">
      <c r="A81" s="2" t="str">
        <f>IF($B$1='Attributes list'!$A$2,'Attributes list'!A82,IF($B$1='Attributes list'!$E$2,'Attributes list'!E82,IF($B$1='Attributes list'!$I$2,'Attributes list'!I82,IF($B$1='Attributes list'!$M$2,'Attributes list'!M82,"Select Product Category in START tab to see attributes"))))</f>
        <v>Select Product Category in START tab to see attributes</v>
      </c>
      <c r="B81" s="2"/>
    </row>
    <row r="82" spans="1:2">
      <c r="A82" s="2" t="str">
        <f>IF($B$1='Attributes list'!$A$2,'Attributes list'!A83,IF($B$1='Attributes list'!$E$2,'Attributes list'!E83,IF($B$1='Attributes list'!$I$2,'Attributes list'!I83,IF($B$1='Attributes list'!$M$2,'Attributes list'!M83,"Select Product Category in START tab to see attributes"))))</f>
        <v>Select Product Category in START tab to see attributes</v>
      </c>
      <c r="B82" s="2"/>
    </row>
    <row r="83" spans="1:2">
      <c r="A83" s="2" t="str">
        <f>IF($B$1='Attributes list'!$A$2,'Attributes list'!A84,IF($B$1='Attributes list'!$E$2,'Attributes list'!E84,IF($B$1='Attributes list'!$I$2,'Attributes list'!I84,IF($B$1='Attributes list'!$M$2,'Attributes list'!M84,"Select Product Category in START tab to see attributes"))))</f>
        <v>Select Product Category in START tab to see attributes</v>
      </c>
      <c r="B83" s="2"/>
    </row>
    <row r="84" spans="1:2">
      <c r="A84" s="2" t="str">
        <f>IF($B$1='Attributes list'!$A$2,'Attributes list'!A85,IF($B$1='Attributes list'!$E$2,'Attributes list'!E85,IF($B$1='Attributes list'!$I$2,'Attributes list'!I85,IF($B$1='Attributes list'!$M$2,'Attributes list'!M85,"Select Product Category in START tab to see attributes"))))</f>
        <v>Select Product Category in START tab to see attributes</v>
      </c>
      <c r="B84" s="2"/>
    </row>
    <row r="85" spans="1:2">
      <c r="A85" s="2" t="str">
        <f>IF($B$1='Attributes list'!$A$2,'Attributes list'!A86,IF($B$1='Attributes list'!$E$2,'Attributes list'!E86,IF($B$1='Attributes list'!$I$2,'Attributes list'!I86,IF($B$1='Attributes list'!$M$2,'Attributes list'!M86,"Select Product Category in START tab to see attributes"))))</f>
        <v>Select Product Category in START tab to see attributes</v>
      </c>
      <c r="B85"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800"/>
  <sheetViews>
    <sheetView topLeftCell="CU1" workbookViewId="0">
      <selection activeCell="A3" sqref="A3"/>
    </sheetView>
  </sheetViews>
  <sheetFormatPr baseColWidth="10" defaultColWidth="9.1796875" defaultRowHeight="14.5"/>
  <cols>
    <col min="1" max="83" width="7.81640625" style="7" customWidth="1"/>
    <col min="84" max="90" width="10.7265625" style="7" customWidth="1"/>
    <col min="91" max="91" width="10.7265625" style="46" customWidth="1"/>
    <col min="92" max="94" width="10.7265625" style="7" customWidth="1"/>
    <col min="95" max="95" width="27" style="46" customWidth="1"/>
    <col min="96" max="96" width="32.1796875" style="46" customWidth="1"/>
    <col min="97" max="100" width="10.7265625" style="7" customWidth="1"/>
    <col min="101" max="111" width="10.7265625" style="303" customWidth="1"/>
    <col min="112" max="112" width="46.26953125" style="303" bestFit="1" customWidth="1"/>
    <col min="113" max="129" width="10.7265625" style="303" customWidth="1"/>
    <col min="130" max="239" width="10.7265625" style="46" customWidth="1"/>
    <col min="240" max="16384" width="9.1796875" style="46"/>
  </cols>
  <sheetData>
    <row r="1" spans="1:143" ht="43.5">
      <c r="A1" s="48" t="str">
        <f>START!B9</f>
        <v>Deutsch</v>
      </c>
      <c r="B1" s="46"/>
      <c r="C1" s="48" t="str">
        <f>START!B9</f>
        <v>Deutsch</v>
      </c>
      <c r="D1" s="14" t="s">
        <v>239</v>
      </c>
      <c r="E1" s="14" t="s">
        <v>240</v>
      </c>
      <c r="F1" s="14" t="s">
        <v>241</v>
      </c>
      <c r="G1" s="48" t="str">
        <f>START!B9</f>
        <v>Deutsch</v>
      </c>
      <c r="H1" s="14" t="s">
        <v>239</v>
      </c>
      <c r="I1" s="14" t="s">
        <v>240</v>
      </c>
      <c r="J1" s="14" t="s">
        <v>241</v>
      </c>
      <c r="K1" s="46"/>
      <c r="L1" s="46"/>
      <c r="M1" s="48" t="str">
        <f>START!B9</f>
        <v>Deutsch</v>
      </c>
      <c r="N1" s="14" t="s">
        <v>239</v>
      </c>
      <c r="O1" s="14" t="s">
        <v>240</v>
      </c>
      <c r="P1" s="14" t="s">
        <v>241</v>
      </c>
      <c r="Q1" s="48" t="str">
        <f>START!B9</f>
        <v>Deutsch</v>
      </c>
      <c r="R1" s="14" t="s">
        <v>239</v>
      </c>
      <c r="S1" s="14" t="s">
        <v>240</v>
      </c>
      <c r="T1" s="14" t="s">
        <v>241</v>
      </c>
      <c r="U1" s="48" t="str">
        <f>START!B9</f>
        <v>Deutsch</v>
      </c>
      <c r="V1" s="14" t="s">
        <v>239</v>
      </c>
      <c r="W1" s="14" t="s">
        <v>240</v>
      </c>
      <c r="X1" s="14" t="s">
        <v>241</v>
      </c>
      <c r="Y1" s="48" t="str">
        <f>CONCATENATE(START!$B$7,START!$B$9)</f>
        <v>GermanyDeutsch</v>
      </c>
      <c r="Z1" s="14" t="s">
        <v>1154</v>
      </c>
      <c r="AA1" s="14" t="s">
        <v>1155</v>
      </c>
      <c r="AB1" s="14" t="s">
        <v>1156</v>
      </c>
      <c r="AC1" s="14" t="s">
        <v>1157</v>
      </c>
      <c r="AD1" s="14" t="s">
        <v>1158</v>
      </c>
      <c r="AE1" s="48" t="str">
        <f>CONCATENATE(START!$B$7,START!$B$9)</f>
        <v>GermanyDeutsch</v>
      </c>
      <c r="AF1" s="14" t="s">
        <v>1154</v>
      </c>
      <c r="AG1" s="14" t="s">
        <v>1155</v>
      </c>
      <c r="AH1" s="14" t="s">
        <v>1156</v>
      </c>
      <c r="AI1" s="14" t="s">
        <v>1157</v>
      </c>
      <c r="AJ1" s="14" t="s">
        <v>1158</v>
      </c>
      <c r="AK1" s="46"/>
      <c r="AL1" s="48" t="str">
        <f>START!B9</f>
        <v>Deutsch</v>
      </c>
      <c r="AM1" s="14" t="s">
        <v>239</v>
      </c>
      <c r="AN1" s="14" t="s">
        <v>240</v>
      </c>
      <c r="AO1" s="14" t="s">
        <v>241</v>
      </c>
      <c r="AP1" s="46"/>
      <c r="AQ1" s="48" t="str">
        <f>START!$B$9</f>
        <v>Deutsch</v>
      </c>
      <c r="AR1" s="14" t="s">
        <v>239</v>
      </c>
      <c r="AS1" s="14" t="s">
        <v>240</v>
      </c>
      <c r="AT1" s="14" t="s">
        <v>241</v>
      </c>
      <c r="AU1" s="46"/>
      <c r="AV1" s="48" t="str">
        <f>START!B7</f>
        <v>Germany</v>
      </c>
      <c r="AW1" s="14" t="s">
        <v>195</v>
      </c>
      <c r="AX1" s="14" t="s">
        <v>119</v>
      </c>
      <c r="AY1" s="14" t="s">
        <v>103</v>
      </c>
      <c r="AZ1" s="48" t="str">
        <f>START!$B$9</f>
        <v>Deutsch</v>
      </c>
      <c r="BA1" s="14" t="s">
        <v>239</v>
      </c>
      <c r="BB1" s="14" t="s">
        <v>240</v>
      </c>
      <c r="BC1" s="14" t="s">
        <v>241</v>
      </c>
      <c r="BD1" s="48" t="str">
        <f>START!$B$9</f>
        <v>Deutsch</v>
      </c>
      <c r="BE1" s="14" t="s">
        <v>239</v>
      </c>
      <c r="BF1" s="14" t="s">
        <v>240</v>
      </c>
      <c r="BG1" s="14" t="s">
        <v>241</v>
      </c>
      <c r="BH1" s="48" t="str">
        <f>START!$B$9</f>
        <v>Deutsch</v>
      </c>
      <c r="BI1" s="14" t="s">
        <v>239</v>
      </c>
      <c r="BJ1" s="14" t="s">
        <v>240</v>
      </c>
      <c r="BK1" s="14" t="s">
        <v>241</v>
      </c>
      <c r="BM1" s="48" t="str">
        <f>START!B7</f>
        <v>Germany</v>
      </c>
      <c r="BN1" s="14" t="s">
        <v>195</v>
      </c>
      <c r="BO1" s="14" t="s">
        <v>119</v>
      </c>
      <c r="BP1" s="14" t="s">
        <v>103</v>
      </c>
      <c r="BQ1" s="46"/>
      <c r="BR1" s="46"/>
      <c r="BS1" s="48" t="str">
        <f>START!$B$9</f>
        <v>Deutsch</v>
      </c>
      <c r="BT1" s="14" t="s">
        <v>239</v>
      </c>
      <c r="BU1" s="14" t="s">
        <v>240</v>
      </c>
      <c r="BV1" s="14" t="s">
        <v>241</v>
      </c>
      <c r="BW1" s="46"/>
      <c r="BX1" s="48" t="str">
        <f>CONCATENATE(START!$B$7,START!$B$9)</f>
        <v>GermanyDeutsch</v>
      </c>
      <c r="BY1" s="14" t="s">
        <v>1154</v>
      </c>
      <c r="BZ1" s="14" t="s">
        <v>1155</v>
      </c>
      <c r="CA1" s="14" t="s">
        <v>1156</v>
      </c>
      <c r="CB1" s="14" t="s">
        <v>1157</v>
      </c>
      <c r="CC1" s="14" t="s">
        <v>1158</v>
      </c>
      <c r="CD1" s="46"/>
      <c r="CE1" s="48" t="str">
        <f>START!$B$9</f>
        <v>Deutsch</v>
      </c>
      <c r="CF1" s="14" t="s">
        <v>239</v>
      </c>
      <c r="CG1" s="14" t="s">
        <v>240</v>
      </c>
      <c r="CH1" s="14" t="s">
        <v>241</v>
      </c>
      <c r="CI1" s="48" t="str">
        <f>START!$B$9</f>
        <v>Deutsch</v>
      </c>
      <c r="CJ1" s="14" t="s">
        <v>239</v>
      </c>
      <c r="CK1" s="14" t="s">
        <v>240</v>
      </c>
      <c r="CL1" s="14" t="s">
        <v>241</v>
      </c>
      <c r="CM1" s="48" t="str">
        <f>START!$B$9</f>
        <v>Deutsch</v>
      </c>
      <c r="CN1" s="14" t="s">
        <v>239</v>
      </c>
      <c r="CO1" s="14" t="s">
        <v>240</v>
      </c>
      <c r="CP1" s="14" t="s">
        <v>241</v>
      </c>
      <c r="CQ1" s="48" t="str">
        <f>START!$B$9</f>
        <v>Deutsch</v>
      </c>
      <c r="CR1" s="14" t="str">
        <f>START!B7</f>
        <v>Germany</v>
      </c>
      <c r="CS1" s="14" t="s">
        <v>239</v>
      </c>
      <c r="CT1" s="14" t="s">
        <v>240</v>
      </c>
      <c r="CU1" s="14" t="s">
        <v>241</v>
      </c>
      <c r="CV1" s="48" t="str">
        <f>CONCATENATE(START!$B$7,START!$B$9)</f>
        <v>GermanyDeutsch</v>
      </c>
      <c r="CW1" s="304" t="s">
        <v>1154</v>
      </c>
      <c r="CX1" s="304" t="s">
        <v>1155</v>
      </c>
      <c r="CY1" s="304" t="s">
        <v>1156</v>
      </c>
      <c r="CZ1" s="304" t="s">
        <v>1157</v>
      </c>
      <c r="DA1" s="304" t="s">
        <v>1158</v>
      </c>
      <c r="DB1" s="12" t="str">
        <f>CONCATENATE(START!$B$7,START!$B$9)</f>
        <v>GermanyDeutsch</v>
      </c>
      <c r="DC1" s="304" t="s">
        <v>1154</v>
      </c>
      <c r="DD1" s="304" t="s">
        <v>1155</v>
      </c>
      <c r="DE1" s="304" t="s">
        <v>1156</v>
      </c>
      <c r="DF1" s="304" t="s">
        <v>1157</v>
      </c>
      <c r="DG1" s="304" t="s">
        <v>1158</v>
      </c>
      <c r="DH1" s="12" t="str">
        <f>CONCATENATE(START!$B$7,START!$B$9)</f>
        <v>GermanyDeutsch</v>
      </c>
      <c r="DI1" s="304" t="s">
        <v>1154</v>
      </c>
      <c r="DJ1" s="304" t="s">
        <v>1155</v>
      </c>
      <c r="DK1" s="304" t="s">
        <v>1156</v>
      </c>
      <c r="DL1" s="304" t="s">
        <v>1157</v>
      </c>
      <c r="DM1" s="304" t="s">
        <v>1158</v>
      </c>
      <c r="DN1" s="12" t="str">
        <f>CONCATENATE(START!$B$7,START!$B$9)</f>
        <v>GermanyDeutsch</v>
      </c>
      <c r="DO1" s="304" t="s">
        <v>1154</v>
      </c>
      <c r="DP1" s="304" t="s">
        <v>1155</v>
      </c>
      <c r="DQ1" s="304" t="s">
        <v>1156</v>
      </c>
      <c r="DR1" s="304" t="s">
        <v>1157</v>
      </c>
      <c r="DS1" s="304" t="s">
        <v>1158</v>
      </c>
      <c r="DT1" s="12" t="str">
        <f>CONCATENATE(START!$B$7,START!$B$9)</f>
        <v>GermanyDeutsch</v>
      </c>
      <c r="DU1" s="304" t="s">
        <v>1154</v>
      </c>
      <c r="DV1" s="304" t="s">
        <v>1155</v>
      </c>
      <c r="DW1" s="304" t="s">
        <v>1156</v>
      </c>
      <c r="DX1" s="304" t="s">
        <v>1157</v>
      </c>
      <c r="DY1" s="304" t="s">
        <v>1158</v>
      </c>
      <c r="DZ1" s="381" t="str">
        <f>START!$B$9</f>
        <v>Deutsch</v>
      </c>
      <c r="EA1" s="382" t="s">
        <v>239</v>
      </c>
      <c r="EB1" s="382" t="s">
        <v>240</v>
      </c>
      <c r="EC1" s="382" t="s">
        <v>241</v>
      </c>
      <c r="ED1" s="381" t="str">
        <f>START!$B$9</f>
        <v>Deutsch</v>
      </c>
      <c r="EE1" s="382" t="s">
        <v>239</v>
      </c>
      <c r="EF1" s="382" t="s">
        <v>240</v>
      </c>
      <c r="EG1" s="382" t="s">
        <v>241</v>
      </c>
      <c r="EH1" s="12" t="str">
        <f>CONCATENATE(START!$B$7,START!$B$9)</f>
        <v>GermanyDeutsch</v>
      </c>
      <c r="EI1" s="304" t="s">
        <v>1154</v>
      </c>
      <c r="EJ1" s="304" t="s">
        <v>1155</v>
      </c>
      <c r="EK1" s="304" t="s">
        <v>1156</v>
      </c>
      <c r="EL1" s="304" t="s">
        <v>1157</v>
      </c>
      <c r="EM1" s="304" t="s">
        <v>1158</v>
      </c>
    </row>
    <row r="2" spans="1:143">
      <c r="A2" s="10" t="s">
        <v>220</v>
      </c>
      <c r="B2" s="11" t="s">
        <v>9</v>
      </c>
      <c r="C2" s="23" t="str">
        <f>IF(C$1=D$1,D2,IF(C$1=E$1,E2,IF(C$1=F$1,F2)))</f>
        <v>J/N</v>
      </c>
      <c r="D2" s="11" t="s">
        <v>10</v>
      </c>
      <c r="E2" s="11" t="s">
        <v>1603</v>
      </c>
      <c r="F2" s="11" t="s">
        <v>1604</v>
      </c>
      <c r="G2" s="23" t="str">
        <f>IF(G$1=H$1,H2,IF(G$1=I$1,I2,IF(G$1=J$1,J2)))</f>
        <v>J/N</v>
      </c>
      <c r="H2" s="11" t="s">
        <v>10</v>
      </c>
      <c r="I2" s="11" t="s">
        <v>1603</v>
      </c>
      <c r="J2" s="11" t="s">
        <v>1604</v>
      </c>
      <c r="K2" s="11" t="s">
        <v>11</v>
      </c>
      <c r="L2" s="11" t="s">
        <v>12</v>
      </c>
      <c r="M2" s="23" t="str">
        <f>IF(M$1=N$1,N2,IF(M$1=O$1,O2,IF(M$1=P$1,P2)))</f>
        <v>Enclosed Battery</v>
      </c>
      <c r="N2" s="11" t="s">
        <v>709</v>
      </c>
      <c r="O2" s="11" t="s">
        <v>709</v>
      </c>
      <c r="P2" s="11" t="s">
        <v>709</v>
      </c>
      <c r="Q2" s="23" t="str">
        <f>IF(Q$1=R$1,R2,IF(Q$1=S$1,S2,IF(Q$1=T$1,T2)))</f>
        <v>Construction</v>
      </c>
      <c r="R2" s="11" t="s">
        <v>691</v>
      </c>
      <c r="S2" s="11" t="s">
        <v>691</v>
      </c>
      <c r="T2" s="11" t="s">
        <v>691</v>
      </c>
      <c r="U2" s="23" t="str">
        <f>IF(U$1=V$1,V2,IF(U$1=W$1,W2,IF(U$1=X$1,X2)))</f>
        <v>Lithium Battery Type</v>
      </c>
      <c r="V2" s="11" t="s">
        <v>703</v>
      </c>
      <c r="W2" s="11" t="s">
        <v>703</v>
      </c>
      <c r="X2" s="11" t="s">
        <v>703</v>
      </c>
      <c r="Y2" s="49" t="str">
        <f>IF(Y$1=Z$1,Z2,IF(Y$1=AA$1,AA2,IF(Y$1=AB$1,AB2,IF($Y$1=$AC$1,AC2,IF($Y$1=$AD$1,AD2,"")))))</f>
        <v>Germany</v>
      </c>
      <c r="Z2" s="14" t="s">
        <v>195</v>
      </c>
      <c r="AA2" s="14" t="s">
        <v>119</v>
      </c>
      <c r="AB2" s="14" t="s">
        <v>103</v>
      </c>
      <c r="AC2" s="14" t="s">
        <v>103</v>
      </c>
      <c r="AD2" s="14" t="s">
        <v>119</v>
      </c>
      <c r="AE2" s="49" t="str">
        <f>IF(AE$1=AF$1,AF2,IF(AE$1=AG$1,AG2,IF(AE$1=AH$1,AH2,IF($AE$1=$AI$1,AI2,IF($AE$1=$AJ$1,AJ2,"")))))</f>
        <v>WEEE</v>
      </c>
      <c r="AF2" s="11" t="s">
        <v>202</v>
      </c>
      <c r="AG2" s="11" t="s">
        <v>317</v>
      </c>
      <c r="AH2" s="11" t="s">
        <v>367</v>
      </c>
      <c r="AI2" s="11" t="s">
        <v>367</v>
      </c>
      <c r="AJ2" s="11" t="s">
        <v>367</v>
      </c>
      <c r="AK2" s="11" t="s">
        <v>14</v>
      </c>
      <c r="AL2" s="315">
        <f>IF(AL$1=AM$1,AM2,IF(AL$1=AN$1,AN2,IF(AL$1=AO$1,AO2)))</f>
        <v>0</v>
      </c>
      <c r="AM2" s="11" t="s">
        <v>15</v>
      </c>
      <c r="AN2" s="11" t="s">
        <v>320</v>
      </c>
      <c r="AO2" s="11"/>
      <c r="AP2" s="11" t="s">
        <v>231</v>
      </c>
      <c r="AQ2" s="23" t="str">
        <f>IF(AQ$1=AR$1,AR2,IF(AQ$1=AS$1,AS2,IF(AQ$1=AT$1,AT2,IF(AQ$1=#REF!,#REF!))))</f>
        <v>Battery Size</v>
      </c>
      <c r="AR2" s="11" t="s">
        <v>16</v>
      </c>
      <c r="AS2" s="11" t="s">
        <v>323</v>
      </c>
      <c r="AT2" s="11" t="s">
        <v>16</v>
      </c>
      <c r="AU2" s="11" t="s">
        <v>17</v>
      </c>
      <c r="AV2" s="23">
        <f>IF(AV$1=AW$1,AW2,IF(AV$1=AX$1,AX2,IF(AV$1=AY$1,AY2,"")))</f>
        <v>0</v>
      </c>
      <c r="AW2" s="11" t="s">
        <v>18</v>
      </c>
      <c r="AX2" s="11" t="s">
        <v>327</v>
      </c>
      <c r="AY2" s="11"/>
      <c r="AZ2" s="23" t="str">
        <f>IF(AZ$1=BA$1,BA2,IF(AZ$1=BB$1,BB2,IF(AZ$1=BC$1,BC2,IF(AZ$1=#REF!,#REF!))))</f>
        <v xml:space="preserve">Outer Packaging desc </v>
      </c>
      <c r="BA2" s="11" t="s">
        <v>19</v>
      </c>
      <c r="BB2" s="11" t="s">
        <v>19</v>
      </c>
      <c r="BC2" s="11" t="s">
        <v>19</v>
      </c>
      <c r="BD2" s="49">
        <f t="shared" ref="BD2:BD7" si="0">IF(BD$1=BE$1,BE2,IF(BD$1=BF$1,BF2,IF(BD$1=BG$1,BG2)))</f>
        <v>0</v>
      </c>
      <c r="BE2" s="11" t="s">
        <v>233</v>
      </c>
      <c r="BF2" s="11" t="s">
        <v>285</v>
      </c>
      <c r="BG2" s="11"/>
      <c r="BH2" s="49" t="str">
        <f t="shared" ref="BH2:BH9" si="1">IF(BH$1=BI$1,BI2,IF(BH$1=BJ$1,BJ2,IF(BH$1=BK$1,BK2)))</f>
        <v>Hazardous type</v>
      </c>
      <c r="BI2" s="11" t="s">
        <v>1511</v>
      </c>
      <c r="BJ2" s="11" t="s">
        <v>1511</v>
      </c>
      <c r="BK2" s="11" t="s">
        <v>1511</v>
      </c>
      <c r="BL2" s="8"/>
      <c r="BM2" s="23" t="str">
        <f>IF(BM$1=BN$1,BN2,IF(BM$1=BO$1,BO2,IF(BM$1=BP$1,BP2,"")))</f>
        <v>Hazardous Group Storage Class</v>
      </c>
      <c r="BN2" s="11" t="s">
        <v>53</v>
      </c>
      <c r="BO2" s="11" t="s">
        <v>53</v>
      </c>
      <c r="BP2" s="11" t="s">
        <v>334</v>
      </c>
      <c r="BQ2" s="8" t="s">
        <v>20</v>
      </c>
      <c r="BR2" s="8" t="s">
        <v>21</v>
      </c>
      <c r="BS2" s="49" t="str">
        <f t="shared" ref="BS2:BS12" si="2">IF(BS$1=BT$1,BT2,IF(BS$1=BU$1,BU2,IF(BS$1=BV$1,BV2)))</f>
        <v>Materials</v>
      </c>
      <c r="BT2" s="11" t="s">
        <v>197</v>
      </c>
      <c r="BU2" s="11" t="s">
        <v>342</v>
      </c>
      <c r="BV2" s="11" t="s">
        <v>196</v>
      </c>
      <c r="BW2" s="8" t="s">
        <v>22</v>
      </c>
      <c r="BX2" s="49" t="str">
        <f>IF(BX$1=BY$1,BY2,IF(BX$1=BZ$1,BZ2,IF(BX$1=CA$1,CA2,IF($Y$1=$AI$1,CB2,IF($Y$1=$AJ$1,CC2,"")))))</f>
        <v>Germany</v>
      </c>
      <c r="BY2" s="14" t="s">
        <v>195</v>
      </c>
      <c r="BZ2" s="14" t="s">
        <v>119</v>
      </c>
      <c r="CA2" s="14" t="s">
        <v>103</v>
      </c>
      <c r="CB2" s="14" t="s">
        <v>103</v>
      </c>
      <c r="CC2" s="14" t="s">
        <v>119</v>
      </c>
      <c r="CD2" s="8"/>
      <c r="CE2" s="49" t="str">
        <f t="shared" ref="CE2:CE8" si="3">IF(CE$1=CF$1,CF2,IF(CE$1=CG$1,CG2,IF(CE$1=CH$1,CH2)))</f>
        <v>Material</v>
      </c>
      <c r="CF2" s="11" t="s">
        <v>197</v>
      </c>
      <c r="CG2" s="11" t="s">
        <v>197</v>
      </c>
      <c r="CH2" s="11" t="s">
        <v>197</v>
      </c>
      <c r="CI2" s="49" t="str">
        <f t="shared" ref="CI2:CI8" si="4">IF(CI$1=CJ$1,CJ2,IF(CI$1=CK$1,CK2,IF(CI$1=CL$1,CL2)))</f>
        <v>Material</v>
      </c>
      <c r="CJ2" s="11" t="s">
        <v>197</v>
      </c>
      <c r="CK2" s="11" t="s">
        <v>197</v>
      </c>
      <c r="CL2" s="11" t="s">
        <v>197</v>
      </c>
      <c r="CM2" s="49" t="str">
        <f>IF(CM$1=CN$1,CN2,IF(CM$1=CO$1,CO2,IF(CM$1=CP$1,CP2)))</f>
        <v>Version</v>
      </c>
      <c r="CN2" s="11" t="s">
        <v>277</v>
      </c>
      <c r="CO2" s="11" t="s">
        <v>277</v>
      </c>
      <c r="CP2" s="11" t="s">
        <v>277</v>
      </c>
      <c r="CQ2" s="23" t="str">
        <f t="shared" ref="CQ2" si="5">IF(CQ$1=CS$1,CS2,IF(CQ$1=CT$1,CT2,IF(CQ$1=CU$1,CU2)))</f>
        <v>QVC Economic Role</v>
      </c>
      <c r="CR2" s="11" t="s">
        <v>1064</v>
      </c>
      <c r="CS2" s="11" t="s">
        <v>1064</v>
      </c>
      <c r="CT2" s="11" t="s">
        <v>1064</v>
      </c>
      <c r="CU2" s="11" t="s">
        <v>1064</v>
      </c>
      <c r="CV2" s="49" t="str">
        <f>IF(CV$1=CW$1,CW2,IF(CV$1=CX$1,CX2,IF(CV$1=CY$1,CY2,IF($Y$1=$AI$1,CZ2,IF($Y$1=$AJ$1,DA2,"")))))</f>
        <v>Germany</v>
      </c>
      <c r="CW2" s="304" t="s">
        <v>195</v>
      </c>
      <c r="CX2" s="304" t="s">
        <v>119</v>
      </c>
      <c r="CY2" s="304" t="s">
        <v>103</v>
      </c>
      <c r="CZ2" s="304" t="s">
        <v>103</v>
      </c>
      <c r="DA2" s="304" t="s">
        <v>119</v>
      </c>
      <c r="DB2" s="42" t="str">
        <f>IF(DB$1=DC$1,DC2,IF(DB$1=DD$1,DD2,IF(DB$1=DE$1,DE2,IF($Y$1=$AI$1,DF2,IF($Y$1=$AJ$1,DG2,"")))))</f>
        <v>Germany</v>
      </c>
      <c r="DC2" s="304" t="s">
        <v>195</v>
      </c>
      <c r="DD2" s="304" t="s">
        <v>119</v>
      </c>
      <c r="DE2" s="304" t="s">
        <v>103</v>
      </c>
      <c r="DF2" s="304" t="s">
        <v>103</v>
      </c>
      <c r="DG2" s="304" t="s">
        <v>119</v>
      </c>
      <c r="DH2" s="42" t="str">
        <f>IF(DH$1=DI$1,DI2,IF(DH$1=DJ$1,DJ2,IF(DH$1=DK$1,DK2,IF($Y$1=$AI$1,DL2,IF($Y$1=$AJ$1,DM2,"")))))</f>
        <v>Germany</v>
      </c>
      <c r="DI2" s="304" t="s">
        <v>195</v>
      </c>
      <c r="DJ2" s="304" t="s">
        <v>119</v>
      </c>
      <c r="DK2" s="304" t="s">
        <v>103</v>
      </c>
      <c r="DL2" s="304" t="s">
        <v>103</v>
      </c>
      <c r="DM2" s="304" t="s">
        <v>119</v>
      </c>
      <c r="DN2" s="42" t="str">
        <f>IF(DN$1=DO$1,DO2,IF(DN$1=DP$1,DP2,IF(DN$1=DQ$1,DQ2,IF($Y$1=$AI$1,DR2,IF($Y$1=$AJ$1,DS2,"")))))</f>
        <v>Germany</v>
      </c>
      <c r="DO2" s="304" t="s">
        <v>195</v>
      </c>
      <c r="DP2" s="304" t="s">
        <v>119</v>
      </c>
      <c r="DQ2" s="304" t="s">
        <v>103</v>
      </c>
      <c r="DR2" s="304" t="s">
        <v>103</v>
      </c>
      <c r="DS2" s="304" t="s">
        <v>119</v>
      </c>
      <c r="DT2" s="42" t="str">
        <f>IF(DT$1=DU$1,DU2,IF(DT$1=DV$1,DV2,IF(DT$1=DW$1,DW2,IF($Y$1=$AI$1,DX2,IF($Y$1=$AJ$1,DY2,"")))))</f>
        <v>Germany</v>
      </c>
      <c r="DU2" s="304" t="s">
        <v>195</v>
      </c>
      <c r="DV2" s="304" t="s">
        <v>119</v>
      </c>
      <c r="DW2" s="304" t="s">
        <v>103</v>
      </c>
      <c r="DX2" s="304" t="s">
        <v>103</v>
      </c>
      <c r="DY2" s="304" t="s">
        <v>119</v>
      </c>
      <c r="DZ2" s="23" t="str">
        <f t="shared" ref="DZ2" si="6">IF(DZ$1=EA$1,EA2,IF(DZ$1=EB$1,EB2,IF(DZ$1=EC$1,EC2)))</f>
        <v>Apparel Measurements</v>
      </c>
      <c r="EA2" s="11" t="s">
        <v>1721</v>
      </c>
      <c r="EB2" s="11" t="s">
        <v>1725</v>
      </c>
      <c r="EC2" s="11" t="s">
        <v>1721</v>
      </c>
      <c r="ED2" s="23" t="str">
        <f t="shared" ref="ED2" si="7">IF(ED$1=EE$1,EE2,IF(ED$1=EF$1,EF2,IF(ED$1=EG$1,EG2)))</f>
        <v>Units</v>
      </c>
      <c r="EE2" s="11" t="s">
        <v>1719</v>
      </c>
      <c r="EF2" s="11" t="s">
        <v>1719</v>
      </c>
      <c r="EG2" s="11" t="s">
        <v>1719</v>
      </c>
      <c r="EH2" s="42" t="str">
        <f>IF(EH$1=EI$1,EI2,IF(EH$1=EJ$1,EJ2,IF(EH$1=EK$1,EK2,IF($Y$1=$AI$1,EL2,IF($Y$1=$AJ$1,EM2,"")))))</f>
        <v>Germany</v>
      </c>
      <c r="EI2" s="304" t="s">
        <v>195</v>
      </c>
      <c r="EJ2" s="304" t="s">
        <v>119</v>
      </c>
      <c r="EK2" s="304" t="s">
        <v>103</v>
      </c>
      <c r="EL2" s="304" t="s">
        <v>103</v>
      </c>
      <c r="EM2" s="304" t="s">
        <v>119</v>
      </c>
    </row>
    <row r="3" spans="1:143" ht="35.25" customHeight="1">
      <c r="A3" s="47" t="s">
        <v>300</v>
      </c>
      <c r="B3" s="47" t="s">
        <v>300</v>
      </c>
      <c r="C3" s="49" t="str">
        <f>IF(C$1=D$1,D3,IF(C$1=E$1,E3,IF(C$1=F$1,F3)))</f>
        <v>Select</v>
      </c>
      <c r="D3" s="47" t="s">
        <v>300</v>
      </c>
      <c r="E3" s="47" t="s">
        <v>300</v>
      </c>
      <c r="F3" s="47" t="s">
        <v>300</v>
      </c>
      <c r="G3" s="49" t="str">
        <f>IF(G$1=H$1,H3,IF(G$1=I$1,I3,IF(G$1=J$1,J3)))</f>
        <v>Select</v>
      </c>
      <c r="H3" s="47" t="s">
        <v>300</v>
      </c>
      <c r="I3" s="47" t="s">
        <v>300</v>
      </c>
      <c r="J3" s="47" t="s">
        <v>300</v>
      </c>
      <c r="K3" s="47" t="s">
        <v>300</v>
      </c>
      <c r="L3" s="47" t="s">
        <v>300</v>
      </c>
      <c r="M3" s="49" t="str">
        <f>IF(M$1=N$1,N3,IF(M$1=O$1,O3,IF(M$1=P$1,P3)))</f>
        <v>Select</v>
      </c>
      <c r="N3" s="47" t="s">
        <v>300</v>
      </c>
      <c r="O3" s="47" t="s">
        <v>300</v>
      </c>
      <c r="P3" s="47" t="s">
        <v>300</v>
      </c>
      <c r="Q3" s="49" t="str">
        <f>IF(Q$1=R$1,R3,IF(Q$1=S$1,S3,IF(Q$1=T$1,T3)))</f>
        <v>Select</v>
      </c>
      <c r="R3" s="47" t="s">
        <v>300</v>
      </c>
      <c r="S3" s="47" t="s">
        <v>300</v>
      </c>
      <c r="T3" s="47" t="s">
        <v>300</v>
      </c>
      <c r="U3" s="49" t="str">
        <f>IF(U$1=V$1,V3,IF(U$1=W$1,W3,IF(U$1=X$1,X3)))</f>
        <v>Select</v>
      </c>
      <c r="V3" s="47" t="s">
        <v>300</v>
      </c>
      <c r="W3" s="47" t="s">
        <v>300</v>
      </c>
      <c r="X3" s="47" t="s">
        <v>300</v>
      </c>
      <c r="Y3" s="49" t="str">
        <f>IF(Y$1=Z$1,Z3,IF(Y$1=AA$1,AA3,IF(Y$1=AB$1,AB3,IF($Y$1=$AC$1,AC3,IF($Y$1=$AD$1,AD3,"")))))</f>
        <v>Select</v>
      </c>
      <c r="Z3" s="47" t="s">
        <v>300</v>
      </c>
      <c r="AA3" s="47" t="s">
        <v>300</v>
      </c>
      <c r="AB3" s="47" t="s">
        <v>300</v>
      </c>
      <c r="AC3" s="47" t="s">
        <v>300</v>
      </c>
      <c r="AD3" s="47" t="s">
        <v>300</v>
      </c>
      <c r="AE3" s="49" t="str">
        <f>IF(AE$1=AF$1,AF3,IF(AE$1=AG$1,AG3,IF(AE$1=AH$1,AH3,IF($AE$1=$AI$1,AI3,IF($AE$1=$AJ$1,AJ3,"")))))</f>
        <v>Select</v>
      </c>
      <c r="AF3" s="47" t="s">
        <v>300</v>
      </c>
      <c r="AG3" s="47" t="s">
        <v>300</v>
      </c>
      <c r="AH3" s="47" t="s">
        <v>300</v>
      </c>
      <c r="AI3" s="47" t="s">
        <v>300</v>
      </c>
      <c r="AJ3" s="47" t="s">
        <v>300</v>
      </c>
      <c r="AK3" s="47" t="s">
        <v>300</v>
      </c>
      <c r="AL3" s="315" t="str">
        <f>IF(AL$1=AM$1,AM3,IF(AL$1=AN$1,AN3,IF(AL$1=AO$1,AO3)))</f>
        <v>Select</v>
      </c>
      <c r="AM3" s="392" t="s">
        <v>300</v>
      </c>
      <c r="AN3" s="392" t="s">
        <v>300</v>
      </c>
      <c r="AO3" s="392" t="s">
        <v>300</v>
      </c>
      <c r="AP3" s="44" t="s">
        <v>300</v>
      </c>
      <c r="AQ3" s="315" t="str">
        <f t="shared" ref="AQ3:AQ12" si="8">IF(AQ$1=AR$1,AR3,IF(AQ$1=AS$1,AS3,IF(AQ$1=AT$1,AT3)))</f>
        <v>Select</v>
      </c>
      <c r="AR3" s="47" t="s">
        <v>300</v>
      </c>
      <c r="AS3" s="47" t="s">
        <v>300</v>
      </c>
      <c r="AT3" s="47" t="s">
        <v>300</v>
      </c>
      <c r="AU3" s="47" t="s">
        <v>300</v>
      </c>
      <c r="AV3" s="23" t="str">
        <f t="shared" ref="AV3:AV8" si="9">IF(AV$1=AW$1,AW3,IF(AV$1=AX$1,AX3,IF(AV$1=AY$1,AY3,"")))</f>
        <v>Select</v>
      </c>
      <c r="AW3" s="47" t="s">
        <v>300</v>
      </c>
      <c r="AX3" s="47" t="s">
        <v>300</v>
      </c>
      <c r="AY3" s="47" t="s">
        <v>300</v>
      </c>
      <c r="AZ3" s="49" t="str">
        <f t="shared" ref="AZ3:AZ8" si="10">IF(AZ$1=BA$1,BA3,IF(AZ$1=BB$1,BB3,IF(AZ$1=BC$1,BC3)))</f>
        <v>Select</v>
      </c>
      <c r="BA3" s="47" t="s">
        <v>300</v>
      </c>
      <c r="BB3" s="47" t="s">
        <v>300</v>
      </c>
      <c r="BC3" s="47" t="s">
        <v>300</v>
      </c>
      <c r="BD3" s="49" t="str">
        <f t="shared" si="0"/>
        <v>Select</v>
      </c>
      <c r="BE3" s="47" t="s">
        <v>300</v>
      </c>
      <c r="BF3" s="47" t="s">
        <v>300</v>
      </c>
      <c r="BG3" s="47" t="s">
        <v>300</v>
      </c>
      <c r="BH3" s="49" t="str">
        <f t="shared" si="1"/>
        <v>Select</v>
      </c>
      <c r="BI3" s="47" t="s">
        <v>300</v>
      </c>
      <c r="BJ3" s="47" t="s">
        <v>300</v>
      </c>
      <c r="BK3" s="47" t="s">
        <v>300</v>
      </c>
      <c r="BL3" s="47"/>
      <c r="BM3" s="23" t="str">
        <f>IF(BM$1=BN$1,BN3,IF(BM$1=BO$1,BO3,IF(BM$1=BP$1,BP3,"")))</f>
        <v>Select</v>
      </c>
      <c r="BN3" s="47" t="s">
        <v>300</v>
      </c>
      <c r="BO3" s="47" t="s">
        <v>300</v>
      </c>
      <c r="BP3" s="47" t="s">
        <v>300</v>
      </c>
      <c r="BQ3" s="44" t="s">
        <v>300</v>
      </c>
      <c r="BR3" s="47" t="s">
        <v>300</v>
      </c>
      <c r="BS3" s="49" t="str">
        <f t="shared" si="2"/>
        <v>Select</v>
      </c>
      <c r="BT3" s="47" t="s">
        <v>300</v>
      </c>
      <c r="BU3" s="47" t="s">
        <v>300</v>
      </c>
      <c r="BV3" s="47" t="s">
        <v>300</v>
      </c>
      <c r="BW3" s="47" t="s">
        <v>300</v>
      </c>
      <c r="BX3" s="49" t="str">
        <f>IF(BX$1=BY$1,BY3,IF(BX$1=BZ$1,BZ3,IF(BX$1=CA$1,CA3,IF($Y$1=$AI$1,CB3,IF($Y$1=$AJ$1,CC3,"")))))</f>
        <v>Select</v>
      </c>
      <c r="BY3" s="47" t="s">
        <v>300</v>
      </c>
      <c r="BZ3" s="47" t="s">
        <v>300</v>
      </c>
      <c r="CA3" s="47" t="s">
        <v>300</v>
      </c>
      <c r="CB3" s="47" t="s">
        <v>300</v>
      </c>
      <c r="CC3" s="47" t="s">
        <v>300</v>
      </c>
      <c r="CD3" s="47" t="s">
        <v>300</v>
      </c>
      <c r="CE3" s="49" t="str">
        <f t="shared" si="3"/>
        <v>Select</v>
      </c>
      <c r="CF3" s="47" t="s">
        <v>300</v>
      </c>
      <c r="CG3" s="47" t="s">
        <v>300</v>
      </c>
      <c r="CH3" s="287" t="s">
        <v>300</v>
      </c>
      <c r="CI3" s="49" t="str">
        <f t="shared" si="4"/>
        <v>Select</v>
      </c>
      <c r="CJ3" s="47" t="s">
        <v>300</v>
      </c>
      <c r="CK3" s="47" t="s">
        <v>300</v>
      </c>
      <c r="CL3" s="47" t="s">
        <v>300</v>
      </c>
      <c r="CM3" s="49" t="str">
        <f>IF(CM$1=CN$1,CN3,IF(CM$1=CO$1,CO3,IF(CM$1=CP$1,CP3)))</f>
        <v>Select</v>
      </c>
      <c r="CN3" s="47" t="s">
        <v>300</v>
      </c>
      <c r="CO3" s="47" t="s">
        <v>300</v>
      </c>
      <c r="CP3" s="47" t="s">
        <v>300</v>
      </c>
      <c r="CQ3" s="360" t="str">
        <f>IF($CR$1="UK",CR3,IF(CQ$1=CS$1,CS3,IF(CQ$1=CT$1,CT3,IF(CQ$1=CU$1,CU3))))</f>
        <v>Select</v>
      </c>
      <c r="CR3" s="47" t="s">
        <v>300</v>
      </c>
      <c r="CS3" s="47" t="s">
        <v>300</v>
      </c>
      <c r="CT3" s="47" t="s">
        <v>300</v>
      </c>
      <c r="CU3" s="47" t="s">
        <v>300</v>
      </c>
      <c r="CV3" s="49" t="str">
        <f t="shared" ref="CV3:CV4" si="11">IF(CV$1=CW$1,CW3,IF(CV$1=CX$1,CX3,IF(CV$1=CY$1,CY3,IF($Y$1=$AI$1,CZ3,IF($Y$1=$AJ$1,DA3,"")))))</f>
        <v xml:space="preserve">Lieber Lieferant! Bitte beachten Sie, dass die Verpackungsmaßangaben in dieser Product Specification Card nur als Referenz dienen und nicht von der QA überwacht oder freigegeben werden. Alle Verpackungsmaße müssen den Anforderungen der deutschen Logistikhandbücher entsprechen, die Sie als QVC-Lieferant beim Start unserer Zusammenarbeit erhalten haben. Bitte beachten Sie den Teil Verpackungsanforderungen je Produktkategorie, um die Anforderungen für Mindest-/Maximalmaße und Verpackungsarten zu verstehen. Falls Sie nach Durchsicht des Logistikhandbuches noch Unterstützung oder Informationen zu Verpackungsmaßen oder -arten benötigen, kontaktieren Sie bitte Ihr Operational Vendor Compliance Team. Dieses kann Ihnen bei der Fragenklärung zu Maßen und Verpackungsarten helfen, um die Einhaltung operativer Parameter bei Anlieferung im Logistikzentrum sicherzustellen. Das Team kann über folgende Adresse kontaktiert werden: </v>
      </c>
      <c r="CW3" s="255" t="s">
        <v>1502</v>
      </c>
      <c r="CX3" s="255" t="s">
        <v>1550</v>
      </c>
      <c r="CY3" s="47" t="s">
        <v>1505</v>
      </c>
      <c r="CZ3" s="47" t="s">
        <v>1507</v>
      </c>
      <c r="DA3" s="255" t="s">
        <v>1502</v>
      </c>
      <c r="DB3" s="42" t="str">
        <f>IF(DB$1=DC$1,DC3,IF(DB$1=DD$1,DD3,IF(DB$1=DE$1,DE3,IF($Y$1=$AI$1,DF3,IF($Y$1=$AJ$1,DG3,"")))))</f>
        <v>MIN: Länge 260, Breite 150, Höhe 120 (mm)
MAX: Länge 580, Breite 380, Höhe 380 (mm)</v>
      </c>
      <c r="DC3" s="305" t="s">
        <v>1975</v>
      </c>
      <c r="DD3" s="313" t="s">
        <v>1626</v>
      </c>
      <c r="DE3" s="260" t="s">
        <v>1442</v>
      </c>
      <c r="DF3" s="47" t="s">
        <v>1388</v>
      </c>
      <c r="DG3" s="313" t="s">
        <v>1388</v>
      </c>
      <c r="DH3" s="42" t="str">
        <f>IF(DH$1=DI$1,DI3,IF(DH$1=DJ$1,DJ3,IF(DH$1=DK$1,DK3,IF($Y$1=$AI$1,DL3,IF($Y$1=$AJ$1,DM3,"")))))</f>
        <v>Die korrekten Informationen sollen eingegeben oder aus drop down Menüs ausgewählt werden.
Die Informationen, die in der Product Specification Card abgefragt werden, bilden einen Großteil der Kundeninformationen.
Alle Felder sind Pflichtfelder, wenn sie für das betreffende Produkt zutreffend sind. Falsche oder irreführende Informationen können einen negativen Einfluss auf den Verkauf des Produktes haben.
Falls Sie Fragen dazu haben, wie das Dokument auszufüllen ist, kontaktieren Sie bitte das QVC Quality Assurance (QA) Team:</v>
      </c>
      <c r="DI3" s="312" t="s">
        <v>1445</v>
      </c>
      <c r="DJ3" s="312" t="s">
        <v>1644</v>
      </c>
      <c r="DK3" s="314" t="s">
        <v>1509</v>
      </c>
      <c r="DL3" s="314" t="s">
        <v>1445</v>
      </c>
      <c r="DM3" s="312" t="s">
        <v>1629</v>
      </c>
      <c r="DN3" s="49" t="str">
        <f>IF(DN$1=DO$1,DO3,IF(DN$1=DP$1,DP3,IF(DN$1=DQ$1,DQ3,IF($Y$1=$AI$1,DR3,IF($Y$1=$AJ$1,DS3,"")))))</f>
        <v>Sehr geehrter Lieferant, nehmen Sie bitte zur Kenntnis, dass die unten aufgeführten Anforderungen entscheidend sind, um sicherzustellen, dass die Regeln und Vorschriften zur Einhaltung der Zollvorschriften erfüllt werden. Detaillierte Produktinformationen, einschließlich darüber, was das Produkt ist, woraus es besteht und welche Hauptfunktion es hat, sowie sein Herkunftsland (Herstellung) untermauern unsere Position zur Einhaltung der Vorschriften und stellen sicher, dass operative und rechtliche Anforderungen erfüllt werden können. Es ist auch wichtig, dass diese Informationen zur Unterstützung der von Ihnen als Lieferant (während der Importphase) gelieferten Handelsdokumentation zur Verfügung gestellt werden und nicht mit den Anforderungen des Handbuchs für Hartwaren-/Schmucklogistik übereinstimmen, das Ihnen bei der Einrichtung des Lieferanten zur Verfügung gestellt wurde. Bitte lesen Sie den Abschnitt über die Anforderungen an die Handelsdokumentation, um die für Zollzwecke verwendeten Schlüsselinformationen zu verstehen. Wenn Sie nach der Durchsicht des Logistikhandbuchs immer noch Anleitung in Bezug auf Produktinformationen benötigen, die für Zollzwecke verwendet werden, wenden Sie sich bitte an das Zoll-Team, das in der Lage sein wird, Ihre Fragen zu diesem Bereich zu klären. Sie können kontaktiert werden unter:</v>
      </c>
      <c r="DO3" s="259" t="s">
        <v>1565</v>
      </c>
      <c r="DP3" s="259" t="s">
        <v>1567</v>
      </c>
      <c r="DQ3" s="259" t="s">
        <v>1606</v>
      </c>
      <c r="DR3" s="259" t="s">
        <v>1565</v>
      </c>
      <c r="DS3" s="259" t="s">
        <v>1565</v>
      </c>
      <c r="DT3" s="49" t="str">
        <f>IF(DT$1=DU$1,DU3,IF(DT$1=DV$1,DV3,IF(DT$1=DW$1,DW3,IF($Y$1=$AI$1,DX3,IF($Y$1=$AJ$1,DY3,"")))))</f>
        <v>Es liegt in der Verantwortung des Lieferanten, sicherzustellen,  dass alle Pakete, die Gefahrgüter enthalten, den bestehenden Verpackungsvorschriften entsprechen, und dass die Waren gemäß den einschlägigen Vorschriften für Gefahrgüter gekennzeichnet und beschriftet werden. Wenn Sie Fragen in Bezug auf Gefahrgüter haben, wenden Sie sich bitte an:</v>
      </c>
      <c r="DU3" s="390" t="s">
        <v>1693</v>
      </c>
      <c r="DV3" s="390" t="s">
        <v>1848</v>
      </c>
      <c r="DW3" s="390" t="s">
        <v>1847</v>
      </c>
      <c r="DX3" s="390" t="s">
        <v>1693</v>
      </c>
      <c r="DY3" s="390" t="s">
        <v>1693</v>
      </c>
      <c r="DZ3" s="383" t="str">
        <f>IF(DZ$1=EA$1,EA3,IF(DZ$1=EB$1,EB3,IF(DZ$1=EC$1,EC3,IF(DZ$1=#REF!,#REF!))))</f>
        <v>Select</v>
      </c>
      <c r="EA3" s="384" t="s">
        <v>300</v>
      </c>
      <c r="EB3" s="384" t="s">
        <v>300</v>
      </c>
      <c r="EC3" s="384" t="s">
        <v>300</v>
      </c>
      <c r="ED3" s="383" t="str">
        <f>IF(ED$1=EE$1,EE3,IF(ED$1=EF$1,EF3,IF(ED$1=EG$1,EG3,IF(ED$1=#REF!,#REF!))))</f>
        <v>Select</v>
      </c>
      <c r="EE3" s="384" t="s">
        <v>300</v>
      </c>
      <c r="EF3" s="384" t="s">
        <v>300</v>
      </c>
      <c r="EG3" s="384" t="s">
        <v>300</v>
      </c>
      <c r="EH3" s="49" t="str">
        <f>IF(EH$1=EI$1,EI3,IF(EH$1=EJ$1,EJ3,IF(EH$1=EK$1,EK3,IF($Y$1=$AI$1,EL3,IF($Y$1=$AJ$1,EM3,"")))))</f>
        <v xml:space="preserve">&lt;== Verpackungen im Sinne des Verpackungsgesetzes (VerpackG): „Verpackungen, die typischerweise beim privaten Endverbraucher anfallen, sind an einem System zu beteiligen“ – Sollte es in diesem Zusammenhang Unklarheiten geben prüfen Sie bitte den Katalog zur Systembeteiligungspflicht auf der Website der Zentralen Stelle Verpackungsregister (www.verpackungsregister.org).
Bitte listen Sie alle Verpackungskomponenten einer einzelnen, verkaufsfähigen Einheit separat pro QVC SKN und summieren Sie Verpackungen einer Materialklasse (Glas, Papier/Karton, Kunststoff/Plastik…) zu einer einzigen Zahl auf.
Beispiele für systembeteiligungspflichtige Verpackungen: Polybags, Kartonagen, Umschläge, Füllmaterial und Pappeinleger, (Spray-) Dosen, Tiegel, Flaschen, Hangtags etc.
Nicht relevant in diesem Zusammenhang: Transportverpackungen wie Paletten, Stretchfolie, Mastercartons etc.
Wenn Sie zusätzliche Fragen zu diesem Thema haben wenden Sie sich bitte an </v>
      </c>
      <c r="EI3" s="390" t="s">
        <v>1932</v>
      </c>
      <c r="EJ3" s="390" t="s">
        <v>1933</v>
      </c>
      <c r="EK3" s="390" t="s">
        <v>1500</v>
      </c>
      <c r="EL3" s="390" t="s">
        <v>1501</v>
      </c>
      <c r="EM3" s="390" t="s">
        <v>1932</v>
      </c>
    </row>
    <row r="4" spans="1:143" s="316" customFormat="1" ht="27" customHeight="1">
      <c r="A4" s="43" t="s">
        <v>219</v>
      </c>
      <c r="B4" s="7" t="s">
        <v>24</v>
      </c>
      <c r="C4" s="315" t="str">
        <f t="shared" ref="C4:C6" si="12">IF(C$1=D$1,D4,IF(C$1=E$1,E4,IF(C$1=F$1,F4)))</f>
        <v>I</v>
      </c>
      <c r="D4" s="47" t="s">
        <v>1099</v>
      </c>
      <c r="E4" s="47" t="s">
        <v>1099</v>
      </c>
      <c r="F4" s="47" t="s">
        <v>1099</v>
      </c>
      <c r="G4" s="315" t="str">
        <f t="shared" ref="G4:G6" si="13">IF(G$1=H$1,H4,IF(G$1=I$1,I4,IF(G$1=J$1,J4)))</f>
        <v>Ja</v>
      </c>
      <c r="H4" s="7" t="s">
        <v>25</v>
      </c>
      <c r="I4" s="7" t="s">
        <v>357</v>
      </c>
      <c r="J4" s="7" t="s">
        <v>620</v>
      </c>
      <c r="K4" s="7" t="s">
        <v>1654</v>
      </c>
      <c r="L4" s="7" t="s">
        <v>26</v>
      </c>
      <c r="M4" s="315" t="str">
        <f t="shared" ref="M4:M7" si="14">IF(M$1=N$1,N4,IF(M$1=O$1,O4,IF(M$1=P$1,P4)))</f>
        <v>Beigelegt</v>
      </c>
      <c r="N4" s="7" t="s">
        <v>710</v>
      </c>
      <c r="O4" s="7" t="s">
        <v>735</v>
      </c>
      <c r="P4" s="7" t="s">
        <v>713</v>
      </c>
      <c r="Q4" s="315" t="str">
        <f t="shared" ref="Q4:Q6" si="15">IF(Q$1=R$1,R4,IF(Q$1=S$1,S4,IF(Q$1=T$1,T4)))</f>
        <v>Batterie</v>
      </c>
      <c r="R4" s="7" t="s">
        <v>705</v>
      </c>
      <c r="S4" s="7" t="s">
        <v>726</v>
      </c>
      <c r="T4" s="7" t="s">
        <v>707</v>
      </c>
      <c r="U4" s="315" t="str">
        <f t="shared" ref="U4:U6" si="16">IF(U$1=V$1,V4,IF(U$1=W$1,W4,IF(U$1=X$1,X4)))</f>
        <v>Lithium Metall</v>
      </c>
      <c r="V4" s="47" t="s">
        <v>700</v>
      </c>
      <c r="W4" s="7" t="s">
        <v>723</v>
      </c>
      <c r="X4" s="7" t="s">
        <v>843</v>
      </c>
      <c r="Y4" s="49" t="str">
        <f t="shared" ref="Y4:Y66" si="17">IF(Y$1=Z$1,Z4,IF(Y$1=AA$1,AA4,IF(Y$1=AB$1,AB4,IF($Y$1=$AC$1,AC4,IF($Y$1=$AD$1,AD4,"")))))</f>
        <v xml:space="preserve"> 2011-P-Zink-Kohle/Zink-Luft</v>
      </c>
      <c r="Z4" s="7" t="s">
        <v>368</v>
      </c>
      <c r="AA4" s="7" t="s">
        <v>1127</v>
      </c>
      <c r="AB4" s="7" t="s">
        <v>378</v>
      </c>
      <c r="AC4" s="45" t="s">
        <v>738</v>
      </c>
      <c r="AD4" s="45" t="s">
        <v>1141</v>
      </c>
      <c r="AE4" s="49" t="str">
        <f t="shared" ref="AE4:AE17" si="18">IF(AE$1=AF$1,AF4,IF(AE$1=AG$1,AG4,IF(AE$1=AH$1,AH4,IF($AE$1=$AI$1,AI4,IF($AE$1=$AJ$1,AJ4,"")))))</f>
        <v>Kategorie 1: Wärmeüberträger</v>
      </c>
      <c r="AF4" s="6" t="s">
        <v>1182</v>
      </c>
      <c r="AG4" s="6" t="s">
        <v>1201</v>
      </c>
      <c r="AH4" s="6" t="s">
        <v>1176</v>
      </c>
      <c r="AI4" s="6" t="s">
        <v>1170</v>
      </c>
      <c r="AJ4" s="6" t="s">
        <v>1159</v>
      </c>
      <c r="AK4" s="7" t="s">
        <v>27</v>
      </c>
      <c r="AL4" s="315" t="str">
        <f t="shared" ref="AL4:AL8" si="19">IF(AL$1=AM$1,AM4,IF(AL$1=AN$1,AN4,IF(AL$1=AO$1,AO4)))</f>
        <v>Mindesthaltbarkeitsdatum</v>
      </c>
      <c r="AM4" s="393" t="s">
        <v>28</v>
      </c>
      <c r="AN4" s="393" t="s">
        <v>318</v>
      </c>
      <c r="AO4" s="393" t="s">
        <v>464</v>
      </c>
      <c r="AP4" s="43" t="s">
        <v>29</v>
      </c>
      <c r="AQ4" s="315" t="str">
        <f t="shared" si="8"/>
        <v>AA</v>
      </c>
      <c r="AR4" s="7" t="s">
        <v>30</v>
      </c>
      <c r="AS4" s="7" t="s">
        <v>30</v>
      </c>
      <c r="AT4" s="7" t="s">
        <v>30</v>
      </c>
      <c r="AU4" s="7" t="s">
        <v>31</v>
      </c>
      <c r="AV4" s="23" t="str">
        <f t="shared" si="9"/>
        <v>0% - Free VAT Rate</v>
      </c>
      <c r="AW4" s="7" t="s">
        <v>228</v>
      </c>
      <c r="AX4" s="7" t="s">
        <v>325</v>
      </c>
      <c r="AY4" s="7" t="s">
        <v>228</v>
      </c>
      <c r="AZ4" s="315" t="str">
        <f t="shared" si="10"/>
        <v xml:space="preserve">Versandkarton/VC </v>
      </c>
      <c r="BA4" s="7" t="s">
        <v>1946</v>
      </c>
      <c r="BB4" s="208" t="s">
        <v>1536</v>
      </c>
      <c r="BC4" s="208" t="s">
        <v>465</v>
      </c>
      <c r="BD4" s="49" t="str">
        <f t="shared" si="0"/>
        <v>Gestrickt/Gewirkt</v>
      </c>
      <c r="BE4" s="7" t="s">
        <v>32</v>
      </c>
      <c r="BF4" s="7" t="s">
        <v>331</v>
      </c>
      <c r="BG4" s="7" t="s">
        <v>579</v>
      </c>
      <c r="BH4" s="49" t="str">
        <f t="shared" si="1"/>
        <v>Irritierend</v>
      </c>
      <c r="BI4" s="7" t="s">
        <v>7</v>
      </c>
      <c r="BJ4" s="7" t="s">
        <v>1576</v>
      </c>
      <c r="BK4" s="7" t="s">
        <v>553</v>
      </c>
      <c r="BL4" s="7"/>
      <c r="BM4" s="23" t="str">
        <f t="shared" ref="BM4:BM14" si="20">IF(BM$1=BN$1,BN4,IF(BM$1=BO$1,BO4,IF(BM$1=BP$1,BP4,"")))</f>
        <v>No storage class</v>
      </c>
      <c r="BN4" s="7" t="s">
        <v>656</v>
      </c>
      <c r="BO4" s="316" t="s">
        <v>649</v>
      </c>
      <c r="BP4" s="7" t="s">
        <v>33</v>
      </c>
      <c r="BQ4" s="43" t="s">
        <v>34</v>
      </c>
      <c r="BR4" s="7" t="s">
        <v>25</v>
      </c>
      <c r="BS4" s="49" t="str">
        <f t="shared" si="2"/>
        <v xml:space="preserve">Aluminium  </v>
      </c>
      <c r="BT4" s="7" t="s">
        <v>89</v>
      </c>
      <c r="BU4" s="7" t="s">
        <v>340</v>
      </c>
      <c r="BV4" s="50" t="s">
        <v>469</v>
      </c>
      <c r="BW4" s="7" t="s">
        <v>36</v>
      </c>
      <c r="BX4" s="49" t="str">
        <f t="shared" ref="BX4:BX66" si="21">IF(BX$1=BY$1,BY4,IF(BX$1=BZ$1,BZ4,IF(BX$1=CA$1,CA4,IF($Y$1=$AI$1,CB4,IF($Y$1=$AJ$1,CC4,"")))))</f>
        <v xml:space="preserve">1.1 Refrigerators / Kühlschränke </v>
      </c>
      <c r="BY4" s="7" t="s">
        <v>935</v>
      </c>
      <c r="BZ4" s="7" t="s">
        <v>1265</v>
      </c>
      <c r="CA4" s="7" t="s">
        <v>857</v>
      </c>
      <c r="CB4" s="126" t="s">
        <v>1202</v>
      </c>
      <c r="CC4" s="124" t="s">
        <v>1202</v>
      </c>
      <c r="CD4" s="7"/>
      <c r="CE4" s="49" t="str">
        <f t="shared" si="3"/>
        <v>Mindesthaltbarkeitsdatum</v>
      </c>
      <c r="CF4" s="7" t="s">
        <v>28</v>
      </c>
      <c r="CG4" s="7" t="s">
        <v>318</v>
      </c>
      <c r="CH4" s="7" t="s">
        <v>464</v>
      </c>
      <c r="CI4" s="49" t="str">
        <f t="shared" si="4"/>
        <v>Leder</v>
      </c>
      <c r="CJ4" s="7" t="s">
        <v>38</v>
      </c>
      <c r="CK4" s="7" t="s">
        <v>459</v>
      </c>
      <c r="CL4" s="7" t="s">
        <v>636</v>
      </c>
      <c r="CM4" s="49" t="str">
        <f t="shared" ref="CM4:CM7" si="22">IF(CM$1=CN$1,CN4,IF(CM$1=CO$1,CO4,IF(CM$1=CP$1,CP4)))</f>
        <v>Erstversion</v>
      </c>
      <c r="CN4" s="7" t="s">
        <v>1582</v>
      </c>
      <c r="CO4" s="7" t="s">
        <v>586</v>
      </c>
      <c r="CP4" s="7" t="s">
        <v>628</v>
      </c>
      <c r="CQ4" s="360" t="str">
        <f>IF($CR$1="UK",CR4,IF(CQ$1=CS$1,CS4,IF(CQ$1=CT$1,CT4,IF(CQ$1=CU$1,CU4))))</f>
        <v>Händler/Einzelhändler</v>
      </c>
      <c r="CR4" s="385" t="s">
        <v>1347</v>
      </c>
      <c r="CS4" s="7" t="s">
        <v>1347</v>
      </c>
      <c r="CT4" s="7" t="s">
        <v>1623</v>
      </c>
      <c r="CU4" s="7" t="s">
        <v>1620</v>
      </c>
      <c r="CV4" s="49" t="str">
        <f t="shared" si="11"/>
        <v>DE-Vendor-manual@qvc.com</v>
      </c>
      <c r="CW4" s="303" t="s">
        <v>1503</v>
      </c>
      <c r="CX4" s="303" t="s">
        <v>1504</v>
      </c>
      <c r="CY4" s="303" t="s">
        <v>1506</v>
      </c>
      <c r="CZ4" s="306" t="s">
        <v>1506</v>
      </c>
      <c r="DA4" s="307" t="s">
        <v>1508</v>
      </c>
      <c r="DB4" s="317"/>
      <c r="DC4" s="303"/>
      <c r="DD4" s="303"/>
      <c r="DE4" s="303"/>
      <c r="DF4" s="306"/>
      <c r="DG4" s="307"/>
      <c r="DH4" s="42" t="str">
        <f>IF(DH$1=DI$1,DI4,IF(DH$1=DJ$1,DJ4,IF(DH$1=DK$1,DK4,IF($Y$1=$AI$1,DL4,IF($Y$1=$AJ$1,DM4,"")))))</f>
        <v>DE-QA-Vendor-Compliance@qvc.com</v>
      </c>
      <c r="DI4" s="308" t="s">
        <v>1901</v>
      </c>
      <c r="DJ4" s="308" t="s">
        <v>1628</v>
      </c>
      <c r="DK4" s="308" t="s">
        <v>1558</v>
      </c>
      <c r="DL4" s="308" t="s">
        <v>1558</v>
      </c>
      <c r="DM4" s="308" t="s">
        <v>1628</v>
      </c>
      <c r="DN4" s="49" t="str">
        <f>IF(DN$1=DO$1,DO4,IF(DN$1=DP$1,DP4,IF(DN$1=DQ$1,DQ4,IF($Y$1=$AI$1,DR4,IF($Y$1=$AJ$1,DS4,"")))))</f>
        <v>de-zoll@qvc.com</v>
      </c>
      <c r="DO4" s="308" t="s">
        <v>1566</v>
      </c>
      <c r="DP4" s="308" t="s">
        <v>1568</v>
      </c>
      <c r="DQ4" s="318" t="s">
        <v>1569</v>
      </c>
      <c r="DR4" s="318" t="s">
        <v>1569</v>
      </c>
      <c r="DS4" s="308" t="s">
        <v>1568</v>
      </c>
      <c r="DT4" s="49" t="str">
        <f>IF(DT$1=DU$1,DU4,IF(DT$1=DV$1,DV4,IF(DT$1=DW$1,DW4,IF($Y$1=$AI$1,DX4,IF($Y$1=$AJ$1,DY4,"")))))</f>
        <v>DL-QRG-DangerousGoods@qvc.com</v>
      </c>
      <c r="DU4" s="308" t="s">
        <v>1694</v>
      </c>
      <c r="DV4" s="308" t="s">
        <v>1694</v>
      </c>
      <c r="DW4" s="308" t="s">
        <v>1694</v>
      </c>
      <c r="DX4" s="308" t="s">
        <v>1694</v>
      </c>
      <c r="DY4" s="308" t="s">
        <v>1694</v>
      </c>
      <c r="DZ4" s="383" t="str">
        <f>IF(DZ$1=EA$1,EA4,IF(DZ$1=EB$1,EB4,IF(DZ$1=EC$1,EC4,IF(DZ$1=#REF!,#REF!))))</f>
        <v>Circumference</v>
      </c>
      <c r="EA4" s="385" t="s">
        <v>1722</v>
      </c>
      <c r="EB4" s="386" t="s">
        <v>1726</v>
      </c>
      <c r="EC4" s="386" t="s">
        <v>1722</v>
      </c>
      <c r="ED4" s="383" t="str">
        <f>IF(ED$1=EE$1,EE4,IF(ED$1=EF$1,EF4,IF(ED$1=EG$1,EG4,IF(ED$1=#REF!,#REF!))))</f>
        <v>cm</v>
      </c>
      <c r="EE4" s="385" t="s">
        <v>1723</v>
      </c>
      <c r="EF4" s="385" t="s">
        <v>1723</v>
      </c>
      <c r="EG4" s="385" t="s">
        <v>1723</v>
      </c>
      <c r="EH4" s="49" t="str">
        <f>IF(EH$1=EI$1,EI4,IF(EH$1=EJ$1,EJ4,IF(EH$1=EK$1,EK4,IF($Y$1=$AI$1,EL4,IF($Y$1=$AJ$1,EM4,"")))))</f>
        <v>verpackungsregister@qvc.com</v>
      </c>
      <c r="EI4" s="308"/>
      <c r="EJ4" s="308"/>
      <c r="EK4" s="308" t="s">
        <v>1499</v>
      </c>
      <c r="EL4" s="308" t="s">
        <v>1499</v>
      </c>
      <c r="EM4" s="308"/>
    </row>
    <row r="5" spans="1:143" ht="43.5">
      <c r="A5" s="43">
        <v>4</v>
      </c>
      <c r="B5" s="7" t="s">
        <v>39</v>
      </c>
      <c r="C5" s="49" t="str">
        <f t="shared" si="12"/>
        <v>II</v>
      </c>
      <c r="D5" s="7" t="s">
        <v>1100</v>
      </c>
      <c r="E5" s="7" t="s">
        <v>1100</v>
      </c>
      <c r="F5" s="7" t="s">
        <v>1100</v>
      </c>
      <c r="G5" s="49" t="str">
        <f t="shared" si="13"/>
        <v>Nein</v>
      </c>
      <c r="H5" s="7" t="s">
        <v>29</v>
      </c>
      <c r="I5" s="7" t="s">
        <v>29</v>
      </c>
      <c r="J5" s="7" t="s">
        <v>619</v>
      </c>
      <c r="K5" s="7" t="s">
        <v>1652</v>
      </c>
      <c r="L5" s="7" t="s">
        <v>40</v>
      </c>
      <c r="M5" s="49" t="str">
        <f t="shared" si="14"/>
        <v>Eingebaut</v>
      </c>
      <c r="N5" s="7" t="s">
        <v>711</v>
      </c>
      <c r="O5" s="7" t="s">
        <v>736</v>
      </c>
      <c r="P5" s="7" t="s">
        <v>714</v>
      </c>
      <c r="Q5" s="49" t="str">
        <f t="shared" si="15"/>
        <v>Zelle</v>
      </c>
      <c r="R5" s="7" t="s">
        <v>706</v>
      </c>
      <c r="S5" s="7" t="s">
        <v>727</v>
      </c>
      <c r="T5" s="7" t="s">
        <v>708</v>
      </c>
      <c r="U5" s="49" t="str">
        <f t="shared" si="16"/>
        <v>Lithium Ionen</v>
      </c>
      <c r="V5" s="7" t="s">
        <v>701</v>
      </c>
      <c r="W5" s="7" t="s">
        <v>724</v>
      </c>
      <c r="X5" s="7" t="s">
        <v>704</v>
      </c>
      <c r="Y5" s="49" t="str">
        <f t="shared" si="17"/>
        <v xml:space="preserve"> 2021-P-Alkali-Mangan/Nickel-Zink</v>
      </c>
      <c r="Z5" s="7" t="s">
        <v>369</v>
      </c>
      <c r="AA5" s="7" t="s">
        <v>1128</v>
      </c>
      <c r="AB5" s="7" t="s">
        <v>379</v>
      </c>
      <c r="AC5" s="45" t="s">
        <v>739</v>
      </c>
      <c r="AD5" s="45" t="s">
        <v>1128</v>
      </c>
      <c r="AE5" s="49" t="str">
        <f t="shared" si="18"/>
        <v>Kategorie 2: Bildschirme, Monitore</v>
      </c>
      <c r="AF5" s="6" t="s">
        <v>1183</v>
      </c>
      <c r="AG5" s="6" t="s">
        <v>1165</v>
      </c>
      <c r="AH5" s="6" t="s">
        <v>1177</v>
      </c>
      <c r="AI5" s="6" t="s">
        <v>1171</v>
      </c>
      <c r="AJ5" s="6" t="s">
        <v>1160</v>
      </c>
      <c r="AK5" s="7" t="s">
        <v>41</v>
      </c>
      <c r="AL5" s="315" t="str">
        <f t="shared" si="19"/>
        <v>Haltbarkeit nach dem Öffnen (PAO)</v>
      </c>
      <c r="AM5" s="393" t="s">
        <v>37</v>
      </c>
      <c r="AN5" s="393" t="s">
        <v>37</v>
      </c>
      <c r="AO5" s="393" t="s">
        <v>463</v>
      </c>
      <c r="AP5" s="43" t="s">
        <v>42</v>
      </c>
      <c r="AQ5" s="315" t="str">
        <f t="shared" si="8"/>
        <v>AAA</v>
      </c>
      <c r="AR5" s="7" t="s">
        <v>43</v>
      </c>
      <c r="AS5" s="7" t="s">
        <v>43</v>
      </c>
      <c r="AT5" s="7" t="s">
        <v>43</v>
      </c>
      <c r="AU5" s="7" t="s">
        <v>44</v>
      </c>
      <c r="AV5" s="23" t="str">
        <f t="shared" si="9"/>
        <v>7% - Reduced</v>
      </c>
      <c r="AW5" s="7" t="s">
        <v>328</v>
      </c>
      <c r="AX5" s="7" t="s">
        <v>324</v>
      </c>
      <c r="AY5" s="7" t="s">
        <v>330</v>
      </c>
      <c r="AZ5" s="315" t="str">
        <f t="shared" si="10"/>
        <v>Polybeutel/Polybag</v>
      </c>
      <c r="BA5" s="7" t="s">
        <v>45</v>
      </c>
      <c r="BB5" s="7" t="s">
        <v>1539</v>
      </c>
      <c r="BC5" s="7" t="s">
        <v>466</v>
      </c>
      <c r="BD5" s="49" t="str">
        <f t="shared" si="0"/>
        <v>Gewebt</v>
      </c>
      <c r="BE5" s="7" t="s">
        <v>46</v>
      </c>
      <c r="BF5" s="7" t="s">
        <v>332</v>
      </c>
      <c r="BG5" s="7" t="s">
        <v>577</v>
      </c>
      <c r="BH5" s="49" t="str">
        <f t="shared" si="1"/>
        <v>Gesundheitsschädlich</v>
      </c>
      <c r="BI5" s="7" t="s">
        <v>47</v>
      </c>
      <c r="BJ5" s="7" t="s">
        <v>1577</v>
      </c>
      <c r="BK5" s="7" t="s">
        <v>576</v>
      </c>
      <c r="BM5" s="23" t="str">
        <f t="shared" si="20"/>
        <v>LGK2A</v>
      </c>
      <c r="BN5" s="7" t="s">
        <v>658</v>
      </c>
      <c r="BO5" s="46" t="s">
        <v>652</v>
      </c>
      <c r="BP5" s="7" t="s">
        <v>62</v>
      </c>
      <c r="BQ5" s="43" t="s">
        <v>48</v>
      </c>
      <c r="BR5" s="7" t="s">
        <v>29</v>
      </c>
      <c r="BS5" s="49" t="str">
        <f t="shared" si="2"/>
        <v xml:space="preserve">Eisenmetall  </v>
      </c>
      <c r="BT5" s="7" t="s">
        <v>83</v>
      </c>
      <c r="BU5" s="7" t="s">
        <v>339</v>
      </c>
      <c r="BV5" s="50" t="s">
        <v>468</v>
      </c>
      <c r="BW5" s="7" t="s">
        <v>50</v>
      </c>
      <c r="BX5" s="49" t="str">
        <f t="shared" si="21"/>
        <v xml:space="preserve">1.2 Freezers / Gefriergeräte </v>
      </c>
      <c r="BY5" s="7" t="s">
        <v>936</v>
      </c>
      <c r="BZ5" s="7" t="s">
        <v>1266</v>
      </c>
      <c r="CA5" s="7" t="s">
        <v>858</v>
      </c>
      <c r="CB5" s="126" t="s">
        <v>1203</v>
      </c>
      <c r="CC5" s="124" t="s">
        <v>1203</v>
      </c>
      <c r="CE5" s="49" t="str">
        <f t="shared" si="3"/>
        <v>Haltbarkeit nach dem Öffnen (PAO)</v>
      </c>
      <c r="CF5" s="7" t="s">
        <v>37</v>
      </c>
      <c r="CG5" s="7" t="s">
        <v>37</v>
      </c>
      <c r="CH5" s="7" t="s">
        <v>463</v>
      </c>
      <c r="CI5" s="49" t="str">
        <f t="shared" si="4"/>
        <v>Beschichtetes Leder</v>
      </c>
      <c r="CJ5" s="7" t="s">
        <v>51</v>
      </c>
      <c r="CK5" s="7" t="s">
        <v>460</v>
      </c>
      <c r="CL5" s="7" t="s">
        <v>637</v>
      </c>
      <c r="CM5" s="49" t="str">
        <f t="shared" si="22"/>
        <v>Update 1</v>
      </c>
      <c r="CN5" s="7" t="s">
        <v>1581</v>
      </c>
      <c r="CO5" s="7" t="s">
        <v>588</v>
      </c>
      <c r="CP5" s="7" t="s">
        <v>1581</v>
      </c>
      <c r="CQ5" s="360" t="str">
        <f>IF($CR$1="UK",CR5,IF(CQ$1=CS$1,CS5,IF(CQ$1=CT$1,CT5,IF(CQ$1=CU$1,CU5))))</f>
        <v>Importeur (Verantwortliche Person in Europa vorhanden)</v>
      </c>
      <c r="CR5" s="385" t="s">
        <v>1963</v>
      </c>
      <c r="CS5" s="7" t="s">
        <v>1348</v>
      </c>
      <c r="CT5" s="7" t="s">
        <v>1624</v>
      </c>
      <c r="CU5" s="7" t="s">
        <v>1621</v>
      </c>
      <c r="CV5" s="49"/>
      <c r="CZ5" s="306"/>
      <c r="DA5" s="307"/>
      <c r="DB5" s="42"/>
      <c r="DF5" s="306"/>
      <c r="DG5" s="307"/>
      <c r="DH5" s="42">
        <f>IF(DH$1=DI$1,DI5,IF(DH$1=DJ$1,DJ5,IF(DH$1=DK$1,DK5,IF($Y$1=$AI$1,DL5,IF($Y$1=$AJ$1,DM5,"")))))</f>
        <v>0</v>
      </c>
      <c r="DJ5" s="318" t="s">
        <v>1636</v>
      </c>
      <c r="DL5" s="306"/>
      <c r="DM5" s="318" t="s">
        <v>1636</v>
      </c>
      <c r="DN5" s="42"/>
      <c r="DR5" s="306"/>
      <c r="DS5" s="307"/>
      <c r="DT5" s="42"/>
      <c r="DX5" s="306"/>
      <c r="DY5" s="307"/>
      <c r="DZ5" s="383" t="str">
        <f>IF(DZ$1=EA$1,EA5,IF(DZ$1=EB$1,EB5,IF(DZ$1=EC$1,EC5,IF(DZ$1=#REF!,#REF!))))</f>
        <v>Flat</v>
      </c>
      <c r="EA5" s="385" t="s">
        <v>1718</v>
      </c>
      <c r="EB5" s="386" t="s">
        <v>1727</v>
      </c>
      <c r="EC5" s="386" t="s">
        <v>1718</v>
      </c>
      <c r="ED5" s="383" t="str">
        <f>IF(ED$1=EE$1,EE5,IF(ED$1=EF$1,EF5,IF(ED$1=EG$1,EG5,IF(ED$1=#REF!,#REF!))))</f>
        <v>Inches</v>
      </c>
      <c r="EE5" s="385" t="s">
        <v>1720</v>
      </c>
      <c r="EF5" s="385" t="s">
        <v>1724</v>
      </c>
      <c r="EG5" s="385" t="s">
        <v>1720</v>
      </c>
    </row>
    <row r="6" spans="1:143">
      <c r="A6" s="43">
        <v>5</v>
      </c>
      <c r="B6" s="7" t="s">
        <v>52</v>
      </c>
      <c r="C6" s="49" t="str">
        <f t="shared" si="12"/>
        <v>III</v>
      </c>
      <c r="D6" s="7" t="s">
        <v>1101</v>
      </c>
      <c r="E6" s="7" t="s">
        <v>1101</v>
      </c>
      <c r="F6" s="7" t="s">
        <v>1101</v>
      </c>
      <c r="G6" s="49" t="str">
        <f t="shared" si="13"/>
        <v>N/A</v>
      </c>
      <c r="H6" s="7" t="s">
        <v>53</v>
      </c>
      <c r="I6" s="7" t="s">
        <v>53</v>
      </c>
      <c r="J6" s="7" t="s">
        <v>53</v>
      </c>
      <c r="K6" s="7" t="s">
        <v>1653</v>
      </c>
      <c r="L6" s="7" t="s">
        <v>54</v>
      </c>
      <c r="M6" s="49" t="str">
        <f t="shared" si="14"/>
        <v>Einzeln</v>
      </c>
      <c r="N6" s="7" t="s">
        <v>712</v>
      </c>
      <c r="O6" s="7" t="s">
        <v>728</v>
      </c>
      <c r="P6" s="7" t="s">
        <v>715</v>
      </c>
      <c r="Q6" s="49">
        <f t="shared" si="15"/>
        <v>0</v>
      </c>
      <c r="U6" s="49" t="str">
        <f t="shared" si="16"/>
        <v>Lithium Polymer</v>
      </c>
      <c r="V6" s="7" t="s">
        <v>702</v>
      </c>
      <c r="W6" s="7" t="s">
        <v>725</v>
      </c>
      <c r="X6" s="7" t="s">
        <v>702</v>
      </c>
      <c r="Y6" s="49" t="str">
        <f t="shared" si="17"/>
        <v xml:space="preserve"> 2071-S-Alkali-Mangan/Nickel-Zink</v>
      </c>
      <c r="Z6" s="7" t="s">
        <v>370</v>
      </c>
      <c r="AA6" s="7" t="s">
        <v>1129</v>
      </c>
      <c r="AB6" s="7" t="s">
        <v>380</v>
      </c>
      <c r="AC6" s="45" t="s">
        <v>740</v>
      </c>
      <c r="AD6" s="45" t="s">
        <v>1142</v>
      </c>
      <c r="AE6" s="49" t="str">
        <f t="shared" si="18"/>
        <v>Kategorie 3: Lampen</v>
      </c>
      <c r="AF6" s="6" t="s">
        <v>1184</v>
      </c>
      <c r="AG6" s="6" t="s">
        <v>1166</v>
      </c>
      <c r="AH6" s="6" t="s">
        <v>1178</v>
      </c>
      <c r="AI6" s="6" t="s">
        <v>1172</v>
      </c>
      <c r="AJ6" s="6" t="s">
        <v>1161</v>
      </c>
      <c r="AL6" s="315" t="str">
        <f t="shared" si="19"/>
        <v>MHD &amp; PAO</v>
      </c>
      <c r="AM6" s="393" t="s">
        <v>55</v>
      </c>
      <c r="AN6" s="393" t="s">
        <v>321</v>
      </c>
      <c r="AO6" s="393" t="s">
        <v>621</v>
      </c>
      <c r="AP6" s="43" t="s">
        <v>56</v>
      </c>
      <c r="AQ6" s="315" t="str">
        <f t="shared" si="8"/>
        <v>AAAA</v>
      </c>
      <c r="AR6" s="7" t="s">
        <v>57</v>
      </c>
      <c r="AS6" s="7" t="s">
        <v>57</v>
      </c>
      <c r="AT6" s="7" t="s">
        <v>57</v>
      </c>
      <c r="AU6" s="7" t="s">
        <v>58</v>
      </c>
      <c r="AV6" s="23" t="str">
        <f t="shared" si="9"/>
        <v>19% Standard</v>
      </c>
      <c r="AW6" s="7" t="s">
        <v>81</v>
      </c>
      <c r="AX6" s="7" t="s">
        <v>326</v>
      </c>
      <c r="AY6" s="7" t="s">
        <v>329</v>
      </c>
      <c r="AZ6" s="315" t="str">
        <f t="shared" si="10"/>
        <v>Versandtasche</v>
      </c>
      <c r="BA6" s="7" t="s">
        <v>59</v>
      </c>
      <c r="BB6" s="7" t="s">
        <v>1540</v>
      </c>
      <c r="BC6" s="7" t="s">
        <v>580</v>
      </c>
      <c r="BD6" s="49" t="str">
        <f t="shared" si="0"/>
        <v>Getufted</v>
      </c>
      <c r="BE6" s="7" t="s">
        <v>60</v>
      </c>
      <c r="BF6" s="7" t="s">
        <v>333</v>
      </c>
      <c r="BG6" s="7" t="s">
        <v>578</v>
      </c>
      <c r="BH6" s="49" t="str">
        <f t="shared" si="1"/>
        <v>Oxidierend</v>
      </c>
      <c r="BI6" s="7" t="s">
        <v>61</v>
      </c>
      <c r="BJ6" s="7" t="s">
        <v>1197</v>
      </c>
      <c r="BK6" s="7" t="s">
        <v>552</v>
      </c>
      <c r="BM6" s="23" t="str">
        <f t="shared" si="20"/>
        <v>LGK2B</v>
      </c>
      <c r="BN6" s="7" t="s">
        <v>659</v>
      </c>
      <c r="BO6" s="7" t="s">
        <v>651</v>
      </c>
      <c r="BP6" s="7" t="s">
        <v>73</v>
      </c>
      <c r="BQ6" s="43" t="s">
        <v>63</v>
      </c>
      <c r="BR6" s="7" t="s">
        <v>53</v>
      </c>
      <c r="BS6" s="49" t="str">
        <f t="shared" si="2"/>
        <v>Glas</v>
      </c>
      <c r="BT6" s="7" t="s">
        <v>74</v>
      </c>
      <c r="BU6" s="7" t="s">
        <v>338</v>
      </c>
      <c r="BV6" s="50" t="s">
        <v>467</v>
      </c>
      <c r="BW6" s="7" t="s">
        <v>65</v>
      </c>
      <c r="BX6" s="49" t="str">
        <f t="shared" si="21"/>
        <v xml:space="preserve">1.3 Equipments which automatically deliver cold products / zur autom Abgabe von Kaltprodukten </v>
      </c>
      <c r="BY6" s="7" t="s">
        <v>937</v>
      </c>
      <c r="BZ6" s="7" t="s">
        <v>1267</v>
      </c>
      <c r="CA6" s="7" t="s">
        <v>859</v>
      </c>
      <c r="CB6" s="126" t="s">
        <v>1204</v>
      </c>
      <c r="CC6" s="124" t="s">
        <v>1204</v>
      </c>
      <c r="CE6" s="49" t="str">
        <f t="shared" si="3"/>
        <v>MHD &amp; PAO</v>
      </c>
      <c r="CF6" s="7" t="s">
        <v>55</v>
      </c>
      <c r="CG6" s="7" t="s">
        <v>321</v>
      </c>
      <c r="CH6" s="7" t="s">
        <v>621</v>
      </c>
      <c r="CI6" s="49" t="str">
        <f t="shared" si="4"/>
        <v>Textil</v>
      </c>
      <c r="CJ6" s="7" t="s">
        <v>64</v>
      </c>
      <c r="CK6" s="7" t="s">
        <v>461</v>
      </c>
      <c r="CL6" s="7" t="s">
        <v>625</v>
      </c>
      <c r="CM6" s="49" t="str">
        <f t="shared" si="22"/>
        <v>Update 2</v>
      </c>
      <c r="CN6" s="7" t="s">
        <v>1583</v>
      </c>
      <c r="CO6" s="7" t="s">
        <v>587</v>
      </c>
      <c r="CP6" s="7" t="s">
        <v>1583</v>
      </c>
      <c r="CQ6" s="360" t="str">
        <f>IF($CR$1="UK",CR6,IF(CQ$1=CS$1,CS6,IF(CQ$1=CT$1,CT6,IF(CQ$1=CU$1,CU6))))</f>
        <v>Importeur (KEINE verantwortliche Person in Europa vorhanden)</v>
      </c>
      <c r="CR6" s="385" t="s">
        <v>1964</v>
      </c>
      <c r="CS6" s="7" t="s">
        <v>1349</v>
      </c>
      <c r="CT6" s="7" t="s">
        <v>1625</v>
      </c>
      <c r="CU6" s="7" t="s">
        <v>1622</v>
      </c>
      <c r="CV6" s="49"/>
      <c r="CZ6" s="306"/>
      <c r="DA6" s="307"/>
      <c r="DB6" s="42"/>
      <c r="DF6" s="306"/>
      <c r="DG6" s="307"/>
      <c r="DH6" s="42"/>
      <c r="DL6" s="306"/>
      <c r="DN6" s="42"/>
      <c r="DR6" s="306"/>
      <c r="DS6" s="307"/>
      <c r="DT6" s="42"/>
      <c r="DX6" s="306"/>
      <c r="DY6" s="307"/>
    </row>
    <row r="7" spans="1:143" ht="16.5">
      <c r="A7" s="43">
        <v>6</v>
      </c>
      <c r="B7" s="7" t="s">
        <v>66</v>
      </c>
      <c r="C7" s="23" t="str">
        <f>IF(C$1=D$1,D7,IF(C$1=E$1,E7,IF(C$1=F$1,F7,IF(C$1=#REF!,#REF!))))</f>
        <v>keine</v>
      </c>
      <c r="D7" s="7" t="s">
        <v>1106</v>
      </c>
      <c r="E7" s="7" t="s">
        <v>1585</v>
      </c>
      <c r="F7" s="7" t="s">
        <v>1586</v>
      </c>
      <c r="G7" s="23">
        <f>IF(G$1=H$1,H7,IF(G$1=I$1,I7,IF(G$1=J$1,J7)))</f>
        <v>0</v>
      </c>
      <c r="K7" s="7" t="s">
        <v>1655</v>
      </c>
      <c r="L7" s="7" t="s">
        <v>67</v>
      </c>
      <c r="M7" s="49">
        <f t="shared" si="14"/>
        <v>0</v>
      </c>
      <c r="Q7" s="49"/>
      <c r="U7" s="49"/>
      <c r="Y7" s="49" t="str">
        <f t="shared" si="17"/>
        <v xml:space="preserve"> 2012-P-Zink-Kohle/Zink-Luft</v>
      </c>
      <c r="Z7" s="7" t="s">
        <v>371</v>
      </c>
      <c r="AA7" s="7" t="s">
        <v>1130</v>
      </c>
      <c r="AB7" s="7" t="s">
        <v>381</v>
      </c>
      <c r="AC7" s="45" t="s">
        <v>741</v>
      </c>
      <c r="AD7" s="45" t="s">
        <v>1143</v>
      </c>
      <c r="AE7" s="49" t="str">
        <f t="shared" si="18"/>
        <v>Kategorie 4: Großgeräte (&gt;50cm)</v>
      </c>
      <c r="AF7" s="6" t="s">
        <v>1185</v>
      </c>
      <c r="AG7" s="6" t="s">
        <v>1167</v>
      </c>
      <c r="AH7" s="6" t="s">
        <v>1179</v>
      </c>
      <c r="AI7" s="6" t="s">
        <v>1173</v>
      </c>
      <c r="AJ7" s="6" t="s">
        <v>1162</v>
      </c>
      <c r="AL7" s="315" t="str">
        <f t="shared" si="19"/>
        <v>Mindesthaltbarkeitsdatum</v>
      </c>
      <c r="AM7" s="393" t="s">
        <v>76</v>
      </c>
      <c r="AN7" s="393" t="s">
        <v>319</v>
      </c>
      <c r="AO7" s="393" t="s">
        <v>464</v>
      </c>
      <c r="AP7" s="43" t="s">
        <v>68</v>
      </c>
      <c r="AQ7" s="315" t="str">
        <f t="shared" si="8"/>
        <v>C</v>
      </c>
      <c r="AR7" s="7" t="s">
        <v>69</v>
      </c>
      <c r="AS7" s="7" t="s">
        <v>69</v>
      </c>
      <c r="AT7" s="7" t="s">
        <v>69</v>
      </c>
      <c r="AU7" s="7" t="s">
        <v>70</v>
      </c>
      <c r="AV7" s="23">
        <f t="shared" si="9"/>
        <v>0</v>
      </c>
      <c r="AZ7" s="315" t="str">
        <f t="shared" si="10"/>
        <v>Verkaufsverpackung</v>
      </c>
      <c r="BA7" s="7" t="s">
        <v>71</v>
      </c>
      <c r="BB7" s="7" t="s">
        <v>1537</v>
      </c>
      <c r="BC7" s="7" t="s">
        <v>581</v>
      </c>
      <c r="BD7" s="49" t="str">
        <f t="shared" si="0"/>
        <v>gestapelt</v>
      </c>
      <c r="BE7" s="7" t="s">
        <v>1042</v>
      </c>
      <c r="BF7" s="7" t="s">
        <v>1045</v>
      </c>
      <c r="BG7" s="7" t="s">
        <v>1587</v>
      </c>
      <c r="BH7" s="49" t="str">
        <f t="shared" si="1"/>
        <v>Toxisch</v>
      </c>
      <c r="BI7" s="7" t="s">
        <v>72</v>
      </c>
      <c r="BJ7" s="7" t="s">
        <v>1199</v>
      </c>
      <c r="BK7" s="7" t="s">
        <v>554</v>
      </c>
      <c r="BM7" s="23" t="str">
        <f t="shared" si="20"/>
        <v>LGK3</v>
      </c>
      <c r="BN7" s="7" t="s">
        <v>657</v>
      </c>
      <c r="BO7" s="7" t="s">
        <v>650</v>
      </c>
      <c r="BP7" s="7" t="s">
        <v>82</v>
      </c>
      <c r="BQ7" s="43" t="s">
        <v>53</v>
      </c>
      <c r="BS7" s="49" t="str">
        <f t="shared" si="2"/>
        <v>Papier/Karton</v>
      </c>
      <c r="BT7" s="7" t="s">
        <v>35</v>
      </c>
      <c r="BU7" s="7" t="s">
        <v>335</v>
      </c>
      <c r="BV7" s="50" t="s">
        <v>622</v>
      </c>
      <c r="BW7" s="7" t="s">
        <v>75</v>
      </c>
      <c r="BX7" s="49" t="str">
        <f t="shared" si="21"/>
        <v xml:space="preserve">1.4 Air-conditioning equipment / Klimageräte </v>
      </c>
      <c r="BY7" s="7" t="s">
        <v>938</v>
      </c>
      <c r="BZ7" s="7" t="s">
        <v>1268</v>
      </c>
      <c r="CA7" s="7" t="s">
        <v>860</v>
      </c>
      <c r="CB7" s="126" t="s">
        <v>1205</v>
      </c>
      <c r="CC7" s="124" t="s">
        <v>1205</v>
      </c>
      <c r="CE7" s="49" t="str">
        <f t="shared" si="3"/>
        <v>Mindesthaltbarkeitsdatum</v>
      </c>
      <c r="CF7" s="7" t="s">
        <v>76</v>
      </c>
      <c r="CG7" s="7" t="s">
        <v>319</v>
      </c>
      <c r="CH7" s="7" t="s">
        <v>464</v>
      </c>
      <c r="CI7" s="49" t="str">
        <f t="shared" si="4"/>
        <v>Sonstiges</v>
      </c>
      <c r="CJ7" s="7" t="s">
        <v>223</v>
      </c>
      <c r="CK7" s="7" t="s">
        <v>341</v>
      </c>
      <c r="CL7" s="7" t="s">
        <v>638</v>
      </c>
      <c r="CM7" s="49" t="str">
        <f t="shared" si="22"/>
        <v>Update 3</v>
      </c>
      <c r="CN7" s="7" t="s">
        <v>1584</v>
      </c>
      <c r="CO7" s="7" t="s">
        <v>589</v>
      </c>
      <c r="CP7" s="7" t="s">
        <v>1584</v>
      </c>
      <c r="CQ7" s="360" t="str">
        <f>IF($CR$1="UK",CR7,IF(CQ$1=CS$1,CS7,IF(CQ$1=CT$1,CT7,IF(CQ$1=CU$1,CU7))))</f>
        <v>Hersteller</v>
      </c>
      <c r="CR7" s="385" t="s">
        <v>1350</v>
      </c>
      <c r="CS7" s="7" t="s">
        <v>1350</v>
      </c>
      <c r="CT7" s="7" t="s">
        <v>1350</v>
      </c>
      <c r="CU7" s="7" t="s">
        <v>1482</v>
      </c>
      <c r="CV7" s="49"/>
      <c r="CZ7" s="306"/>
      <c r="DA7" s="307"/>
      <c r="DB7" s="42"/>
      <c r="DF7" s="306"/>
      <c r="DG7" s="307"/>
      <c r="DH7" s="42"/>
      <c r="DJ7" s="321"/>
      <c r="DL7" s="306"/>
      <c r="DM7" s="321"/>
      <c r="DN7" s="42"/>
      <c r="DR7" s="306"/>
      <c r="DS7" s="307"/>
      <c r="DT7" s="42"/>
      <c r="DX7" s="306"/>
      <c r="DY7" s="307"/>
    </row>
    <row r="8" spans="1:143" ht="14.5" customHeight="1">
      <c r="A8" s="43">
        <v>7</v>
      </c>
      <c r="B8" s="7" t="s">
        <v>77</v>
      </c>
      <c r="L8" s="7" t="s">
        <v>78</v>
      </c>
      <c r="M8" s="49"/>
      <c r="Q8" s="49"/>
      <c r="U8" s="49"/>
      <c r="Y8" s="49" t="str">
        <f t="shared" si="17"/>
        <v xml:space="preserve"> 2022-P-Alkali-Mangan/Nickel-Zink</v>
      </c>
      <c r="Z8" s="7" t="s">
        <v>372</v>
      </c>
      <c r="AA8" s="7" t="s">
        <v>1131</v>
      </c>
      <c r="AB8" s="7" t="s">
        <v>382</v>
      </c>
      <c r="AC8" s="45" t="s">
        <v>742</v>
      </c>
      <c r="AD8" s="45" t="s">
        <v>1144</v>
      </c>
      <c r="AE8" s="49" t="str">
        <f t="shared" si="18"/>
        <v>Kategorie 5: Kleingeräte (&lt;50cm)</v>
      </c>
      <c r="AF8" s="6" t="s">
        <v>1186</v>
      </c>
      <c r="AG8" s="6" t="s">
        <v>1168</v>
      </c>
      <c r="AH8" s="6" t="s">
        <v>1180</v>
      </c>
      <c r="AI8" s="6" t="s">
        <v>1174</v>
      </c>
      <c r="AJ8" s="6" t="s">
        <v>1163</v>
      </c>
      <c r="AL8" s="315" t="str">
        <f t="shared" si="19"/>
        <v>Verbrauchsdatum</v>
      </c>
      <c r="AM8" s="393" t="s">
        <v>1887</v>
      </c>
      <c r="AN8" s="393" t="s">
        <v>1888</v>
      </c>
      <c r="AO8" s="394" t="s">
        <v>1902</v>
      </c>
      <c r="AP8" s="43" t="s">
        <v>79</v>
      </c>
      <c r="AQ8" s="315" t="str">
        <f t="shared" si="8"/>
        <v>D</v>
      </c>
      <c r="AR8" s="7" t="s">
        <v>3</v>
      </c>
      <c r="AS8" s="7" t="s">
        <v>3</v>
      </c>
      <c r="AT8" s="7" t="s">
        <v>3</v>
      </c>
      <c r="AU8" s="7" t="s">
        <v>80</v>
      </c>
      <c r="AV8" s="23">
        <f t="shared" si="9"/>
        <v>0</v>
      </c>
      <c r="AZ8" s="315" t="str">
        <f t="shared" si="10"/>
        <v>GOH - Goods on Hanger</v>
      </c>
      <c r="BA8" s="7" t="s">
        <v>229</v>
      </c>
      <c r="BB8" s="7" t="s">
        <v>1538</v>
      </c>
      <c r="BC8" s="7" t="s">
        <v>229</v>
      </c>
      <c r="BH8" s="49" t="str">
        <f t="shared" si="1"/>
        <v>Korridierend</v>
      </c>
      <c r="BI8" s="7" t="s">
        <v>8</v>
      </c>
      <c r="BJ8" s="7" t="s">
        <v>1200</v>
      </c>
      <c r="BK8" s="7" t="s">
        <v>555</v>
      </c>
      <c r="BM8" s="23" t="str">
        <f t="shared" si="20"/>
        <v>LGK8A</v>
      </c>
      <c r="BN8" s="7" t="s">
        <v>660</v>
      </c>
      <c r="BO8" s="7" t="s">
        <v>648</v>
      </c>
      <c r="BP8" s="7" t="s">
        <v>134</v>
      </c>
      <c r="BS8" s="49" t="str">
        <f t="shared" si="2"/>
        <v>Kunststoff/Plastik</v>
      </c>
      <c r="BT8" s="7" t="s">
        <v>49</v>
      </c>
      <c r="BU8" s="7" t="s">
        <v>336</v>
      </c>
      <c r="BV8" s="50" t="s">
        <v>623</v>
      </c>
      <c r="BW8" s="7" t="s">
        <v>84</v>
      </c>
      <c r="BX8" s="49" t="str">
        <f t="shared" si="21"/>
        <v xml:space="preserve">1.5 Dehumidifying equipment / Entfeuchter </v>
      </c>
      <c r="BY8" s="7" t="s">
        <v>939</v>
      </c>
      <c r="BZ8" s="7" t="s">
        <v>1269</v>
      </c>
      <c r="CA8" s="7" t="s">
        <v>861</v>
      </c>
      <c r="CB8" s="126" t="s">
        <v>1206</v>
      </c>
      <c r="CC8" s="124" t="s">
        <v>1206</v>
      </c>
      <c r="CE8" s="49" t="str">
        <f t="shared" si="3"/>
        <v>N/A</v>
      </c>
      <c r="CF8" s="7" t="s">
        <v>53</v>
      </c>
      <c r="CG8" s="7" t="s">
        <v>53</v>
      </c>
      <c r="CH8" s="7" t="s">
        <v>53</v>
      </c>
      <c r="CI8" s="49" t="str">
        <f t="shared" si="4"/>
        <v>N/A</v>
      </c>
      <c r="CJ8" s="7" t="s">
        <v>53</v>
      </c>
      <c r="CK8" s="7" t="s">
        <v>219</v>
      </c>
      <c r="CL8" s="7" t="s">
        <v>53</v>
      </c>
      <c r="CM8" s="51"/>
      <c r="CQ8" s="51"/>
      <c r="CR8" s="51"/>
      <c r="CV8" s="49"/>
      <c r="CZ8" s="306"/>
      <c r="DA8" s="307"/>
      <c r="DB8" s="42"/>
      <c r="DF8" s="306"/>
      <c r="DG8" s="307"/>
      <c r="DH8" s="42"/>
      <c r="DL8" s="306"/>
      <c r="DM8" s="307"/>
      <c r="DN8" s="42"/>
      <c r="DR8" s="306"/>
      <c r="DS8" s="307"/>
      <c r="DT8" s="42"/>
      <c r="DX8" s="306"/>
      <c r="DY8" s="307"/>
    </row>
    <row r="9" spans="1:143" ht="14.5" customHeight="1">
      <c r="A9" s="43">
        <v>8</v>
      </c>
      <c r="B9" s="7" t="s">
        <v>85</v>
      </c>
      <c r="L9" s="7" t="s">
        <v>86</v>
      </c>
      <c r="M9" s="49"/>
      <c r="Q9" s="49"/>
      <c r="U9" s="49"/>
      <c r="Y9" s="49" t="str">
        <f t="shared" si="17"/>
        <v xml:space="preserve"> 2072-S-Alkali-Mangan/Nickel-Zink</v>
      </c>
      <c r="Z9" s="7" t="s">
        <v>373</v>
      </c>
      <c r="AA9" s="7" t="s">
        <v>1132</v>
      </c>
      <c r="AB9" s="7" t="s">
        <v>383</v>
      </c>
      <c r="AC9" s="45" t="s">
        <v>743</v>
      </c>
      <c r="AD9" s="45" t="s">
        <v>1145</v>
      </c>
      <c r="AE9" s="49" t="str">
        <f t="shared" si="18"/>
        <v>Kategorie 6: Informations- und Telekommunikationstechnik</v>
      </c>
      <c r="AF9" s="6" t="s">
        <v>1187</v>
      </c>
      <c r="AG9" s="6" t="s">
        <v>1169</v>
      </c>
      <c r="AH9" s="6" t="s">
        <v>1181</v>
      </c>
      <c r="AI9" s="6" t="s">
        <v>1175</v>
      </c>
      <c r="AJ9" s="6" t="s">
        <v>1164</v>
      </c>
      <c r="AL9" s="315" t="str">
        <f>IF(AL$1=AM$1,AM9,IF(AL$1=AN$1,AN9,IF(AL$1=AO$1,AO9)))</f>
        <v>N/A</v>
      </c>
      <c r="AM9" s="393" t="s">
        <v>53</v>
      </c>
      <c r="AN9" s="393" t="s">
        <v>53</v>
      </c>
      <c r="AO9" s="393" t="s">
        <v>53</v>
      </c>
      <c r="AQ9" s="315" t="str">
        <f t="shared" si="8"/>
        <v>Knopfzelle</v>
      </c>
      <c r="AR9" s="7" t="s">
        <v>87</v>
      </c>
      <c r="AS9" s="7" t="s">
        <v>322</v>
      </c>
      <c r="AT9" s="7" t="s">
        <v>848</v>
      </c>
      <c r="AU9" s="7" t="s">
        <v>88</v>
      </c>
      <c r="AV9" s="49"/>
      <c r="BH9" s="49">
        <f t="shared" si="1"/>
        <v>0</v>
      </c>
      <c r="BM9" s="23" t="str">
        <f t="shared" si="20"/>
        <v>LGK8B</v>
      </c>
      <c r="BN9" s="7" t="s">
        <v>1056</v>
      </c>
      <c r="BO9" s="7" t="s">
        <v>665</v>
      </c>
      <c r="BP9" s="7" t="s">
        <v>137</v>
      </c>
      <c r="BS9" s="49" t="str">
        <f t="shared" si="2"/>
        <v>Polystyren</v>
      </c>
      <c r="BT9" s="7" t="s">
        <v>98</v>
      </c>
      <c r="BU9" s="7" t="s">
        <v>343</v>
      </c>
      <c r="BV9" s="50" t="s">
        <v>624</v>
      </c>
      <c r="BW9" s="7" t="s">
        <v>90</v>
      </c>
      <c r="BX9" s="49" t="str">
        <f t="shared" si="21"/>
        <v xml:space="preserve">1.6 Heat pumps / Wärmepumpen </v>
      </c>
      <c r="BY9" s="7" t="s">
        <v>940</v>
      </c>
      <c r="BZ9" s="7" t="s">
        <v>1270</v>
      </c>
      <c r="CA9" s="7" t="s">
        <v>862</v>
      </c>
      <c r="CB9" s="126" t="s">
        <v>1207</v>
      </c>
      <c r="CC9" s="124" t="s">
        <v>1207</v>
      </c>
      <c r="CM9" s="51"/>
      <c r="CQ9" s="51"/>
      <c r="CR9" s="51"/>
      <c r="CV9" s="49"/>
      <c r="CZ9" s="306"/>
      <c r="DA9" s="307"/>
      <c r="DB9" s="42"/>
      <c r="DF9" s="306"/>
      <c r="DG9" s="307"/>
      <c r="DH9" s="42"/>
      <c r="DL9" s="306"/>
      <c r="DM9" s="307"/>
      <c r="DN9" s="42"/>
      <c r="DR9" s="306"/>
      <c r="DS9" s="307"/>
      <c r="DT9" s="42"/>
      <c r="DX9" s="306"/>
      <c r="DY9" s="307"/>
    </row>
    <row r="10" spans="1:143">
      <c r="A10" s="43">
        <v>9</v>
      </c>
      <c r="B10" s="7" t="s">
        <v>91</v>
      </c>
      <c r="L10" s="7" t="s">
        <v>92</v>
      </c>
      <c r="M10" s="49"/>
      <c r="Q10" s="49"/>
      <c r="U10" s="49"/>
      <c r="Y10" s="49" t="str">
        <f t="shared" si="17"/>
        <v xml:space="preserve"> 2013-P-Zink-Kohle/Zink-Luft</v>
      </c>
      <c r="Z10" s="7" t="s">
        <v>374</v>
      </c>
      <c r="AA10" s="7" t="s">
        <v>1133</v>
      </c>
      <c r="AB10" s="7" t="s">
        <v>384</v>
      </c>
      <c r="AC10" s="45" t="s">
        <v>744</v>
      </c>
      <c r="AD10" s="45" t="s">
        <v>1146</v>
      </c>
      <c r="AE10" s="49">
        <f t="shared" si="18"/>
        <v>0</v>
      </c>
      <c r="AF10" s="6" t="s">
        <v>1188</v>
      </c>
      <c r="AG10" s="6"/>
      <c r="AH10" s="6"/>
      <c r="AI10" s="6"/>
      <c r="AJ10" s="6"/>
      <c r="AQ10" s="315" t="str">
        <f t="shared" si="8"/>
        <v>Akkupack</v>
      </c>
      <c r="AR10" s="7" t="s">
        <v>844</v>
      </c>
      <c r="AS10" s="7" t="s">
        <v>846</v>
      </c>
      <c r="AT10" s="7" t="s">
        <v>847</v>
      </c>
      <c r="AU10" s="7" t="s">
        <v>93</v>
      </c>
      <c r="AV10" s="49"/>
      <c r="BM10" s="23" t="str">
        <f t="shared" si="20"/>
        <v>LGK10</v>
      </c>
      <c r="BN10" s="7" t="s">
        <v>661</v>
      </c>
      <c r="BO10" s="7" t="s">
        <v>653</v>
      </c>
      <c r="BP10" s="7" t="s">
        <v>141</v>
      </c>
      <c r="BS10" s="49" t="str">
        <f t="shared" si="2"/>
        <v>Textil</v>
      </c>
      <c r="BT10" s="7" t="s">
        <v>64</v>
      </c>
      <c r="BU10" s="7" t="s">
        <v>337</v>
      </c>
      <c r="BV10" s="50" t="s">
        <v>625</v>
      </c>
      <c r="BW10" s="7" t="s">
        <v>95</v>
      </c>
      <c r="BX10" s="49" t="str">
        <f t="shared" si="21"/>
        <v xml:space="preserve">1.7 Heat pump dryer / Wärmepumpentrockner </v>
      </c>
      <c r="BY10" s="7" t="s">
        <v>941</v>
      </c>
      <c r="BZ10" s="7" t="s">
        <v>1271</v>
      </c>
      <c r="CA10" s="7" t="s">
        <v>863</v>
      </c>
      <c r="CB10" s="126" t="s">
        <v>1208</v>
      </c>
      <c r="CC10" s="124" t="s">
        <v>1208</v>
      </c>
      <c r="CV10" s="49"/>
      <c r="CZ10" s="306"/>
      <c r="DA10" s="307"/>
      <c r="DB10" s="42"/>
      <c r="DF10" s="306"/>
      <c r="DG10" s="307"/>
      <c r="DH10" s="42"/>
      <c r="DL10" s="306"/>
      <c r="DM10" s="307"/>
      <c r="DN10" s="42"/>
      <c r="DR10" s="306"/>
      <c r="DS10" s="307"/>
      <c r="DT10" s="42"/>
      <c r="DX10" s="306"/>
      <c r="DY10" s="307"/>
    </row>
    <row r="11" spans="1:143">
      <c r="A11" s="43">
        <v>10</v>
      </c>
      <c r="B11" s="7" t="s">
        <v>96</v>
      </c>
      <c r="L11" s="7" t="s">
        <v>97</v>
      </c>
      <c r="M11" s="49"/>
      <c r="Q11" s="49"/>
      <c r="U11" s="49"/>
      <c r="Y11" s="49" t="str">
        <f t="shared" si="17"/>
        <v xml:space="preserve"> 2023-P-Alkali-Mangan/Nickel-Zink</v>
      </c>
      <c r="Z11" s="7" t="s">
        <v>716</v>
      </c>
      <c r="AA11" s="7" t="s">
        <v>1134</v>
      </c>
      <c r="AB11" s="7" t="s">
        <v>385</v>
      </c>
      <c r="AC11" s="45" t="s">
        <v>745</v>
      </c>
      <c r="AD11" s="45" t="s">
        <v>1147</v>
      </c>
      <c r="AE11" s="49">
        <f t="shared" si="18"/>
        <v>0</v>
      </c>
      <c r="AF11" s="6" t="s">
        <v>1189</v>
      </c>
      <c r="AG11" s="6"/>
      <c r="AH11" s="6"/>
      <c r="AI11" s="6"/>
      <c r="AJ11" s="6"/>
      <c r="AQ11" s="315" t="str">
        <f t="shared" si="8"/>
        <v>Sonstige</v>
      </c>
      <c r="AR11" s="7" t="s">
        <v>845</v>
      </c>
      <c r="AS11" s="7" t="s">
        <v>655</v>
      </c>
      <c r="AT11" s="7" t="s">
        <v>814</v>
      </c>
      <c r="AU11" s="7" t="s">
        <v>50</v>
      </c>
      <c r="AV11" s="23"/>
      <c r="BM11" s="23" t="str">
        <f t="shared" si="20"/>
        <v>LGK11</v>
      </c>
      <c r="BN11" s="7" t="s">
        <v>662</v>
      </c>
      <c r="BO11" s="46" t="s">
        <v>654</v>
      </c>
      <c r="BP11" s="7" t="s">
        <v>142</v>
      </c>
      <c r="BS11" s="49" t="str">
        <f t="shared" si="2"/>
        <v>Holz</v>
      </c>
      <c r="BT11" s="7" t="s">
        <v>221</v>
      </c>
      <c r="BU11" s="7" t="s">
        <v>344</v>
      </c>
      <c r="BV11" s="50" t="s">
        <v>626</v>
      </c>
      <c r="BW11" s="7" t="s">
        <v>99</v>
      </c>
      <c r="BX11" s="49" t="str">
        <f t="shared" si="21"/>
        <v xml:space="preserve">1.8 Radiators containing oil / ölgefüllte Radiatoren </v>
      </c>
      <c r="BY11" s="7" t="s">
        <v>942</v>
      </c>
      <c r="BZ11" s="7" t="s">
        <v>1272</v>
      </c>
      <c r="CA11" s="7" t="s">
        <v>864</v>
      </c>
      <c r="CB11" s="126" t="s">
        <v>1209</v>
      </c>
      <c r="CC11" s="124" t="s">
        <v>1209</v>
      </c>
      <c r="CV11" s="49"/>
      <c r="CZ11" s="306"/>
      <c r="DA11" s="307"/>
      <c r="DB11" s="42"/>
      <c r="DF11" s="306"/>
      <c r="DG11" s="307"/>
      <c r="DH11" s="42"/>
      <c r="DL11" s="306"/>
      <c r="DM11" s="307"/>
      <c r="DN11" s="42"/>
      <c r="DR11" s="306"/>
      <c r="DS11" s="307"/>
      <c r="DT11" s="42"/>
      <c r="DX11" s="306"/>
      <c r="DY11" s="307"/>
    </row>
    <row r="12" spans="1:143">
      <c r="A12" s="43">
        <v>11</v>
      </c>
      <c r="B12" s="7" t="s">
        <v>100</v>
      </c>
      <c r="L12" s="7" t="s">
        <v>101</v>
      </c>
      <c r="M12" s="49"/>
      <c r="Q12" s="49"/>
      <c r="U12" s="49"/>
      <c r="Y12" s="49" t="str">
        <f t="shared" si="17"/>
        <v xml:space="preserve"> 2073-S-Alkali-Mangan/Nickel-Zink</v>
      </c>
      <c r="Z12" s="7" t="s">
        <v>375</v>
      </c>
      <c r="AA12" s="7" t="s">
        <v>1135</v>
      </c>
      <c r="AB12" s="7" t="s">
        <v>386</v>
      </c>
      <c r="AC12" s="45" t="s">
        <v>746</v>
      </c>
      <c r="AD12" s="45" t="s">
        <v>1148</v>
      </c>
      <c r="AE12" s="49">
        <f t="shared" si="18"/>
        <v>0</v>
      </c>
      <c r="AF12" s="6" t="s">
        <v>1190</v>
      </c>
      <c r="AG12" s="6"/>
      <c r="AH12" s="6"/>
      <c r="AI12" s="6"/>
      <c r="AJ12" s="6"/>
      <c r="AQ12" s="315" t="str">
        <f t="shared" si="8"/>
        <v>N/A</v>
      </c>
      <c r="AR12" s="7" t="s">
        <v>53</v>
      </c>
      <c r="AS12" s="7" t="s">
        <v>53</v>
      </c>
      <c r="AT12" s="7" t="s">
        <v>53</v>
      </c>
      <c r="AU12" s="7" t="s">
        <v>102</v>
      </c>
      <c r="BM12" s="23" t="str">
        <f t="shared" si="20"/>
        <v>LGK12</v>
      </c>
      <c r="BN12" s="7" t="s">
        <v>663</v>
      </c>
      <c r="BO12" s="46" t="s">
        <v>666</v>
      </c>
      <c r="BP12" s="7" t="s">
        <v>144</v>
      </c>
      <c r="BS12" s="49" t="str">
        <f t="shared" si="2"/>
        <v>Andere Materialien</v>
      </c>
      <c r="BT12" s="7" t="s">
        <v>94</v>
      </c>
      <c r="BU12" s="7" t="s">
        <v>341</v>
      </c>
      <c r="BV12" s="50" t="s">
        <v>627</v>
      </c>
      <c r="BW12" s="7" t="s">
        <v>103</v>
      </c>
      <c r="BX12" s="49" t="str">
        <f t="shared" si="21"/>
        <v xml:space="preserve">1.9 Other temperature exchange equipment / sonstige Wärmeüberträger </v>
      </c>
      <c r="BY12" s="7" t="s">
        <v>943</v>
      </c>
      <c r="BZ12" s="7" t="s">
        <v>1273</v>
      </c>
      <c r="CA12" s="7" t="s">
        <v>932</v>
      </c>
      <c r="CB12" s="126" t="s">
        <v>1210</v>
      </c>
      <c r="CC12" s="124" t="s">
        <v>1210</v>
      </c>
      <c r="CS12" s="303"/>
      <c r="CV12" s="49"/>
      <c r="CZ12" s="306"/>
      <c r="DA12" s="307"/>
      <c r="DB12" s="42"/>
      <c r="DF12" s="306"/>
      <c r="DG12" s="307"/>
      <c r="DH12" s="42"/>
      <c r="DL12" s="306"/>
      <c r="DM12" s="307"/>
      <c r="DN12" s="42"/>
      <c r="DR12" s="306"/>
      <c r="DS12" s="307"/>
      <c r="DT12" s="42"/>
      <c r="DX12" s="306"/>
      <c r="DY12" s="307"/>
    </row>
    <row r="13" spans="1:143">
      <c r="A13" s="43">
        <v>12</v>
      </c>
      <c r="B13" s="7" t="s">
        <v>104</v>
      </c>
      <c r="L13" s="7" t="s">
        <v>105</v>
      </c>
      <c r="M13" s="49"/>
      <c r="Q13" s="49"/>
      <c r="U13" s="49"/>
      <c r="Y13" s="49" t="str">
        <f t="shared" si="17"/>
        <v xml:space="preserve"> 203-P-Zink- Luft</v>
      </c>
      <c r="Z13" s="7" t="s">
        <v>376</v>
      </c>
      <c r="AA13" s="7" t="s">
        <v>1136</v>
      </c>
      <c r="AB13" s="7" t="s">
        <v>387</v>
      </c>
      <c r="AC13" s="45" t="s">
        <v>747</v>
      </c>
      <c r="AD13" s="45" t="s">
        <v>1149</v>
      </c>
      <c r="AE13" s="49">
        <f t="shared" si="18"/>
        <v>0</v>
      </c>
      <c r="AF13" s="6" t="s">
        <v>1191</v>
      </c>
      <c r="AG13" s="6"/>
      <c r="AH13" s="6"/>
      <c r="AI13" s="6"/>
      <c r="AJ13" s="6"/>
      <c r="AU13" s="7" t="s">
        <v>65</v>
      </c>
      <c r="BM13" s="23" t="str">
        <f t="shared" si="20"/>
        <v>LGK13</v>
      </c>
      <c r="BN13" s="7" t="s">
        <v>664</v>
      </c>
      <c r="BO13" s="7" t="s">
        <v>667</v>
      </c>
      <c r="BP13" s="7" t="s">
        <v>146</v>
      </c>
      <c r="BS13" s="49"/>
      <c r="BV13" s="50"/>
      <c r="BW13" s="7" t="s">
        <v>106</v>
      </c>
      <c r="BX13" s="49" t="str">
        <f t="shared" si="21"/>
        <v xml:space="preserve">2.1 Screens / Bildschirme </v>
      </c>
      <c r="BY13" s="7" t="s">
        <v>944</v>
      </c>
      <c r="BZ13" s="7" t="s">
        <v>1274</v>
      </c>
      <c r="CA13" s="7" t="s">
        <v>865</v>
      </c>
      <c r="CB13" s="126" t="s">
        <v>1211</v>
      </c>
      <c r="CC13" s="124" t="s">
        <v>1211</v>
      </c>
      <c r="CV13" s="49"/>
      <c r="CZ13" s="306"/>
      <c r="DA13" s="307"/>
      <c r="DB13" s="42"/>
      <c r="DF13" s="306"/>
      <c r="DG13" s="307"/>
      <c r="DH13" s="42"/>
      <c r="DL13" s="306"/>
      <c r="DM13" s="307"/>
      <c r="DN13" s="42"/>
      <c r="DR13" s="306"/>
      <c r="DS13" s="307"/>
      <c r="DT13" s="42"/>
      <c r="DX13" s="306"/>
      <c r="DY13" s="307"/>
    </row>
    <row r="14" spans="1:143">
      <c r="A14" s="43">
        <v>13</v>
      </c>
      <c r="B14" s="7" t="s">
        <v>107</v>
      </c>
      <c r="L14" s="7" t="s">
        <v>108</v>
      </c>
      <c r="M14" s="49"/>
      <c r="Q14" s="49"/>
      <c r="U14" s="49"/>
      <c r="Y14" s="49" t="str">
        <f t="shared" si="17"/>
        <v xml:space="preserve"> 204-P-Lithium</v>
      </c>
      <c r="Z14" s="7" t="s">
        <v>377</v>
      </c>
      <c r="AA14" s="7" t="s">
        <v>1137</v>
      </c>
      <c r="AB14" s="7" t="s">
        <v>388</v>
      </c>
      <c r="AC14" s="45" t="s">
        <v>388</v>
      </c>
      <c r="AD14" s="45" t="s">
        <v>1150</v>
      </c>
      <c r="AE14" s="49">
        <f t="shared" si="18"/>
        <v>0</v>
      </c>
      <c r="AF14" s="6" t="s">
        <v>1192</v>
      </c>
      <c r="AG14" s="6"/>
      <c r="AH14" s="6"/>
      <c r="AI14" s="6"/>
      <c r="AJ14" s="6"/>
      <c r="AU14" s="7" t="s">
        <v>109</v>
      </c>
      <c r="BM14" s="23" t="str">
        <f t="shared" si="20"/>
        <v>Other</v>
      </c>
      <c r="BN14" s="7" t="s">
        <v>230</v>
      </c>
      <c r="BO14" s="7" t="s">
        <v>655</v>
      </c>
      <c r="BP14" s="7" t="s">
        <v>230</v>
      </c>
      <c r="BW14" s="7" t="s">
        <v>110</v>
      </c>
      <c r="BX14" s="49" t="str">
        <f t="shared" si="21"/>
        <v xml:space="preserve">2.2 Televisions / Fernsehgeräte </v>
      </c>
      <c r="BY14" s="7" t="s">
        <v>945</v>
      </c>
      <c r="BZ14" s="7" t="s">
        <v>933</v>
      </c>
      <c r="CA14" s="7" t="s">
        <v>866</v>
      </c>
      <c r="CB14" s="126" t="s">
        <v>933</v>
      </c>
      <c r="CC14" s="124" t="s">
        <v>933</v>
      </c>
      <c r="CV14" s="49"/>
      <c r="CZ14" s="306"/>
      <c r="DA14" s="307"/>
      <c r="DB14" s="42"/>
      <c r="DF14" s="306"/>
      <c r="DG14" s="307"/>
      <c r="DH14" s="42"/>
      <c r="DL14" s="306"/>
      <c r="DM14" s="307"/>
      <c r="DN14" s="42"/>
      <c r="DR14" s="306"/>
      <c r="DS14" s="307"/>
      <c r="DT14" s="42"/>
      <c r="DX14" s="306"/>
      <c r="DY14" s="307"/>
    </row>
    <row r="15" spans="1:143">
      <c r="A15" s="43">
        <v>14</v>
      </c>
      <c r="L15" s="7" t="s">
        <v>111</v>
      </c>
      <c r="M15" s="49"/>
      <c r="Q15" s="49"/>
      <c r="U15" s="49"/>
      <c r="Y15" s="49" t="str">
        <f t="shared" si="17"/>
        <v xml:space="preserve"> 205-S-Lithium- Ion / Lithium- Polymer</v>
      </c>
      <c r="AA15" s="7" t="s">
        <v>1138</v>
      </c>
      <c r="AB15" s="7" t="s">
        <v>389</v>
      </c>
      <c r="AC15" s="45" t="s">
        <v>748</v>
      </c>
      <c r="AD15" s="45" t="s">
        <v>1151</v>
      </c>
      <c r="AE15" s="49">
        <f t="shared" si="18"/>
        <v>0</v>
      </c>
      <c r="AF15" s="6" t="s">
        <v>1193</v>
      </c>
      <c r="AG15" s="6"/>
      <c r="AH15" s="6"/>
      <c r="AI15" s="6"/>
      <c r="AJ15" s="6"/>
      <c r="AU15" s="7" t="s">
        <v>112</v>
      </c>
      <c r="BW15" s="7" t="s">
        <v>113</v>
      </c>
      <c r="BX15" s="49" t="str">
        <f t="shared" si="21"/>
        <v xml:space="preserve">2.3 LCD-photo frames / LCD-Fotorahmen </v>
      </c>
      <c r="BY15" s="7" t="s">
        <v>946</v>
      </c>
      <c r="BZ15" s="7" t="s">
        <v>1275</v>
      </c>
      <c r="CA15" s="7" t="s">
        <v>867</v>
      </c>
      <c r="CB15" s="126" t="s">
        <v>1212</v>
      </c>
      <c r="CC15" s="124" t="s">
        <v>1212</v>
      </c>
      <c r="CV15" s="49"/>
      <c r="CZ15" s="306"/>
      <c r="DA15" s="307"/>
      <c r="DB15" s="42"/>
      <c r="DF15" s="306"/>
      <c r="DG15" s="307"/>
      <c r="DH15" s="42"/>
      <c r="DL15" s="306"/>
      <c r="DM15" s="307"/>
      <c r="DN15" s="42"/>
      <c r="DR15" s="306"/>
      <c r="DS15" s="307"/>
      <c r="DT15" s="42"/>
      <c r="DX15" s="306"/>
      <c r="DY15" s="307"/>
    </row>
    <row r="16" spans="1:143">
      <c r="A16" s="43">
        <v>15</v>
      </c>
      <c r="L16" s="7" t="s">
        <v>114</v>
      </c>
      <c r="M16" s="49"/>
      <c r="Q16" s="49"/>
      <c r="U16" s="49"/>
      <c r="Y16" s="49" t="str">
        <f t="shared" si="17"/>
        <v xml:space="preserve"> 206-S-Nickel- Metallhydrid</v>
      </c>
      <c r="AA16" s="7" t="s">
        <v>1139</v>
      </c>
      <c r="AB16" s="7" t="s">
        <v>390</v>
      </c>
      <c r="AC16" s="45" t="s">
        <v>749</v>
      </c>
      <c r="AD16" s="45" t="s">
        <v>1152</v>
      </c>
      <c r="AE16" s="49">
        <f t="shared" si="18"/>
        <v>0</v>
      </c>
      <c r="AF16" s="6" t="s">
        <v>1194</v>
      </c>
      <c r="AG16" s="6"/>
      <c r="AH16" s="6"/>
      <c r="AI16" s="6"/>
      <c r="AJ16" s="6"/>
      <c r="AU16" s="7" t="s">
        <v>115</v>
      </c>
      <c r="BW16" s="7" t="s">
        <v>116</v>
      </c>
      <c r="BX16" s="49" t="str">
        <f t="shared" si="21"/>
        <v xml:space="preserve">2.4 Monitors / Monitore </v>
      </c>
      <c r="BY16" s="7" t="s">
        <v>947</v>
      </c>
      <c r="BZ16" s="7" t="s">
        <v>1276</v>
      </c>
      <c r="CA16" s="7" t="s">
        <v>868</v>
      </c>
      <c r="CB16" s="126" t="s">
        <v>1213</v>
      </c>
      <c r="CC16" s="124" t="s">
        <v>1213</v>
      </c>
      <c r="CV16" s="49"/>
      <c r="CZ16" s="306"/>
      <c r="DA16" s="307"/>
      <c r="DB16" s="42"/>
      <c r="DF16" s="306"/>
      <c r="DG16" s="307"/>
      <c r="DH16" s="42"/>
      <c r="DL16" s="306"/>
      <c r="DM16" s="307"/>
      <c r="DN16" s="42"/>
      <c r="DR16" s="306"/>
      <c r="DS16" s="307"/>
      <c r="DT16" s="42"/>
      <c r="DX16" s="306"/>
      <c r="DY16" s="307"/>
    </row>
    <row r="17" spans="1:129">
      <c r="A17" s="43">
        <v>16</v>
      </c>
      <c r="L17" s="7" t="s">
        <v>117</v>
      </c>
      <c r="M17" s="49"/>
      <c r="Q17" s="49"/>
      <c r="U17" s="49"/>
      <c r="Y17" s="49" t="str">
        <f t="shared" si="17"/>
        <v xml:space="preserve"> 208-S-Kleinblei</v>
      </c>
      <c r="AA17" s="7" t="s">
        <v>1140</v>
      </c>
      <c r="AB17" s="7" t="s">
        <v>391</v>
      </c>
      <c r="AC17" s="45" t="s">
        <v>750</v>
      </c>
      <c r="AD17" s="45" t="s">
        <v>1153</v>
      </c>
      <c r="AE17" s="49">
        <f t="shared" si="18"/>
        <v>0</v>
      </c>
      <c r="AF17" s="6" t="s">
        <v>1195</v>
      </c>
      <c r="AG17" s="6"/>
      <c r="AH17" s="6"/>
      <c r="AI17" s="6"/>
      <c r="AJ17" s="6"/>
      <c r="AU17" s="7" t="s">
        <v>118</v>
      </c>
      <c r="BO17" s="46"/>
      <c r="BW17" s="7" t="s">
        <v>119</v>
      </c>
      <c r="BX17" s="49" t="str">
        <f t="shared" si="21"/>
        <v xml:space="preserve">2.5 Laptops / Laptops </v>
      </c>
      <c r="BY17" s="7" t="s">
        <v>948</v>
      </c>
      <c r="BZ17" s="7" t="s">
        <v>1277</v>
      </c>
      <c r="CA17" s="7" t="s">
        <v>869</v>
      </c>
      <c r="CB17" s="126" t="s">
        <v>1214</v>
      </c>
      <c r="CC17" s="124" t="s">
        <v>1214</v>
      </c>
      <c r="CV17" s="49"/>
      <c r="CZ17" s="306"/>
      <c r="DA17" s="307"/>
      <c r="DB17" s="42"/>
      <c r="DF17" s="306"/>
      <c r="DG17" s="307"/>
      <c r="DH17" s="42"/>
      <c r="DL17" s="306"/>
      <c r="DM17" s="307"/>
      <c r="DN17" s="42"/>
      <c r="DR17" s="306"/>
      <c r="DS17" s="307"/>
      <c r="DT17" s="42"/>
      <c r="DX17" s="306"/>
      <c r="DY17" s="307"/>
    </row>
    <row r="18" spans="1:129">
      <c r="A18" s="43">
        <v>17</v>
      </c>
      <c r="L18" s="7" t="s">
        <v>120</v>
      </c>
      <c r="M18" s="49"/>
      <c r="Q18" s="49"/>
      <c r="U18" s="49"/>
      <c r="Y18" s="49" t="str">
        <f t="shared" si="17"/>
        <v xml:space="preserve"> 209-S-Nickel- Cadmium</v>
      </c>
      <c r="AB18" s="7" t="s">
        <v>392</v>
      </c>
      <c r="AC18" s="45" t="s">
        <v>751</v>
      </c>
      <c r="AD18" s="45"/>
      <c r="AU18" s="7" t="s">
        <v>121</v>
      </c>
      <c r="BW18" s="7" t="s">
        <v>122</v>
      </c>
      <c r="BX18" s="49" t="str">
        <f t="shared" si="21"/>
        <v xml:space="preserve">2.6 Notebooks / Notebooks </v>
      </c>
      <c r="BY18" s="7" t="s">
        <v>949</v>
      </c>
      <c r="BZ18" s="7" t="s">
        <v>1278</v>
      </c>
      <c r="CA18" s="7" t="s">
        <v>856</v>
      </c>
      <c r="CB18" s="126" t="s">
        <v>1215</v>
      </c>
      <c r="CC18" s="124" t="s">
        <v>1215</v>
      </c>
      <c r="CV18" s="49"/>
      <c r="CZ18" s="306"/>
      <c r="DA18" s="307"/>
      <c r="DB18" s="42"/>
      <c r="DF18" s="306"/>
      <c r="DG18" s="307"/>
      <c r="DH18" s="42"/>
      <c r="DL18" s="306"/>
      <c r="DM18" s="307"/>
      <c r="DN18" s="42"/>
      <c r="DR18" s="306"/>
      <c r="DS18" s="307"/>
      <c r="DT18" s="42"/>
      <c r="DX18" s="306"/>
      <c r="DY18" s="307"/>
    </row>
    <row r="19" spans="1:129">
      <c r="A19" s="43">
        <v>18</v>
      </c>
      <c r="L19" s="7" t="s">
        <v>123</v>
      </c>
      <c r="M19" s="49"/>
      <c r="Q19" s="49"/>
      <c r="U19" s="49"/>
      <c r="Y19" s="49" t="str">
        <f t="shared" si="17"/>
        <v xml:space="preserve"> 210-P-Zink- Kohle</v>
      </c>
      <c r="AB19" s="7" t="s">
        <v>393</v>
      </c>
      <c r="AC19" s="45" t="s">
        <v>752</v>
      </c>
      <c r="AD19" s="45"/>
      <c r="AU19" s="7" t="s">
        <v>124</v>
      </c>
      <c r="BW19" s="7" t="s">
        <v>125</v>
      </c>
      <c r="BX19" s="49" t="str">
        <f t="shared" si="21"/>
        <v xml:space="preserve">3.1 Straight fluorescent lamps / stabförmige Leuchtstofflampen </v>
      </c>
      <c r="BY19" s="7" t="s">
        <v>950</v>
      </c>
      <c r="BZ19" s="7" t="s">
        <v>1279</v>
      </c>
      <c r="CA19" s="7" t="s">
        <v>870</v>
      </c>
      <c r="CB19" s="126" t="s">
        <v>1216</v>
      </c>
      <c r="CC19" s="124" t="s">
        <v>1216</v>
      </c>
      <c r="CV19" s="49"/>
      <c r="CZ19" s="306"/>
      <c r="DA19" s="307"/>
      <c r="DB19" s="42"/>
      <c r="DF19" s="306"/>
      <c r="DG19" s="307"/>
      <c r="DH19" s="42"/>
      <c r="DL19" s="306"/>
      <c r="DM19" s="307"/>
      <c r="DN19" s="42"/>
      <c r="DR19" s="306"/>
      <c r="DS19" s="307"/>
      <c r="DT19" s="42"/>
      <c r="DX19" s="306"/>
      <c r="DY19" s="307"/>
    </row>
    <row r="20" spans="1:129">
      <c r="A20" s="43">
        <v>19</v>
      </c>
      <c r="L20" s="7" t="s">
        <v>126</v>
      </c>
      <c r="M20" s="49"/>
      <c r="Q20" s="49"/>
      <c r="U20" s="49"/>
      <c r="Y20" s="49" t="str">
        <f t="shared" si="17"/>
        <v xml:space="preserve"> 211-P-Alkali- Mangan / Nickel-Zink</v>
      </c>
      <c r="AB20" s="7" t="s">
        <v>394</v>
      </c>
      <c r="AC20" s="45" t="s">
        <v>753</v>
      </c>
      <c r="AD20" s="45"/>
      <c r="AU20" s="7" t="s">
        <v>127</v>
      </c>
      <c r="BW20" s="7" t="s">
        <v>128</v>
      </c>
      <c r="BX20" s="49" t="str">
        <f t="shared" si="21"/>
        <v xml:space="preserve">3.2 Compact fluorescent lamps / Kompaktleuchtstofflampen </v>
      </c>
      <c r="BY20" s="7" t="s">
        <v>951</v>
      </c>
      <c r="BZ20" s="7" t="s">
        <v>1280</v>
      </c>
      <c r="CA20" s="7" t="s">
        <v>871</v>
      </c>
      <c r="CB20" s="126" t="s">
        <v>1217</v>
      </c>
      <c r="CC20" s="124" t="s">
        <v>1217</v>
      </c>
      <c r="CV20" s="49"/>
      <c r="CZ20" s="306"/>
      <c r="DA20" s="307"/>
      <c r="DB20" s="42"/>
      <c r="DF20" s="306"/>
      <c r="DG20" s="307"/>
      <c r="DH20" s="42"/>
      <c r="DL20" s="306"/>
      <c r="DM20" s="307"/>
      <c r="DN20" s="42"/>
      <c r="DR20" s="306"/>
      <c r="DS20" s="307"/>
      <c r="DT20" s="42"/>
      <c r="DX20" s="306"/>
      <c r="DY20" s="307"/>
    </row>
    <row r="21" spans="1:129">
      <c r="A21" s="43">
        <v>20</v>
      </c>
      <c r="L21" s="7" t="s">
        <v>129</v>
      </c>
      <c r="M21" s="49"/>
      <c r="Q21" s="49"/>
      <c r="U21" s="49"/>
      <c r="Y21" s="49" t="str">
        <f t="shared" si="17"/>
        <v xml:space="preserve"> 212-P-Zink- Luft</v>
      </c>
      <c r="AB21" s="7" t="s">
        <v>395</v>
      </c>
      <c r="AC21" s="45" t="s">
        <v>754</v>
      </c>
      <c r="AD21" s="45"/>
      <c r="AU21" s="7" t="s">
        <v>84</v>
      </c>
      <c r="BW21" s="7" t="s">
        <v>130</v>
      </c>
      <c r="BX21" s="49" t="str">
        <f t="shared" si="21"/>
        <v xml:space="preserve">3.3 Fluorescent lamps / Leuchtstofflampen </v>
      </c>
      <c r="BY21" s="7" t="s">
        <v>952</v>
      </c>
      <c r="BZ21" s="7" t="s">
        <v>1281</v>
      </c>
      <c r="CA21" s="7" t="s">
        <v>872</v>
      </c>
      <c r="CB21" s="126" t="s">
        <v>1218</v>
      </c>
      <c r="CC21" s="124" t="s">
        <v>1218</v>
      </c>
      <c r="CV21" s="49"/>
      <c r="CZ21" s="306"/>
      <c r="DA21" s="307"/>
      <c r="DB21" s="42"/>
      <c r="DF21" s="306"/>
      <c r="DG21" s="307"/>
      <c r="DH21" s="42"/>
      <c r="DL21" s="306"/>
      <c r="DM21" s="307"/>
      <c r="DN21" s="42"/>
      <c r="DR21" s="306"/>
      <c r="DS21" s="307"/>
      <c r="DT21" s="42"/>
      <c r="DX21" s="306"/>
      <c r="DY21" s="307"/>
    </row>
    <row r="22" spans="1:129">
      <c r="A22" s="43">
        <v>21</v>
      </c>
      <c r="M22" s="49"/>
      <c r="Q22" s="49"/>
      <c r="U22" s="49"/>
      <c r="Y22" s="49" t="str">
        <f t="shared" si="17"/>
        <v xml:space="preserve"> 213-P-Lithium</v>
      </c>
      <c r="AB22" s="7" t="s">
        <v>396</v>
      </c>
      <c r="AC22" s="45" t="s">
        <v>396</v>
      </c>
      <c r="AD22" s="45"/>
      <c r="AU22" s="7" t="s">
        <v>131</v>
      </c>
      <c r="BW22" s="7" t="s">
        <v>132</v>
      </c>
      <c r="BX22" s="49" t="str">
        <f t="shared" si="21"/>
        <v xml:space="preserve">3.4 High intensity discharge lamps / Entladungslampen </v>
      </c>
      <c r="BY22" s="7" t="s">
        <v>953</v>
      </c>
      <c r="BZ22" s="7" t="s">
        <v>1282</v>
      </c>
      <c r="CA22" s="7" t="s">
        <v>873</v>
      </c>
      <c r="CB22" s="126" t="s">
        <v>1219</v>
      </c>
      <c r="CC22" s="124" t="s">
        <v>1219</v>
      </c>
      <c r="CV22" s="49"/>
      <c r="CZ22" s="306"/>
      <c r="DA22" s="307"/>
      <c r="DB22" s="42"/>
      <c r="DF22" s="306"/>
      <c r="DG22" s="307"/>
      <c r="DH22" s="42"/>
      <c r="DL22" s="306"/>
      <c r="DM22" s="307"/>
      <c r="DN22" s="42"/>
      <c r="DR22" s="306"/>
      <c r="DS22" s="307"/>
      <c r="DT22" s="42"/>
      <c r="DX22" s="306"/>
      <c r="DY22" s="307"/>
    </row>
    <row r="23" spans="1:129">
      <c r="A23" s="43">
        <v>22</v>
      </c>
      <c r="M23" s="49"/>
      <c r="Q23" s="49"/>
      <c r="U23" s="49"/>
      <c r="Y23" s="49" t="str">
        <f t="shared" si="17"/>
        <v xml:space="preserve"> 214-S-Lithium- Ion / Lithium- Polymer</v>
      </c>
      <c r="AB23" s="7" t="s">
        <v>397</v>
      </c>
      <c r="AC23" s="45" t="s">
        <v>755</v>
      </c>
      <c r="AD23" s="45"/>
      <c r="AU23" s="7" t="s">
        <v>133</v>
      </c>
      <c r="BW23" s="7" t="s">
        <v>135</v>
      </c>
      <c r="BX23" s="49" t="str">
        <f t="shared" si="21"/>
        <v xml:space="preserve">3.5 Low pressure sodium lamps / Niederdruck-Natriumdampflampen </v>
      </c>
      <c r="BY23" s="7" t="s">
        <v>954</v>
      </c>
      <c r="BZ23" s="7" t="s">
        <v>1283</v>
      </c>
      <c r="CA23" s="7" t="s">
        <v>874</v>
      </c>
      <c r="CB23" s="126" t="s">
        <v>1220</v>
      </c>
      <c r="CC23" s="124" t="s">
        <v>1220</v>
      </c>
      <c r="CV23" s="49"/>
      <c r="CZ23" s="306"/>
      <c r="DA23" s="307"/>
      <c r="DB23" s="42"/>
      <c r="DF23" s="306"/>
      <c r="DG23" s="307"/>
      <c r="DH23" s="42"/>
      <c r="DL23" s="306"/>
      <c r="DM23" s="307"/>
      <c r="DN23" s="42"/>
      <c r="DR23" s="306"/>
      <c r="DS23" s="307"/>
      <c r="DT23" s="42"/>
      <c r="DX23" s="306"/>
      <c r="DY23" s="307"/>
    </row>
    <row r="24" spans="1:129">
      <c r="A24" s="43">
        <v>23</v>
      </c>
      <c r="M24" s="49"/>
      <c r="Q24" s="49"/>
      <c r="U24" s="49"/>
      <c r="Y24" s="49" t="str">
        <f t="shared" si="17"/>
        <v xml:space="preserve"> 215-S-Nickel- Metallhydrid</v>
      </c>
      <c r="AB24" s="7" t="s">
        <v>398</v>
      </c>
      <c r="AC24" s="45" t="s">
        <v>756</v>
      </c>
      <c r="AD24" s="45"/>
      <c r="AU24" s="7" t="s">
        <v>136</v>
      </c>
      <c r="BW24" s="7" t="s">
        <v>138</v>
      </c>
      <c r="BX24" s="49" t="str">
        <f t="shared" si="21"/>
        <v xml:space="preserve">3.6 LED lamps / LED-Lampen </v>
      </c>
      <c r="BY24" s="7" t="s">
        <v>955</v>
      </c>
      <c r="BZ24" s="7" t="s">
        <v>1284</v>
      </c>
      <c r="CA24" s="7" t="s">
        <v>875</v>
      </c>
      <c r="CB24" s="126" t="s">
        <v>1221</v>
      </c>
      <c r="CC24" s="124" t="s">
        <v>1221</v>
      </c>
      <c r="CV24" s="49"/>
      <c r="CZ24" s="306"/>
      <c r="DA24" s="307"/>
      <c r="DB24" s="42"/>
      <c r="DF24" s="306"/>
      <c r="DG24" s="307"/>
      <c r="DH24" s="42"/>
      <c r="DL24" s="306"/>
      <c r="DM24" s="307"/>
      <c r="DN24" s="42"/>
      <c r="DR24" s="306"/>
      <c r="DS24" s="307"/>
      <c r="DT24" s="42"/>
      <c r="DX24" s="306"/>
      <c r="DY24" s="307"/>
    </row>
    <row r="25" spans="1:129">
      <c r="A25" s="43">
        <v>24</v>
      </c>
      <c r="M25" s="49"/>
      <c r="Q25" s="49"/>
      <c r="U25" s="49"/>
      <c r="Y25" s="49" t="str">
        <f t="shared" si="17"/>
        <v xml:space="preserve"> 216-S-Alkalil- Mangan</v>
      </c>
      <c r="AB25" s="7" t="s">
        <v>399</v>
      </c>
      <c r="AC25" s="45" t="s">
        <v>757</v>
      </c>
      <c r="AD25" s="45"/>
      <c r="AU25" s="7" t="s">
        <v>139</v>
      </c>
      <c r="BW25" s="7" t="s">
        <v>140</v>
      </c>
      <c r="BX25" s="49" t="str">
        <f t="shared" si="21"/>
        <v xml:space="preserve">4.1 Washing machines / Waschmaschinen </v>
      </c>
      <c r="BY25" s="7" t="s">
        <v>956</v>
      </c>
      <c r="BZ25" s="7" t="s">
        <v>1285</v>
      </c>
      <c r="CA25" s="7" t="s">
        <v>876</v>
      </c>
      <c r="CB25" s="126" t="s">
        <v>1222</v>
      </c>
      <c r="CC25" s="124" t="s">
        <v>1222</v>
      </c>
      <c r="CV25" s="49"/>
      <c r="CZ25" s="306"/>
      <c r="DA25" s="307"/>
      <c r="DB25" s="42"/>
      <c r="DF25" s="306"/>
      <c r="DG25" s="307"/>
      <c r="DH25" s="42"/>
      <c r="DL25" s="306"/>
      <c r="DM25" s="307"/>
      <c r="DN25" s="42"/>
      <c r="DR25" s="306"/>
      <c r="DS25" s="307"/>
      <c r="DT25" s="42"/>
      <c r="DX25" s="306"/>
      <c r="DY25" s="307"/>
    </row>
    <row r="26" spans="1:129">
      <c r="A26" s="43">
        <v>25</v>
      </c>
      <c r="M26" s="49"/>
      <c r="Q26" s="49"/>
      <c r="U26" s="49"/>
      <c r="Y26" s="49" t="str">
        <f t="shared" si="17"/>
        <v xml:space="preserve"> 217-S-Kleinblei</v>
      </c>
      <c r="AB26" s="7" t="s">
        <v>400</v>
      </c>
      <c r="AC26" s="45" t="s">
        <v>758</v>
      </c>
      <c r="AD26" s="45"/>
      <c r="AU26" s="7" t="s">
        <v>95</v>
      </c>
      <c r="BX26" s="49" t="str">
        <f t="shared" si="21"/>
        <v xml:space="preserve">4.2 Clothes dryers / Wäschetrockner </v>
      </c>
      <c r="BY26" s="7" t="s">
        <v>957</v>
      </c>
      <c r="BZ26" s="7" t="s">
        <v>1286</v>
      </c>
      <c r="CA26" s="7" t="s">
        <v>877</v>
      </c>
      <c r="CB26" s="126" t="s">
        <v>1223</v>
      </c>
      <c r="CC26" s="124" t="s">
        <v>1223</v>
      </c>
      <c r="CV26" s="49"/>
      <c r="CZ26" s="306"/>
      <c r="DA26" s="307"/>
      <c r="DB26" s="42"/>
      <c r="DF26" s="306"/>
      <c r="DG26" s="307"/>
      <c r="DH26" s="42"/>
      <c r="DL26" s="306"/>
      <c r="DM26" s="307"/>
      <c r="DN26" s="42"/>
      <c r="DR26" s="306"/>
      <c r="DS26" s="307"/>
      <c r="DT26" s="42"/>
      <c r="DX26" s="306"/>
      <c r="DY26" s="307"/>
    </row>
    <row r="27" spans="1:129">
      <c r="A27" s="43">
        <v>26</v>
      </c>
      <c r="M27" s="49"/>
      <c r="Q27" s="49"/>
      <c r="U27" s="49"/>
      <c r="Y27" s="49" t="str">
        <f t="shared" si="17"/>
        <v xml:space="preserve"> 218-S-Nickel- Cadmium</v>
      </c>
      <c r="AB27" s="7" t="s">
        <v>401</v>
      </c>
      <c r="AC27" s="45" t="s">
        <v>759</v>
      </c>
      <c r="AD27" s="45"/>
      <c r="AU27" s="7" t="s">
        <v>99</v>
      </c>
      <c r="BX27" s="49" t="str">
        <f t="shared" si="21"/>
        <v xml:space="preserve">4.3 Dish washing machines / Geschirrspüler </v>
      </c>
      <c r="BY27" s="7" t="s">
        <v>958</v>
      </c>
      <c r="BZ27" s="7" t="s">
        <v>1287</v>
      </c>
      <c r="CA27" s="7" t="s">
        <v>878</v>
      </c>
      <c r="CB27" s="126" t="s">
        <v>1224</v>
      </c>
      <c r="CC27" s="124" t="s">
        <v>1224</v>
      </c>
      <c r="CV27" s="49"/>
      <c r="CZ27" s="306"/>
      <c r="DA27" s="307"/>
      <c r="DB27" s="42"/>
      <c r="DF27" s="306"/>
      <c r="DG27" s="307"/>
      <c r="DH27" s="42"/>
      <c r="DL27" s="306"/>
      <c r="DM27" s="307"/>
      <c r="DN27" s="42"/>
      <c r="DR27" s="306"/>
      <c r="DS27" s="307"/>
      <c r="DT27" s="42"/>
      <c r="DX27" s="306"/>
      <c r="DY27" s="307"/>
    </row>
    <row r="28" spans="1:129">
      <c r="A28" s="43">
        <v>27</v>
      </c>
      <c r="M28" s="49"/>
      <c r="Q28" s="49"/>
      <c r="U28" s="49"/>
      <c r="Y28" s="49" t="str">
        <f t="shared" si="17"/>
        <v xml:space="preserve"> 219-P-Zink- Kohle</v>
      </c>
      <c r="AB28" s="7" t="s">
        <v>402</v>
      </c>
      <c r="AC28" s="45" t="s">
        <v>760</v>
      </c>
      <c r="AD28" s="45"/>
      <c r="AU28" s="7" t="s">
        <v>143</v>
      </c>
      <c r="BX28" s="49" t="str">
        <f t="shared" si="21"/>
        <v xml:space="preserve">4.4 Cookers, / Elektroherde und –backöfen </v>
      </c>
      <c r="BY28" s="7" t="s">
        <v>959</v>
      </c>
      <c r="BZ28" s="7" t="s">
        <v>1288</v>
      </c>
      <c r="CA28" s="7" t="s">
        <v>879</v>
      </c>
      <c r="CB28" s="126" t="s">
        <v>1225</v>
      </c>
      <c r="CC28" s="124" t="s">
        <v>1225</v>
      </c>
      <c r="CV28" s="49"/>
      <c r="CZ28" s="306"/>
      <c r="DA28" s="307"/>
      <c r="DB28" s="42"/>
      <c r="DF28" s="306"/>
      <c r="DG28" s="307"/>
      <c r="DH28" s="42"/>
      <c r="DL28" s="306"/>
      <c r="DM28" s="307"/>
      <c r="DN28" s="42"/>
      <c r="DR28" s="306"/>
      <c r="DS28" s="307"/>
      <c r="DT28" s="42"/>
      <c r="DX28" s="306"/>
      <c r="DY28" s="307"/>
    </row>
    <row r="29" spans="1:129">
      <c r="A29" s="43">
        <v>28</v>
      </c>
      <c r="M29" s="49"/>
      <c r="Q29" s="49"/>
      <c r="U29" s="49"/>
      <c r="Y29" s="49" t="str">
        <f t="shared" si="17"/>
        <v xml:space="preserve"> 220-P-Alkali- Mangan / Nickel-Zink</v>
      </c>
      <c r="AB29" s="7" t="s">
        <v>403</v>
      </c>
      <c r="AC29" s="45" t="s">
        <v>761</v>
      </c>
      <c r="AD29" s="45"/>
      <c r="AU29" s="7" t="s">
        <v>145</v>
      </c>
      <c r="BX29" s="49" t="str">
        <f t="shared" si="21"/>
        <v xml:space="preserve">4.5 Electric hot plates / Elektrokochplatten </v>
      </c>
      <c r="BY29" s="7" t="s">
        <v>960</v>
      </c>
      <c r="BZ29" s="7" t="s">
        <v>1289</v>
      </c>
      <c r="CA29" s="7" t="s">
        <v>880</v>
      </c>
      <c r="CB29" s="126" t="s">
        <v>1226</v>
      </c>
      <c r="CC29" s="124" t="s">
        <v>1226</v>
      </c>
      <c r="CV29" s="49"/>
      <c r="CZ29" s="306"/>
      <c r="DA29" s="307"/>
      <c r="DB29" s="42"/>
      <c r="DF29" s="306"/>
      <c r="DG29" s="307"/>
      <c r="DH29" s="42"/>
      <c r="DL29" s="306"/>
      <c r="DM29" s="307"/>
      <c r="DN29" s="42"/>
      <c r="DR29" s="306"/>
      <c r="DS29" s="307"/>
      <c r="DT29" s="42"/>
      <c r="DX29" s="306"/>
      <c r="DY29" s="307"/>
    </row>
    <row r="30" spans="1:129">
      <c r="A30" s="43">
        <v>29</v>
      </c>
      <c r="M30" s="49"/>
      <c r="Q30" s="49"/>
      <c r="U30" s="49"/>
      <c r="Y30" s="49" t="str">
        <f t="shared" si="17"/>
        <v xml:space="preserve"> 221-P-Zink- Luft</v>
      </c>
      <c r="AB30" s="7" t="s">
        <v>404</v>
      </c>
      <c r="AC30" s="45" t="s">
        <v>762</v>
      </c>
      <c r="AD30" s="45"/>
      <c r="AU30" s="7" t="s">
        <v>147</v>
      </c>
      <c r="BX30" s="49" t="str">
        <f t="shared" si="21"/>
        <v xml:space="preserve">4.6 Luminaires / Leuchten </v>
      </c>
      <c r="BY30" s="7" t="s">
        <v>961</v>
      </c>
      <c r="BZ30" s="7" t="s">
        <v>1290</v>
      </c>
      <c r="CA30" s="7" t="s">
        <v>881</v>
      </c>
      <c r="CB30" s="126" t="s">
        <v>1227</v>
      </c>
      <c r="CC30" s="124" t="s">
        <v>1227</v>
      </c>
      <c r="CV30" s="49"/>
      <c r="CZ30" s="306"/>
      <c r="DA30" s="307"/>
      <c r="DB30" s="42"/>
      <c r="DF30" s="306"/>
      <c r="DG30" s="307"/>
      <c r="DH30" s="42"/>
      <c r="DL30" s="306"/>
      <c r="DM30" s="307"/>
      <c r="DN30" s="42"/>
      <c r="DR30" s="306"/>
      <c r="DS30" s="307"/>
      <c r="DT30" s="42"/>
      <c r="DX30" s="306"/>
      <c r="DY30" s="307"/>
    </row>
    <row r="31" spans="1:129">
      <c r="A31" s="43">
        <v>30</v>
      </c>
      <c r="M31" s="49"/>
      <c r="Q31" s="49"/>
      <c r="U31" s="49"/>
      <c r="Y31" s="49" t="str">
        <f t="shared" si="17"/>
        <v xml:space="preserve"> 222-P-Lithium</v>
      </c>
      <c r="AB31" s="7" t="s">
        <v>405</v>
      </c>
      <c r="AC31" s="45" t="s">
        <v>405</v>
      </c>
      <c r="AD31" s="45"/>
      <c r="AU31" s="7" t="s">
        <v>148</v>
      </c>
      <c r="BX31" s="49" t="str">
        <f t="shared" si="21"/>
        <v xml:space="preserve">4.7 Equipment reproducing sound or images / Ton- und Bildwiedergabegeräte </v>
      </c>
      <c r="BY31" s="7" t="s">
        <v>962</v>
      </c>
      <c r="BZ31" s="7" t="s">
        <v>1291</v>
      </c>
      <c r="CA31" s="7" t="s">
        <v>882</v>
      </c>
      <c r="CB31" s="126" t="s">
        <v>1228</v>
      </c>
      <c r="CC31" s="124" t="s">
        <v>1228</v>
      </c>
      <c r="CV31" s="49"/>
      <c r="CZ31" s="306"/>
      <c r="DA31" s="307"/>
      <c r="DB31" s="42"/>
      <c r="DF31" s="306"/>
      <c r="DG31" s="307"/>
      <c r="DH31" s="42"/>
      <c r="DL31" s="306"/>
      <c r="DM31" s="307"/>
      <c r="DN31" s="42"/>
      <c r="DR31" s="306"/>
      <c r="DS31" s="307"/>
      <c r="DT31" s="42"/>
      <c r="DX31" s="306"/>
      <c r="DY31" s="307"/>
    </row>
    <row r="32" spans="1:129">
      <c r="A32" s="43">
        <v>31</v>
      </c>
      <c r="M32" s="49"/>
      <c r="Q32" s="49"/>
      <c r="U32" s="49"/>
      <c r="Y32" s="49" t="str">
        <f t="shared" si="17"/>
        <v xml:space="preserve"> 223-S-Lithium- Ion / Lithium- Polymer</v>
      </c>
      <c r="AB32" s="7" t="s">
        <v>406</v>
      </c>
      <c r="AC32" s="45" t="s">
        <v>763</v>
      </c>
      <c r="AD32" s="45"/>
      <c r="AU32" s="7" t="s">
        <v>149</v>
      </c>
      <c r="BX32" s="49" t="str">
        <f t="shared" si="21"/>
        <v xml:space="preserve">4.8 Musical equipment / Musikausrüstung </v>
      </c>
      <c r="BY32" s="7" t="s">
        <v>963</v>
      </c>
      <c r="BZ32" s="7" t="s">
        <v>1292</v>
      </c>
      <c r="CA32" s="7" t="s">
        <v>883</v>
      </c>
      <c r="CB32" s="126" t="s">
        <v>1229</v>
      </c>
      <c r="CC32" s="124" t="s">
        <v>1229</v>
      </c>
      <c r="CV32" s="49"/>
      <c r="CZ32" s="306"/>
      <c r="DA32" s="307"/>
      <c r="DB32" s="42"/>
      <c r="DF32" s="306"/>
      <c r="DG32" s="307"/>
      <c r="DH32" s="42"/>
      <c r="DL32" s="306"/>
      <c r="DM32" s="307"/>
      <c r="DN32" s="42"/>
      <c r="DR32" s="306"/>
      <c r="DS32" s="307"/>
      <c r="DT32" s="42"/>
      <c r="DX32" s="306"/>
      <c r="DY32" s="307"/>
    </row>
    <row r="33" spans="1:129">
      <c r="A33" s="43">
        <v>32</v>
      </c>
      <c r="M33" s="49"/>
      <c r="Q33" s="49"/>
      <c r="U33" s="49"/>
      <c r="Y33" s="49" t="str">
        <f t="shared" si="17"/>
        <v xml:space="preserve"> 224-S-Nickel- Metallhydrid</v>
      </c>
      <c r="AB33" s="7" t="s">
        <v>407</v>
      </c>
      <c r="AC33" s="45" t="s">
        <v>764</v>
      </c>
      <c r="AD33" s="45"/>
      <c r="AU33" s="7" t="s">
        <v>150</v>
      </c>
      <c r="BX33" s="49" t="str">
        <f t="shared" si="21"/>
        <v xml:space="preserve">4.9 Appliances for knitting and weaving / Geräte zum Stricken und Weben </v>
      </c>
      <c r="BY33" s="7" t="s">
        <v>964</v>
      </c>
      <c r="BZ33" s="7" t="s">
        <v>1293</v>
      </c>
      <c r="CA33" s="7" t="s">
        <v>884</v>
      </c>
      <c r="CB33" s="126" t="s">
        <v>1230</v>
      </c>
      <c r="CC33" s="124" t="s">
        <v>1230</v>
      </c>
      <c r="CV33" s="49"/>
      <c r="CZ33" s="306"/>
      <c r="DA33" s="307"/>
      <c r="DB33" s="42"/>
      <c r="DF33" s="306"/>
      <c r="DG33" s="307"/>
      <c r="DH33" s="42"/>
      <c r="DL33" s="306"/>
      <c r="DM33" s="307"/>
      <c r="DN33" s="42"/>
      <c r="DR33" s="306"/>
      <c r="DS33" s="307"/>
      <c r="DT33" s="42"/>
      <c r="DX33" s="306"/>
      <c r="DY33" s="307"/>
    </row>
    <row r="34" spans="1:129">
      <c r="A34" s="43">
        <v>33</v>
      </c>
      <c r="M34" s="49"/>
      <c r="Q34" s="49"/>
      <c r="U34" s="49"/>
      <c r="Y34" s="49" t="str">
        <f t="shared" si="17"/>
        <v xml:space="preserve"> 225-S-Kleinblei</v>
      </c>
      <c r="AB34" s="7" t="s">
        <v>408</v>
      </c>
      <c r="AC34" s="45" t="s">
        <v>765</v>
      </c>
      <c r="AD34" s="45"/>
      <c r="AU34" s="7" t="s">
        <v>151</v>
      </c>
      <c r="BX34" s="49" t="str">
        <f t="shared" si="21"/>
        <v>4.10 Large computer-mainframes / Großrechner</v>
      </c>
      <c r="BY34" s="7" t="s">
        <v>965</v>
      </c>
      <c r="BZ34" s="7" t="s">
        <v>1231</v>
      </c>
      <c r="CA34" s="7" t="s">
        <v>885</v>
      </c>
      <c r="CB34" s="126" t="s">
        <v>1231</v>
      </c>
      <c r="CC34" s="124" t="s">
        <v>1231</v>
      </c>
      <c r="CV34" s="49"/>
      <c r="CZ34" s="306"/>
      <c r="DA34" s="307"/>
      <c r="DB34" s="42"/>
      <c r="DF34" s="306"/>
      <c r="DG34" s="307"/>
      <c r="DH34" s="42"/>
      <c r="DL34" s="306"/>
      <c r="DM34" s="307"/>
      <c r="DN34" s="42"/>
      <c r="DR34" s="306"/>
      <c r="DS34" s="307"/>
      <c r="DT34" s="42"/>
      <c r="DX34" s="306"/>
      <c r="DY34" s="307"/>
    </row>
    <row r="35" spans="1:129">
      <c r="A35" s="43">
        <v>34</v>
      </c>
      <c r="M35" s="49"/>
      <c r="Q35" s="49"/>
      <c r="U35" s="49"/>
      <c r="Y35" s="49" t="str">
        <f t="shared" si="17"/>
        <v xml:space="preserve"> 226-S-Nickel- Cadmium</v>
      </c>
      <c r="AB35" s="7" t="s">
        <v>409</v>
      </c>
      <c r="AC35" s="45" t="s">
        <v>766</v>
      </c>
      <c r="AD35" s="45"/>
      <c r="AU35" s="7" t="s">
        <v>152</v>
      </c>
      <c r="BX35" s="49" t="str">
        <f t="shared" si="21"/>
        <v xml:space="preserve">4.11 Large printing machines / Großdrucker </v>
      </c>
      <c r="BY35" s="7" t="s">
        <v>966</v>
      </c>
      <c r="BZ35" s="7" t="s">
        <v>1294</v>
      </c>
      <c r="CA35" s="7" t="s">
        <v>886</v>
      </c>
      <c r="CB35" s="126" t="s">
        <v>1232</v>
      </c>
      <c r="CC35" s="124" t="s">
        <v>1232</v>
      </c>
      <c r="CV35" s="49"/>
      <c r="CZ35" s="306"/>
      <c r="DA35" s="307"/>
      <c r="DB35" s="42"/>
      <c r="DF35" s="306"/>
      <c r="DG35" s="307"/>
      <c r="DH35" s="42"/>
      <c r="DL35" s="306"/>
      <c r="DM35" s="307"/>
      <c r="DN35" s="42"/>
      <c r="DR35" s="306"/>
      <c r="DS35" s="307"/>
      <c r="DT35" s="42"/>
      <c r="DX35" s="306"/>
      <c r="DY35" s="307"/>
    </row>
    <row r="36" spans="1:129">
      <c r="A36" s="43">
        <v>35</v>
      </c>
      <c r="M36" s="49"/>
      <c r="Q36" s="49"/>
      <c r="U36" s="49"/>
      <c r="Y36" s="49" t="str">
        <f t="shared" si="17"/>
        <v xml:space="preserve"> 227-P-Zink- Kohle</v>
      </c>
      <c r="AB36" s="7" t="s">
        <v>410</v>
      </c>
      <c r="AC36" s="45" t="s">
        <v>767</v>
      </c>
      <c r="AD36" s="45"/>
      <c r="AU36" s="7" t="s">
        <v>153</v>
      </c>
      <c r="BX36" s="49" t="str">
        <f t="shared" si="21"/>
        <v xml:space="preserve">4.12 Copying / Kopiergeräte </v>
      </c>
      <c r="BY36" s="7" t="s">
        <v>967</v>
      </c>
      <c r="BZ36" s="7" t="s">
        <v>1295</v>
      </c>
      <c r="CA36" s="7" t="s">
        <v>887</v>
      </c>
      <c r="CB36" s="126" t="s">
        <v>1233</v>
      </c>
      <c r="CC36" s="124" t="s">
        <v>1233</v>
      </c>
      <c r="CV36" s="49"/>
      <c r="CZ36" s="306"/>
      <c r="DA36" s="307"/>
      <c r="DB36" s="42"/>
      <c r="DF36" s="306"/>
      <c r="DG36" s="307"/>
      <c r="DH36" s="42"/>
      <c r="DL36" s="306"/>
      <c r="DM36" s="307"/>
      <c r="DN36" s="42"/>
      <c r="DR36" s="306"/>
      <c r="DS36" s="307"/>
      <c r="DT36" s="42"/>
      <c r="DX36" s="306"/>
      <c r="DY36" s="307"/>
    </row>
    <row r="37" spans="1:129">
      <c r="A37" s="43">
        <v>36</v>
      </c>
      <c r="M37" s="49"/>
      <c r="Q37" s="49"/>
      <c r="U37" s="49"/>
      <c r="Y37" s="49" t="str">
        <f t="shared" si="17"/>
        <v xml:space="preserve"> 228-P-Alkali- Mangan / Nickel-Zink</v>
      </c>
      <c r="AB37" s="7" t="s">
        <v>411</v>
      </c>
      <c r="AC37" s="45" t="s">
        <v>768</v>
      </c>
      <c r="AD37" s="45"/>
      <c r="AU37" s="7" t="s">
        <v>154</v>
      </c>
      <c r="BX37" s="49" t="str">
        <f t="shared" si="21"/>
        <v xml:space="preserve">4.13 Large coin slot machines / Geldspielautomaten </v>
      </c>
      <c r="BY37" s="7" t="s">
        <v>968</v>
      </c>
      <c r="BZ37" s="7" t="s">
        <v>1296</v>
      </c>
      <c r="CA37" s="7" t="s">
        <v>888</v>
      </c>
      <c r="CB37" s="126" t="s">
        <v>1234</v>
      </c>
      <c r="CC37" s="124" t="s">
        <v>1234</v>
      </c>
      <c r="CV37" s="49"/>
      <c r="CZ37" s="306"/>
      <c r="DA37" s="307"/>
      <c r="DB37" s="42"/>
      <c r="DF37" s="306"/>
      <c r="DG37" s="307"/>
      <c r="DH37" s="42"/>
      <c r="DL37" s="306"/>
      <c r="DM37" s="307"/>
      <c r="DN37" s="42"/>
      <c r="DR37" s="306"/>
      <c r="DS37" s="307"/>
      <c r="DT37" s="42"/>
      <c r="DX37" s="306"/>
      <c r="DY37" s="307"/>
    </row>
    <row r="38" spans="1:129">
      <c r="A38" s="43">
        <v>37</v>
      </c>
      <c r="M38" s="49"/>
      <c r="Q38" s="49"/>
      <c r="U38" s="49"/>
      <c r="Y38" s="49" t="str">
        <f t="shared" si="17"/>
        <v xml:space="preserve"> 229-P-Zink- Luft</v>
      </c>
      <c r="AB38" s="7" t="s">
        <v>412</v>
      </c>
      <c r="AC38" s="45" t="s">
        <v>769</v>
      </c>
      <c r="AD38" s="45"/>
      <c r="AU38" s="7" t="s">
        <v>155</v>
      </c>
      <c r="BX38" s="49" t="str">
        <f t="shared" si="21"/>
        <v xml:space="preserve">4.14 Large medical devices / medizinische Großgeräte </v>
      </c>
      <c r="BY38" s="7" t="s">
        <v>969</v>
      </c>
      <c r="BZ38" s="7" t="s">
        <v>1297</v>
      </c>
      <c r="CA38" s="7" t="s">
        <v>889</v>
      </c>
      <c r="CB38" s="126" t="s">
        <v>1235</v>
      </c>
      <c r="CC38" s="124" t="s">
        <v>1235</v>
      </c>
      <c r="CV38" s="49"/>
      <c r="CZ38" s="306"/>
      <c r="DA38" s="307"/>
      <c r="DB38" s="42"/>
      <c r="DF38" s="306"/>
      <c r="DG38" s="307"/>
      <c r="DH38" s="42"/>
      <c r="DL38" s="306"/>
      <c r="DM38" s="307"/>
      <c r="DN38" s="42"/>
      <c r="DR38" s="306"/>
      <c r="DS38" s="307"/>
      <c r="DT38" s="42"/>
      <c r="DX38" s="306"/>
      <c r="DY38" s="307"/>
    </row>
    <row r="39" spans="1:129">
      <c r="A39" s="43">
        <v>38</v>
      </c>
      <c r="M39" s="49"/>
      <c r="Q39" s="49"/>
      <c r="U39" s="49"/>
      <c r="Y39" s="49" t="str">
        <f t="shared" si="17"/>
        <v xml:space="preserve"> 230-P-Lithium</v>
      </c>
      <c r="AB39" s="7" t="s">
        <v>413</v>
      </c>
      <c r="AC39" s="45" t="s">
        <v>413</v>
      </c>
      <c r="AD39" s="45"/>
      <c r="AU39" s="7" t="s">
        <v>156</v>
      </c>
      <c r="BX39" s="49" t="str">
        <f t="shared" si="21"/>
        <v xml:space="preserve">4.15 Large monitoring and control instruments / große Überwachungsinstrumente </v>
      </c>
      <c r="BY39" s="7" t="s">
        <v>970</v>
      </c>
      <c r="BZ39" s="7" t="s">
        <v>1298</v>
      </c>
      <c r="CA39" s="7" t="s">
        <v>890</v>
      </c>
      <c r="CB39" s="126" t="s">
        <v>1236</v>
      </c>
      <c r="CC39" s="124" t="s">
        <v>1236</v>
      </c>
      <c r="CV39" s="49"/>
      <c r="CZ39" s="306"/>
      <c r="DA39" s="307"/>
      <c r="DB39" s="42"/>
      <c r="DF39" s="306"/>
      <c r="DG39" s="307"/>
      <c r="DH39" s="42"/>
      <c r="DL39" s="306"/>
      <c r="DM39" s="307"/>
      <c r="DN39" s="42"/>
      <c r="DR39" s="306"/>
      <c r="DS39" s="307"/>
      <c r="DT39" s="42"/>
      <c r="DX39" s="306"/>
      <c r="DY39" s="307"/>
    </row>
    <row r="40" spans="1:129">
      <c r="A40" s="43">
        <v>39</v>
      </c>
      <c r="M40" s="49"/>
      <c r="Q40" s="49"/>
      <c r="U40" s="49"/>
      <c r="Y40" s="49" t="str">
        <f t="shared" si="17"/>
        <v xml:space="preserve"> 231-S-Lithium- Ion / Lithium- Polymer</v>
      </c>
      <c r="AB40" s="7" t="s">
        <v>414</v>
      </c>
      <c r="AC40" s="45" t="s">
        <v>770</v>
      </c>
      <c r="AD40" s="45"/>
      <c r="AU40" s="7" t="s">
        <v>157</v>
      </c>
      <c r="BX40" s="49" t="str">
        <f t="shared" si="21"/>
        <v xml:space="preserve">4.16 Equipment which automatically deliver products and money / Produkt- und Geldausgabeautomaten </v>
      </c>
      <c r="BY40" s="7" t="s">
        <v>971</v>
      </c>
      <c r="BZ40" s="7" t="s">
        <v>1299</v>
      </c>
      <c r="CA40" s="7" t="s">
        <v>891</v>
      </c>
      <c r="CB40" s="126" t="s">
        <v>1237</v>
      </c>
      <c r="CC40" s="124" t="s">
        <v>1237</v>
      </c>
      <c r="CV40" s="49"/>
      <c r="CZ40" s="306"/>
      <c r="DA40" s="307"/>
      <c r="DB40" s="42"/>
      <c r="DF40" s="306"/>
      <c r="DG40" s="307"/>
      <c r="DH40" s="42"/>
      <c r="DL40" s="306"/>
      <c r="DM40" s="307"/>
      <c r="DN40" s="42"/>
      <c r="DR40" s="306"/>
      <c r="DS40" s="307"/>
      <c r="DT40" s="42"/>
      <c r="DX40" s="306"/>
      <c r="DY40" s="307"/>
    </row>
    <row r="41" spans="1:129">
      <c r="A41" s="43">
        <v>40</v>
      </c>
      <c r="M41" s="49"/>
      <c r="Q41" s="49"/>
      <c r="U41" s="49"/>
      <c r="Y41" s="49" t="str">
        <f t="shared" si="17"/>
        <v xml:space="preserve"> 232-S-Nickel- Metallhydrid</v>
      </c>
      <c r="AB41" s="7" t="s">
        <v>415</v>
      </c>
      <c r="AC41" s="45" t="s">
        <v>771</v>
      </c>
      <c r="AD41" s="45"/>
      <c r="AU41" s="7" t="s">
        <v>158</v>
      </c>
      <c r="BX41" s="49" t="str">
        <f t="shared" si="21"/>
        <v xml:space="preserve">4.17 Photovoltaic panels / Photovoltaikmodule </v>
      </c>
      <c r="BY41" s="7" t="s">
        <v>972</v>
      </c>
      <c r="BZ41" s="7" t="s">
        <v>1300</v>
      </c>
      <c r="CA41" s="7" t="s">
        <v>892</v>
      </c>
      <c r="CB41" s="126" t="s">
        <v>1238</v>
      </c>
      <c r="CC41" s="124" t="s">
        <v>1238</v>
      </c>
      <c r="CV41" s="49"/>
      <c r="CZ41" s="306"/>
      <c r="DA41" s="307"/>
      <c r="DB41" s="42"/>
      <c r="DF41" s="306"/>
      <c r="DG41" s="307"/>
      <c r="DH41" s="42"/>
      <c r="DL41" s="306"/>
      <c r="DM41" s="307"/>
      <c r="DN41" s="42"/>
      <c r="DR41" s="306"/>
      <c r="DS41" s="307"/>
      <c r="DT41" s="42"/>
      <c r="DX41" s="306"/>
      <c r="DY41" s="307"/>
    </row>
    <row r="42" spans="1:129">
      <c r="A42" s="43">
        <v>41</v>
      </c>
      <c r="M42" s="49"/>
      <c r="Q42" s="49"/>
      <c r="U42" s="49"/>
      <c r="Y42" s="49" t="str">
        <f t="shared" si="17"/>
        <v xml:space="preserve"> 233-S-Kleinblei</v>
      </c>
      <c r="AB42" s="7" t="s">
        <v>416</v>
      </c>
      <c r="AC42" s="45" t="s">
        <v>772</v>
      </c>
      <c r="AD42" s="45"/>
      <c r="AU42" s="7" t="s">
        <v>106</v>
      </c>
      <c r="BX42" s="49" t="str">
        <f t="shared" si="21"/>
        <v xml:space="preserve">4.18 Night storage heater / Nachtspeicherheizgeräte </v>
      </c>
      <c r="BY42" s="7" t="s">
        <v>973</v>
      </c>
      <c r="BZ42" s="7" t="s">
        <v>1301</v>
      </c>
      <c r="CA42" s="7" t="s">
        <v>893</v>
      </c>
      <c r="CB42" s="126" t="s">
        <v>1239</v>
      </c>
      <c r="CC42" s="124" t="s">
        <v>1239</v>
      </c>
      <c r="CV42" s="49"/>
      <c r="CZ42" s="306"/>
      <c r="DA42" s="307"/>
      <c r="DB42" s="42"/>
      <c r="DF42" s="306"/>
      <c r="DG42" s="307"/>
      <c r="DH42" s="42"/>
      <c r="DL42" s="306"/>
      <c r="DM42" s="307"/>
      <c r="DN42" s="42"/>
      <c r="DR42" s="306"/>
      <c r="DS42" s="307"/>
      <c r="DT42" s="42"/>
      <c r="DX42" s="306"/>
      <c r="DY42" s="307"/>
    </row>
    <row r="43" spans="1:129">
      <c r="A43" s="43">
        <v>42</v>
      </c>
      <c r="M43" s="49"/>
      <c r="Q43" s="49"/>
      <c r="U43" s="49"/>
      <c r="Y43" s="49" t="str">
        <f t="shared" si="17"/>
        <v xml:space="preserve"> 234-S-Nickel- Cadmium</v>
      </c>
      <c r="AB43" s="7" t="s">
        <v>417</v>
      </c>
      <c r="AC43" s="45" t="s">
        <v>773</v>
      </c>
      <c r="AD43" s="45"/>
      <c r="AU43" s="7" t="s">
        <v>159</v>
      </c>
      <c r="BX43" s="49" t="str">
        <f t="shared" si="21"/>
        <v xml:space="preserve">5.1 Vacuum cleaners / Staubsauger </v>
      </c>
      <c r="BY43" s="7" t="s">
        <v>974</v>
      </c>
      <c r="BZ43" s="7" t="s">
        <v>1302</v>
      </c>
      <c r="CA43" s="7" t="s">
        <v>894</v>
      </c>
      <c r="CB43" s="126" t="s">
        <v>1240</v>
      </c>
      <c r="CC43" s="124" t="s">
        <v>1240</v>
      </c>
      <c r="CV43" s="49"/>
      <c r="CZ43" s="306"/>
      <c r="DA43" s="307"/>
      <c r="DB43" s="42"/>
      <c r="DF43" s="306"/>
      <c r="DG43" s="307"/>
      <c r="DH43" s="42"/>
      <c r="DL43" s="306"/>
      <c r="DM43" s="307"/>
      <c r="DN43" s="42"/>
      <c r="DR43" s="306"/>
      <c r="DS43" s="307"/>
      <c r="DT43" s="42"/>
      <c r="DX43" s="306"/>
      <c r="DY43" s="307"/>
    </row>
    <row r="44" spans="1:129">
      <c r="A44" s="43">
        <v>43</v>
      </c>
      <c r="M44" s="49"/>
      <c r="Q44" s="49"/>
      <c r="U44" s="49"/>
      <c r="Y44" s="49" t="str">
        <f t="shared" si="17"/>
        <v xml:space="preserve"> 235-P-Zink- Kohle</v>
      </c>
      <c r="AB44" s="7" t="s">
        <v>418</v>
      </c>
      <c r="AC44" s="45" t="s">
        <v>774</v>
      </c>
      <c r="AD44" s="45"/>
      <c r="AU44" s="7" t="s">
        <v>160</v>
      </c>
      <c r="BX44" s="49" t="str">
        <f t="shared" si="21"/>
        <v xml:space="preserve">5.2 Carpet sweepers / Teppichkehrmaschinen </v>
      </c>
      <c r="BY44" s="7" t="s">
        <v>975</v>
      </c>
      <c r="BZ44" s="7" t="s">
        <v>1303</v>
      </c>
      <c r="CA44" s="7" t="s">
        <v>895</v>
      </c>
      <c r="CB44" s="126" t="s">
        <v>1241</v>
      </c>
      <c r="CC44" s="124" t="s">
        <v>1241</v>
      </c>
      <c r="CV44" s="49"/>
      <c r="CZ44" s="306"/>
      <c r="DA44" s="307"/>
      <c r="DB44" s="42"/>
      <c r="DF44" s="306"/>
      <c r="DG44" s="307"/>
      <c r="DH44" s="42"/>
      <c r="DL44" s="306"/>
      <c r="DM44" s="307"/>
      <c r="DN44" s="42"/>
      <c r="DR44" s="306"/>
      <c r="DS44" s="307"/>
      <c r="DT44" s="42"/>
      <c r="DX44" s="306"/>
      <c r="DY44" s="307"/>
    </row>
    <row r="45" spans="1:129">
      <c r="A45" s="43">
        <v>44</v>
      </c>
      <c r="M45" s="49"/>
      <c r="Q45" s="49"/>
      <c r="U45" s="49"/>
      <c r="Y45" s="49" t="str">
        <f t="shared" si="17"/>
        <v xml:space="preserve"> 236-P-Alkali- Mangan / Nickel-Zink</v>
      </c>
      <c r="AB45" s="7" t="s">
        <v>419</v>
      </c>
      <c r="AC45" s="45" t="s">
        <v>775</v>
      </c>
      <c r="AD45" s="45"/>
      <c r="AU45" s="7" t="s">
        <v>161</v>
      </c>
      <c r="BX45" s="49" t="str">
        <f t="shared" si="21"/>
        <v xml:space="preserve">5.3 Appliances for sewing / Nähmaschinen </v>
      </c>
      <c r="BY45" s="7" t="s">
        <v>976</v>
      </c>
      <c r="BZ45" s="7" t="s">
        <v>1304</v>
      </c>
      <c r="CA45" s="7" t="s">
        <v>896</v>
      </c>
      <c r="CB45" s="126" t="s">
        <v>1242</v>
      </c>
      <c r="CC45" s="124" t="s">
        <v>1242</v>
      </c>
      <c r="CV45" s="49"/>
      <c r="CZ45" s="306"/>
      <c r="DA45" s="307"/>
      <c r="DB45" s="42"/>
      <c r="DF45" s="306"/>
      <c r="DG45" s="307"/>
      <c r="DH45" s="42"/>
      <c r="DL45" s="306"/>
      <c r="DM45" s="307"/>
      <c r="DN45" s="42"/>
      <c r="DR45" s="306"/>
      <c r="DS45" s="307"/>
      <c r="DT45" s="42"/>
      <c r="DX45" s="306"/>
      <c r="DY45" s="307"/>
    </row>
    <row r="46" spans="1:129">
      <c r="A46" s="43">
        <v>45</v>
      </c>
      <c r="M46" s="49"/>
      <c r="Q46" s="49"/>
      <c r="U46" s="49"/>
      <c r="Y46" s="49" t="str">
        <f t="shared" si="17"/>
        <v xml:space="preserve"> 237-P-Zink- Luft</v>
      </c>
      <c r="AB46" s="7" t="s">
        <v>420</v>
      </c>
      <c r="AC46" s="45" t="s">
        <v>776</v>
      </c>
      <c r="AD46" s="45"/>
      <c r="AU46" s="7" t="s">
        <v>162</v>
      </c>
      <c r="BX46" s="49" t="str">
        <f t="shared" si="21"/>
        <v xml:space="preserve">5.4 Luminaires / Leuchten </v>
      </c>
      <c r="BY46" s="7" t="s">
        <v>976</v>
      </c>
      <c r="BZ46" s="7" t="s">
        <v>1305</v>
      </c>
      <c r="CA46" s="7" t="s">
        <v>897</v>
      </c>
      <c r="CB46" s="126" t="s">
        <v>1243</v>
      </c>
      <c r="CC46" s="124" t="s">
        <v>1243</v>
      </c>
      <c r="CV46" s="49"/>
      <c r="CZ46" s="306"/>
      <c r="DA46" s="307"/>
      <c r="DB46" s="42"/>
      <c r="DF46" s="306"/>
      <c r="DG46" s="307"/>
      <c r="DH46" s="42"/>
      <c r="DL46" s="306"/>
      <c r="DM46" s="307"/>
      <c r="DN46" s="42"/>
      <c r="DR46" s="306"/>
      <c r="DS46" s="307"/>
      <c r="DT46" s="42"/>
      <c r="DX46" s="306"/>
      <c r="DY46" s="307"/>
    </row>
    <row r="47" spans="1:129">
      <c r="A47" s="43">
        <v>46</v>
      </c>
      <c r="M47" s="49"/>
      <c r="Q47" s="49"/>
      <c r="U47" s="49"/>
      <c r="Y47" s="49" t="str">
        <f t="shared" si="17"/>
        <v xml:space="preserve"> 238-P-Lithium</v>
      </c>
      <c r="AB47" s="7" t="s">
        <v>421</v>
      </c>
      <c r="AC47" s="45" t="s">
        <v>421</v>
      </c>
      <c r="AD47" s="45"/>
      <c r="AU47" s="7" t="s">
        <v>163</v>
      </c>
      <c r="BX47" s="49" t="str">
        <f t="shared" si="21"/>
        <v xml:space="preserve">5.5 Microwaves / Mikrowellengeräte </v>
      </c>
      <c r="BY47" s="7" t="s">
        <v>977</v>
      </c>
      <c r="BZ47" s="7" t="s">
        <v>1306</v>
      </c>
      <c r="CA47" s="7" t="s">
        <v>898</v>
      </c>
      <c r="CB47" s="126" t="s">
        <v>1244</v>
      </c>
      <c r="CC47" s="124" t="s">
        <v>1244</v>
      </c>
      <c r="CV47" s="49"/>
      <c r="CZ47" s="306"/>
      <c r="DA47" s="307"/>
      <c r="DB47" s="42"/>
      <c r="DF47" s="306"/>
      <c r="DG47" s="307"/>
      <c r="DH47" s="42"/>
      <c r="DL47" s="306"/>
      <c r="DM47" s="307"/>
      <c r="DN47" s="42"/>
      <c r="DR47" s="306"/>
      <c r="DS47" s="307"/>
      <c r="DT47" s="42"/>
      <c r="DX47" s="306"/>
      <c r="DY47" s="307"/>
    </row>
    <row r="48" spans="1:129">
      <c r="A48" s="43">
        <v>47</v>
      </c>
      <c r="M48" s="49"/>
      <c r="Q48" s="49"/>
      <c r="U48" s="49"/>
      <c r="Y48" s="49" t="str">
        <f t="shared" si="17"/>
        <v xml:space="preserve"> 239-S-Lithium- Ion / Lithium- Polymer</v>
      </c>
      <c r="AB48" s="7" t="s">
        <v>422</v>
      </c>
      <c r="AC48" s="45" t="s">
        <v>777</v>
      </c>
      <c r="AD48" s="45"/>
      <c r="AU48" s="7" t="s">
        <v>164</v>
      </c>
      <c r="BX48" s="49" t="str">
        <f t="shared" si="21"/>
        <v xml:space="preserve">5.6 Ventilation equipment / Lüftungsgeräte </v>
      </c>
      <c r="BY48" s="7" t="s">
        <v>978</v>
      </c>
      <c r="BZ48" s="7" t="s">
        <v>1307</v>
      </c>
      <c r="CA48" s="7" t="s">
        <v>899</v>
      </c>
      <c r="CB48" s="126" t="s">
        <v>1245</v>
      </c>
      <c r="CC48" s="124" t="s">
        <v>1245</v>
      </c>
      <c r="CV48" s="49"/>
      <c r="CZ48" s="306"/>
      <c r="DA48" s="307"/>
      <c r="DB48" s="42"/>
      <c r="DF48" s="306"/>
      <c r="DG48" s="307"/>
      <c r="DH48" s="42"/>
      <c r="DL48" s="306"/>
      <c r="DM48" s="307"/>
      <c r="DN48" s="42"/>
      <c r="DR48" s="306"/>
      <c r="DS48" s="307"/>
      <c r="DT48" s="42"/>
      <c r="DX48" s="306"/>
      <c r="DY48" s="307"/>
    </row>
    <row r="49" spans="1:129">
      <c r="A49" s="43">
        <v>48</v>
      </c>
      <c r="M49" s="49"/>
      <c r="Q49" s="49"/>
      <c r="U49" s="49"/>
      <c r="Y49" s="49" t="str">
        <f t="shared" si="17"/>
        <v xml:space="preserve"> 240-S-Nickel- Metallhydrid</v>
      </c>
      <c r="AB49" s="7" t="s">
        <v>423</v>
      </c>
      <c r="AC49" s="45" t="s">
        <v>778</v>
      </c>
      <c r="AD49" s="45"/>
      <c r="AU49" s="7" t="s">
        <v>165</v>
      </c>
      <c r="BX49" s="49" t="str">
        <f t="shared" si="21"/>
        <v xml:space="preserve">5.7 Irons / Bügeleisen </v>
      </c>
      <c r="BY49" s="7" t="s">
        <v>1016</v>
      </c>
      <c r="BZ49" s="7" t="s">
        <v>1308</v>
      </c>
      <c r="CA49" s="7" t="s">
        <v>900</v>
      </c>
      <c r="CB49" s="126" t="s">
        <v>1246</v>
      </c>
      <c r="CC49" s="124" t="s">
        <v>1246</v>
      </c>
      <c r="CV49" s="49"/>
      <c r="CZ49" s="306"/>
      <c r="DA49" s="307"/>
      <c r="DB49" s="42"/>
      <c r="DF49" s="306"/>
      <c r="DG49" s="307"/>
      <c r="DH49" s="42"/>
      <c r="DL49" s="306"/>
      <c r="DM49" s="307"/>
      <c r="DN49" s="42"/>
      <c r="DR49" s="306"/>
      <c r="DS49" s="307"/>
      <c r="DT49" s="42"/>
      <c r="DX49" s="306"/>
      <c r="DY49" s="307"/>
    </row>
    <row r="50" spans="1:129">
      <c r="A50" s="43">
        <v>49</v>
      </c>
      <c r="M50" s="49"/>
      <c r="Q50" s="49"/>
      <c r="U50" s="49"/>
      <c r="Y50" s="49" t="str">
        <f t="shared" si="17"/>
        <v xml:space="preserve"> 241-S-Kleinblei</v>
      </c>
      <c r="AB50" s="7" t="s">
        <v>424</v>
      </c>
      <c r="AC50" s="45" t="s">
        <v>779</v>
      </c>
      <c r="AD50" s="45"/>
      <c r="AU50" s="7" t="s">
        <v>166</v>
      </c>
      <c r="BX50" s="49" t="str">
        <f t="shared" si="21"/>
        <v xml:space="preserve">5.8 Toasters / Toaster </v>
      </c>
      <c r="BY50" s="7" t="s">
        <v>979</v>
      </c>
      <c r="BZ50" s="7" t="s">
        <v>1309</v>
      </c>
      <c r="CA50" s="7" t="s">
        <v>901</v>
      </c>
      <c r="CB50" s="126" t="s">
        <v>1247</v>
      </c>
      <c r="CC50" s="124" t="s">
        <v>1247</v>
      </c>
      <c r="CV50" s="49"/>
      <c r="CZ50" s="306"/>
      <c r="DA50" s="307"/>
      <c r="DB50" s="42"/>
      <c r="DF50" s="306"/>
      <c r="DG50" s="307"/>
      <c r="DH50" s="42"/>
      <c r="DL50" s="306"/>
      <c r="DM50" s="307"/>
      <c r="DN50" s="42"/>
      <c r="DR50" s="306"/>
      <c r="DS50" s="307"/>
      <c r="DT50" s="42"/>
      <c r="DX50" s="306"/>
      <c r="DY50" s="307"/>
    </row>
    <row r="51" spans="1:129">
      <c r="A51" s="43">
        <v>50</v>
      </c>
      <c r="M51" s="49"/>
      <c r="Q51" s="49"/>
      <c r="U51" s="49"/>
      <c r="Y51" s="49" t="str">
        <f t="shared" si="17"/>
        <v xml:space="preserve"> 242-S-Nickel- Cadmium</v>
      </c>
      <c r="AB51" s="7" t="s">
        <v>425</v>
      </c>
      <c r="AC51" s="45" t="s">
        <v>780</v>
      </c>
      <c r="AD51" s="45"/>
      <c r="AU51" s="7" t="s">
        <v>167</v>
      </c>
      <c r="BX51" s="49" t="str">
        <f t="shared" si="21"/>
        <v xml:space="preserve">5.9 Electric knives / Elektrische Messer </v>
      </c>
      <c r="BY51" s="7" t="s">
        <v>980</v>
      </c>
      <c r="BZ51" s="7" t="s">
        <v>1310</v>
      </c>
      <c r="CA51" s="7" t="s">
        <v>902</v>
      </c>
      <c r="CB51" s="126" t="s">
        <v>1248</v>
      </c>
      <c r="CC51" s="124" t="s">
        <v>1248</v>
      </c>
      <c r="CV51" s="49"/>
      <c r="CZ51" s="306"/>
      <c r="DA51" s="307"/>
      <c r="DB51" s="42"/>
      <c r="DF51" s="306"/>
      <c r="DG51" s="307"/>
      <c r="DH51" s="42"/>
      <c r="DL51" s="306"/>
      <c r="DM51" s="307"/>
      <c r="DN51" s="42"/>
      <c r="DR51" s="306"/>
      <c r="DS51" s="307"/>
      <c r="DT51" s="42"/>
      <c r="DX51" s="306"/>
      <c r="DY51" s="307"/>
    </row>
    <row r="52" spans="1:129">
      <c r="A52" s="43">
        <v>51</v>
      </c>
      <c r="M52" s="49"/>
      <c r="Q52" s="49"/>
      <c r="U52" s="49"/>
      <c r="Y52" s="49" t="str">
        <f t="shared" si="17"/>
        <v xml:space="preserve"> 243-P-Zink- Kohle</v>
      </c>
      <c r="AB52" s="7" t="s">
        <v>426</v>
      </c>
      <c r="AC52" s="45" t="s">
        <v>781</v>
      </c>
      <c r="AD52" s="45"/>
      <c r="AU52" s="7" t="s">
        <v>168</v>
      </c>
      <c r="BX52" s="49" t="str">
        <f t="shared" si="21"/>
        <v xml:space="preserve">5.10 Electric kettles / Wasserkocher </v>
      </c>
      <c r="BY52" s="7" t="s">
        <v>981</v>
      </c>
      <c r="BZ52" s="7" t="s">
        <v>1311</v>
      </c>
      <c r="CA52" s="7" t="s">
        <v>903</v>
      </c>
      <c r="CB52" s="126" t="s">
        <v>1249</v>
      </c>
      <c r="CC52" s="124" t="s">
        <v>1249</v>
      </c>
      <c r="CV52" s="49"/>
      <c r="CZ52" s="306"/>
      <c r="DA52" s="307"/>
      <c r="DB52" s="42"/>
      <c r="DF52" s="306"/>
      <c r="DG52" s="307"/>
      <c r="DH52" s="42"/>
      <c r="DL52" s="306"/>
      <c r="DM52" s="307"/>
      <c r="DN52" s="42"/>
      <c r="DR52" s="306"/>
      <c r="DS52" s="307"/>
      <c r="DT52" s="42"/>
      <c r="DX52" s="306"/>
      <c r="DY52" s="307"/>
    </row>
    <row r="53" spans="1:129">
      <c r="A53" s="43">
        <v>52</v>
      </c>
      <c r="M53" s="49"/>
      <c r="Q53" s="49"/>
      <c r="U53" s="49"/>
      <c r="Y53" s="49" t="str">
        <f t="shared" si="17"/>
        <v xml:space="preserve"> 244-P-Alkali- Mangan</v>
      </c>
      <c r="AB53" s="7" t="s">
        <v>427</v>
      </c>
      <c r="AC53" s="45" t="s">
        <v>782</v>
      </c>
      <c r="AD53" s="45"/>
      <c r="AU53" s="7" t="s">
        <v>169</v>
      </c>
      <c r="BX53" s="49" t="str">
        <f t="shared" si="21"/>
        <v xml:space="preserve">5.11 Clocks and Watches / Uhren </v>
      </c>
      <c r="BY53" s="7" t="s">
        <v>982</v>
      </c>
      <c r="BZ53" s="7" t="s">
        <v>1312</v>
      </c>
      <c r="CA53" s="7" t="s">
        <v>904</v>
      </c>
      <c r="CB53" s="126" t="s">
        <v>1250</v>
      </c>
      <c r="CC53" s="124" t="s">
        <v>1250</v>
      </c>
      <c r="CV53" s="49"/>
      <c r="CZ53" s="306"/>
      <c r="DA53" s="307"/>
      <c r="DB53" s="42"/>
      <c r="DF53" s="306"/>
      <c r="DG53" s="307"/>
      <c r="DH53" s="42"/>
      <c r="DL53" s="306"/>
      <c r="DM53" s="307"/>
      <c r="DN53" s="42"/>
      <c r="DR53" s="306"/>
      <c r="DS53" s="307"/>
      <c r="DT53" s="42"/>
      <c r="DX53" s="306"/>
      <c r="DY53" s="307"/>
    </row>
    <row r="54" spans="1:129">
      <c r="A54" s="43">
        <v>53</v>
      </c>
      <c r="M54" s="49"/>
      <c r="Q54" s="49"/>
      <c r="U54" s="49"/>
      <c r="Y54" s="49" t="str">
        <f t="shared" si="17"/>
        <v xml:space="preserve"> 245-P-Zink- Luft</v>
      </c>
      <c r="AB54" s="7" t="s">
        <v>428</v>
      </c>
      <c r="AC54" s="45" t="s">
        <v>783</v>
      </c>
      <c r="AD54" s="45"/>
      <c r="AU54" s="7" t="s">
        <v>170</v>
      </c>
      <c r="BX54" s="49" t="str">
        <f t="shared" si="21"/>
        <v xml:space="preserve">5.12 Electric shavers / elektrische Rasierapparate </v>
      </c>
      <c r="BY54" s="7" t="s">
        <v>983</v>
      </c>
      <c r="BZ54" s="7" t="s">
        <v>1313</v>
      </c>
      <c r="CA54" s="7" t="s">
        <v>905</v>
      </c>
      <c r="CB54" s="126" t="s">
        <v>1251</v>
      </c>
      <c r="CC54" s="124" t="s">
        <v>1251</v>
      </c>
      <c r="CV54" s="49"/>
      <c r="CZ54" s="306"/>
      <c r="DA54" s="307"/>
      <c r="DB54" s="42"/>
      <c r="DF54" s="306"/>
      <c r="DG54" s="307"/>
      <c r="DH54" s="42"/>
      <c r="DL54" s="306"/>
      <c r="DM54" s="307"/>
      <c r="DN54" s="42"/>
      <c r="DR54" s="306"/>
      <c r="DS54" s="307"/>
      <c r="DT54" s="42"/>
      <c r="DX54" s="306"/>
      <c r="DY54" s="307"/>
    </row>
    <row r="55" spans="1:129">
      <c r="A55" s="43">
        <v>54</v>
      </c>
      <c r="M55" s="49"/>
      <c r="Q55" s="49"/>
      <c r="U55" s="49"/>
      <c r="Y55" s="49" t="str">
        <f t="shared" si="17"/>
        <v xml:space="preserve"> 246-P-Lithium</v>
      </c>
      <c r="AB55" s="7" t="s">
        <v>429</v>
      </c>
      <c r="AC55" s="45" t="s">
        <v>429</v>
      </c>
      <c r="AD55" s="45"/>
      <c r="AU55" s="7" t="s">
        <v>171</v>
      </c>
      <c r="BX55" s="49" t="str">
        <f t="shared" si="21"/>
        <v xml:space="preserve">5.13 Scales / Waagen </v>
      </c>
      <c r="BY55" s="7" t="s">
        <v>984</v>
      </c>
      <c r="BZ55" s="7" t="s">
        <v>1314</v>
      </c>
      <c r="CA55" s="7" t="s">
        <v>906</v>
      </c>
      <c r="CB55" s="126" t="s">
        <v>1252</v>
      </c>
      <c r="CC55" s="124" t="s">
        <v>1252</v>
      </c>
      <c r="CV55" s="49"/>
      <c r="CZ55" s="306"/>
      <c r="DA55" s="307"/>
      <c r="DB55" s="42"/>
      <c r="DF55" s="306"/>
      <c r="DG55" s="307"/>
      <c r="DH55" s="42"/>
      <c r="DL55" s="306"/>
      <c r="DM55" s="307"/>
      <c r="DN55" s="42"/>
      <c r="DR55" s="306"/>
      <c r="DS55" s="307"/>
      <c r="DT55" s="42"/>
      <c r="DX55" s="306"/>
      <c r="DY55" s="307"/>
    </row>
    <row r="56" spans="1:129">
      <c r="A56" s="43">
        <v>55</v>
      </c>
      <c r="M56" s="49"/>
      <c r="Q56" s="49"/>
      <c r="U56" s="49"/>
      <c r="Y56" s="49" t="str">
        <f t="shared" si="17"/>
        <v xml:space="preserve"> 247-S-Lithium- Ion / Lithium- Polymer</v>
      </c>
      <c r="AB56" s="7" t="s">
        <v>430</v>
      </c>
      <c r="AC56" s="45" t="s">
        <v>784</v>
      </c>
      <c r="AD56" s="45"/>
      <c r="AU56" s="7" t="s">
        <v>172</v>
      </c>
      <c r="BX56" s="49" t="str">
        <f t="shared" si="21"/>
        <v xml:space="preserve">5.14 Appliances for hair and body care / Haar- und Körperpflegegeräte </v>
      </c>
      <c r="BY56" s="7" t="s">
        <v>985</v>
      </c>
      <c r="BZ56" s="7" t="s">
        <v>1315</v>
      </c>
      <c r="CA56" s="7" t="s">
        <v>907</v>
      </c>
      <c r="CB56" s="126" t="s">
        <v>1253</v>
      </c>
      <c r="CC56" s="124" t="s">
        <v>1253</v>
      </c>
      <c r="CV56" s="49"/>
      <c r="CZ56" s="306"/>
      <c r="DA56" s="307"/>
      <c r="DB56" s="42"/>
      <c r="DF56" s="306"/>
      <c r="DG56" s="307"/>
      <c r="DH56" s="42"/>
      <c r="DL56" s="306"/>
      <c r="DM56" s="307"/>
      <c r="DN56" s="42"/>
      <c r="DR56" s="306"/>
      <c r="DS56" s="307"/>
      <c r="DT56" s="42"/>
      <c r="DX56" s="306"/>
      <c r="DY56" s="307"/>
    </row>
    <row r="57" spans="1:129">
      <c r="A57" s="43">
        <v>56</v>
      </c>
      <c r="M57" s="49"/>
      <c r="Q57" s="49"/>
      <c r="U57" s="49"/>
      <c r="Y57" s="49" t="str">
        <f t="shared" si="17"/>
        <v xml:space="preserve"> 248-S-Nickel- Metallhydrid</v>
      </c>
      <c r="AB57" s="7" t="s">
        <v>431</v>
      </c>
      <c r="AC57" s="45" t="s">
        <v>785</v>
      </c>
      <c r="AD57" s="45"/>
      <c r="AU57" s="7" t="s">
        <v>173</v>
      </c>
      <c r="BX57" s="49" t="str">
        <f t="shared" si="21"/>
        <v xml:space="preserve">5.15 Radio sets / Radiogeräte </v>
      </c>
      <c r="BY57" s="7" t="s">
        <v>986</v>
      </c>
      <c r="BZ57" s="7" t="s">
        <v>1316</v>
      </c>
      <c r="CA57" s="7" t="s">
        <v>908</v>
      </c>
      <c r="CB57" s="126" t="s">
        <v>1254</v>
      </c>
      <c r="CC57" s="124" t="s">
        <v>1254</v>
      </c>
      <c r="CV57" s="49"/>
      <c r="CZ57" s="306"/>
      <c r="DA57" s="307"/>
      <c r="DB57" s="42"/>
      <c r="DF57" s="306"/>
      <c r="DG57" s="307"/>
      <c r="DH57" s="42"/>
      <c r="DL57" s="306"/>
      <c r="DM57" s="307"/>
      <c r="DN57" s="42"/>
      <c r="DR57" s="306"/>
      <c r="DS57" s="307"/>
      <c r="DT57" s="42"/>
      <c r="DX57" s="306"/>
      <c r="DY57" s="307"/>
    </row>
    <row r="58" spans="1:129">
      <c r="A58" s="43">
        <v>57</v>
      </c>
      <c r="M58" s="49"/>
      <c r="Q58" s="49"/>
      <c r="U58" s="49"/>
      <c r="Y58" s="49" t="str">
        <f t="shared" si="17"/>
        <v xml:space="preserve"> 249-S-Kleinblei</v>
      </c>
      <c r="AB58" s="7" t="s">
        <v>432</v>
      </c>
      <c r="AC58" s="45" t="s">
        <v>786</v>
      </c>
      <c r="AD58" s="45"/>
      <c r="AU58" s="7" t="s">
        <v>174</v>
      </c>
      <c r="BX58" s="49" t="str">
        <f t="shared" si="21"/>
        <v xml:space="preserve">5.16 Video cameras / Videokameras </v>
      </c>
      <c r="BY58" s="7" t="s">
        <v>987</v>
      </c>
      <c r="BZ58" s="7" t="s">
        <v>1317</v>
      </c>
      <c r="CA58" s="7" t="s">
        <v>909</v>
      </c>
      <c r="CB58" s="126" t="s">
        <v>1255</v>
      </c>
      <c r="CC58" s="124" t="s">
        <v>1255</v>
      </c>
      <c r="CV58" s="49"/>
      <c r="CZ58" s="306"/>
      <c r="DA58" s="307"/>
      <c r="DB58" s="42"/>
      <c r="DF58" s="306"/>
      <c r="DG58" s="307"/>
      <c r="DH58" s="42"/>
      <c r="DL58" s="306"/>
      <c r="DM58" s="307"/>
      <c r="DN58" s="42"/>
      <c r="DR58" s="306"/>
      <c r="DS58" s="307"/>
      <c r="DT58" s="42"/>
      <c r="DX58" s="306"/>
      <c r="DY58" s="307"/>
    </row>
    <row r="59" spans="1:129">
      <c r="A59" s="43">
        <v>58</v>
      </c>
      <c r="M59" s="49"/>
      <c r="Q59" s="49"/>
      <c r="U59" s="49"/>
      <c r="Y59" s="49" t="str">
        <f t="shared" si="17"/>
        <v xml:space="preserve"> 250-S-Nickel- Cadmium</v>
      </c>
      <c r="AB59" s="7" t="s">
        <v>433</v>
      </c>
      <c r="AC59" s="45" t="s">
        <v>787</v>
      </c>
      <c r="AD59" s="45"/>
      <c r="AU59" s="7" t="s">
        <v>175</v>
      </c>
      <c r="BX59" s="49" t="str">
        <f t="shared" si="21"/>
        <v xml:space="preserve">5.17 Video recorders / Videorekorder </v>
      </c>
      <c r="BY59" s="52" t="s">
        <v>1015</v>
      </c>
      <c r="BZ59" s="7" t="s">
        <v>1318</v>
      </c>
      <c r="CA59" s="7" t="s">
        <v>910</v>
      </c>
      <c r="CB59" s="126" t="s">
        <v>1256</v>
      </c>
      <c r="CC59" s="124" t="s">
        <v>1256</v>
      </c>
      <c r="CV59" s="49"/>
      <c r="CW59" s="309"/>
      <c r="CZ59" s="306"/>
      <c r="DA59" s="307"/>
      <c r="DB59" s="42"/>
      <c r="DC59" s="309"/>
      <c r="DF59" s="306"/>
      <c r="DG59" s="307"/>
      <c r="DH59" s="42"/>
      <c r="DI59" s="309"/>
      <c r="DL59" s="306"/>
      <c r="DM59" s="307"/>
      <c r="DN59" s="42"/>
      <c r="DO59" s="309"/>
      <c r="DR59" s="306"/>
      <c r="DS59" s="307"/>
      <c r="DT59" s="42"/>
      <c r="DU59" s="309"/>
      <c r="DX59" s="306"/>
      <c r="DY59" s="307"/>
    </row>
    <row r="60" spans="1:129">
      <c r="A60" s="43">
        <v>59</v>
      </c>
      <c r="M60" s="49"/>
      <c r="Q60" s="49"/>
      <c r="U60" s="49"/>
      <c r="Y60" s="49" t="str">
        <f t="shared" si="17"/>
        <v xml:space="preserve"> 251-P-Zink- Kohle</v>
      </c>
      <c r="AB60" s="7" t="s">
        <v>434</v>
      </c>
      <c r="AC60" s="45" t="s">
        <v>788</v>
      </c>
      <c r="AD60" s="45"/>
      <c r="AU60" s="7" t="s">
        <v>176</v>
      </c>
      <c r="BX60" s="49" t="str">
        <f t="shared" si="21"/>
        <v xml:space="preserve">5.18 Hi-Fi equipment / Hi-Fi-Anlagen </v>
      </c>
      <c r="BY60" s="7" t="s">
        <v>988</v>
      </c>
      <c r="BZ60" s="7" t="s">
        <v>1319</v>
      </c>
      <c r="CA60" s="7" t="s">
        <v>911</v>
      </c>
      <c r="CB60" s="126" t="s">
        <v>1257</v>
      </c>
      <c r="CC60" s="124" t="s">
        <v>1257</v>
      </c>
      <c r="CV60" s="49"/>
      <c r="CZ60" s="306"/>
      <c r="DA60" s="307"/>
      <c r="DB60" s="42"/>
      <c r="DF60" s="306"/>
      <c r="DG60" s="307"/>
      <c r="DH60" s="42"/>
      <c r="DL60" s="306"/>
      <c r="DM60" s="307"/>
      <c r="DN60" s="42"/>
      <c r="DR60" s="306"/>
      <c r="DS60" s="307"/>
      <c r="DT60" s="42"/>
      <c r="DX60" s="306"/>
      <c r="DY60" s="307"/>
    </row>
    <row r="61" spans="1:129">
      <c r="A61" s="43">
        <v>60</v>
      </c>
      <c r="M61" s="49"/>
      <c r="Q61" s="49"/>
      <c r="U61" s="49"/>
      <c r="Y61" s="49" t="str">
        <f t="shared" si="17"/>
        <v xml:space="preserve"> 252-P-Alkali- Mangan / Nickel-Zink</v>
      </c>
      <c r="AB61" s="7" t="s">
        <v>435</v>
      </c>
      <c r="AC61" s="45" t="s">
        <v>789</v>
      </c>
      <c r="AD61" s="45"/>
      <c r="AU61" s="7" t="s">
        <v>177</v>
      </c>
      <c r="BX61" s="49" t="str">
        <f t="shared" si="21"/>
        <v xml:space="preserve">5.19 Musical / Musikinstrumente </v>
      </c>
      <c r="BY61" s="7" t="s">
        <v>989</v>
      </c>
      <c r="BZ61" s="7" t="s">
        <v>1320</v>
      </c>
      <c r="CA61" s="7" t="s">
        <v>912</v>
      </c>
      <c r="CB61" s="126" t="s">
        <v>1258</v>
      </c>
      <c r="CC61" s="124" t="s">
        <v>1258</v>
      </c>
      <c r="CV61" s="49"/>
      <c r="CZ61" s="306"/>
      <c r="DA61" s="307"/>
      <c r="DB61" s="42"/>
      <c r="DF61" s="306"/>
      <c r="DG61" s="307"/>
      <c r="DH61" s="42"/>
      <c r="DL61" s="306"/>
      <c r="DM61" s="307"/>
      <c r="DN61" s="42"/>
      <c r="DR61" s="306"/>
      <c r="DS61" s="307"/>
      <c r="DT61" s="42"/>
      <c r="DX61" s="306"/>
      <c r="DY61" s="307"/>
    </row>
    <row r="62" spans="1:129">
      <c r="A62" s="43">
        <v>61</v>
      </c>
      <c r="M62" s="49"/>
      <c r="Q62" s="49"/>
      <c r="U62" s="49"/>
      <c r="Y62" s="49" t="str">
        <f t="shared" si="17"/>
        <v xml:space="preserve"> 253-P-Zink- Luft</v>
      </c>
      <c r="AB62" s="7" t="s">
        <v>436</v>
      </c>
      <c r="AC62" s="45" t="s">
        <v>790</v>
      </c>
      <c r="AD62" s="45"/>
      <c r="AU62" s="7" t="s">
        <v>178</v>
      </c>
      <c r="BX62" s="49" t="str">
        <f t="shared" si="21"/>
        <v xml:space="preserve">5.20 Equipment reproducing sound or images / 0 Ton- und Bildwiedergabegeräte </v>
      </c>
      <c r="BY62" s="7" t="s">
        <v>990</v>
      </c>
      <c r="BZ62" s="7" t="s">
        <v>1321</v>
      </c>
      <c r="CA62" s="7" t="s">
        <v>913</v>
      </c>
      <c r="CB62" s="126" t="s">
        <v>1259</v>
      </c>
      <c r="CC62" s="124" t="s">
        <v>1259</v>
      </c>
      <c r="CV62" s="49"/>
      <c r="CZ62" s="306"/>
      <c r="DA62" s="307"/>
      <c r="DB62" s="42"/>
      <c r="DF62" s="306"/>
      <c r="DG62" s="307"/>
      <c r="DH62" s="42"/>
      <c r="DL62" s="306"/>
      <c r="DM62" s="307"/>
      <c r="DN62" s="42"/>
      <c r="DR62" s="306"/>
      <c r="DS62" s="307"/>
      <c r="DT62" s="42"/>
      <c r="DX62" s="306"/>
      <c r="DY62" s="307"/>
    </row>
    <row r="63" spans="1:129">
      <c r="A63" s="43">
        <v>62</v>
      </c>
      <c r="M63" s="49"/>
      <c r="Q63" s="49"/>
      <c r="U63" s="49"/>
      <c r="Y63" s="49" t="str">
        <f t="shared" si="17"/>
        <v xml:space="preserve"> 254-P-Lithium</v>
      </c>
      <c r="AB63" s="7" t="s">
        <v>437</v>
      </c>
      <c r="AC63" s="45" t="s">
        <v>437</v>
      </c>
      <c r="AD63" s="45"/>
      <c r="AU63" s="7" t="s">
        <v>179</v>
      </c>
      <c r="BX63" s="49" t="str">
        <f t="shared" si="21"/>
        <v xml:space="preserve">5.21 Electrical and electronic toys / Elektrisches und elektronisches Spielzeug </v>
      </c>
      <c r="BY63" s="7" t="s">
        <v>991</v>
      </c>
      <c r="BZ63" s="7" t="s">
        <v>1322</v>
      </c>
      <c r="CA63" s="7" t="s">
        <v>914</v>
      </c>
      <c r="CB63" s="126" t="s">
        <v>1260</v>
      </c>
      <c r="CC63" s="124" t="s">
        <v>1260</v>
      </c>
      <c r="CV63" s="49"/>
      <c r="CZ63" s="306"/>
      <c r="DA63" s="307"/>
      <c r="DB63" s="42"/>
      <c r="DF63" s="306"/>
      <c r="DG63" s="307"/>
      <c r="DH63" s="42"/>
      <c r="DL63" s="306"/>
      <c r="DM63" s="307"/>
      <c r="DN63" s="42"/>
      <c r="DR63" s="306"/>
      <c r="DS63" s="307"/>
      <c r="DT63" s="42"/>
      <c r="DX63" s="306"/>
      <c r="DY63" s="307"/>
    </row>
    <row r="64" spans="1:129">
      <c r="A64" s="43">
        <v>63</v>
      </c>
      <c r="M64" s="49"/>
      <c r="Q64" s="49"/>
      <c r="U64" s="49"/>
      <c r="Y64" s="49" t="str">
        <f t="shared" si="17"/>
        <v xml:space="preserve"> 255-S-Lithium- Ion / Lithium- Polymer</v>
      </c>
      <c r="AB64" s="7" t="s">
        <v>438</v>
      </c>
      <c r="AC64" s="45" t="s">
        <v>791</v>
      </c>
      <c r="AD64" s="45"/>
      <c r="AU64" s="7" t="s">
        <v>180</v>
      </c>
      <c r="BX64" s="49" t="str">
        <f t="shared" si="21"/>
        <v xml:space="preserve">5.22 Sports equipment / Sportgeräte </v>
      </c>
      <c r="BY64" s="7" t="s">
        <v>992</v>
      </c>
      <c r="BZ64" s="7" t="s">
        <v>1323</v>
      </c>
      <c r="CA64" s="7" t="s">
        <v>915</v>
      </c>
      <c r="CB64" s="126" t="s">
        <v>1261</v>
      </c>
      <c r="CC64" s="124" t="s">
        <v>1261</v>
      </c>
      <c r="CV64" s="49"/>
      <c r="CZ64" s="306"/>
      <c r="DA64" s="307"/>
      <c r="DB64" s="42"/>
      <c r="DF64" s="306"/>
      <c r="DG64" s="307"/>
      <c r="DH64" s="42"/>
      <c r="DL64" s="306"/>
      <c r="DM64" s="307"/>
      <c r="DN64" s="42"/>
      <c r="DR64" s="306"/>
      <c r="DS64" s="307"/>
      <c r="DT64" s="42"/>
      <c r="DX64" s="306"/>
      <c r="DY64" s="307"/>
    </row>
    <row r="65" spans="1:129">
      <c r="A65" s="43">
        <v>64</v>
      </c>
      <c r="M65" s="49"/>
      <c r="Q65" s="49"/>
      <c r="U65" s="49"/>
      <c r="Y65" s="49" t="str">
        <f t="shared" si="17"/>
        <v xml:space="preserve"> 256-S-Nickel- Metallhydrid</v>
      </c>
      <c r="AB65" s="7" t="s">
        <v>439</v>
      </c>
      <c r="AC65" s="45" t="s">
        <v>792</v>
      </c>
      <c r="AD65" s="45"/>
      <c r="AU65" s="7" t="s">
        <v>181</v>
      </c>
      <c r="BX65" s="49" t="str">
        <f t="shared" si="21"/>
        <v xml:space="preserve">5.23 Computers for biking, diving, running, etc / Fahrrad-, Tauch-, Laufcomputer usw. </v>
      </c>
      <c r="BY65" s="7" t="s">
        <v>993</v>
      </c>
      <c r="BZ65" s="7" t="s">
        <v>1324</v>
      </c>
      <c r="CA65" s="7" t="s">
        <v>916</v>
      </c>
      <c r="CB65" s="126" t="s">
        <v>1262</v>
      </c>
      <c r="CC65" s="124" t="s">
        <v>1262</v>
      </c>
      <c r="CV65" s="49"/>
      <c r="CZ65" s="306"/>
      <c r="DA65" s="307"/>
      <c r="DB65" s="42"/>
      <c r="DF65" s="306"/>
      <c r="DG65" s="307"/>
      <c r="DH65" s="42"/>
      <c r="DL65" s="306"/>
      <c r="DM65" s="307"/>
      <c r="DN65" s="42"/>
      <c r="DR65" s="306"/>
      <c r="DS65" s="307"/>
      <c r="DT65" s="42"/>
      <c r="DX65" s="306"/>
      <c r="DY65" s="307"/>
    </row>
    <row r="66" spans="1:129">
      <c r="A66" s="43">
        <v>65</v>
      </c>
      <c r="M66" s="49"/>
      <c r="Q66" s="49"/>
      <c r="U66" s="49"/>
      <c r="Y66" s="49" t="str">
        <f t="shared" si="17"/>
        <v xml:space="preserve"> 257-S-Kleinblei</v>
      </c>
      <c r="AB66" s="7" t="s">
        <v>440</v>
      </c>
      <c r="AC66" s="45" t="s">
        <v>793</v>
      </c>
      <c r="AD66" s="45"/>
      <c r="AU66" s="7" t="s">
        <v>182</v>
      </c>
      <c r="BX66" s="49" t="str">
        <f t="shared" si="21"/>
        <v xml:space="preserve">5.24 Smoke detectors / Rauchmelder </v>
      </c>
      <c r="BY66" s="7" t="s">
        <v>994</v>
      </c>
      <c r="BZ66" s="7" t="s">
        <v>1325</v>
      </c>
      <c r="CA66" s="7" t="s">
        <v>917</v>
      </c>
      <c r="CB66" s="127" t="s">
        <v>1263</v>
      </c>
      <c r="CC66" s="125" t="s">
        <v>1263</v>
      </c>
      <c r="CV66" s="49"/>
      <c r="CZ66" s="310"/>
      <c r="DA66" s="311"/>
      <c r="DB66" s="42"/>
      <c r="DF66" s="310"/>
      <c r="DG66" s="311"/>
      <c r="DH66" s="42"/>
      <c r="DL66" s="310"/>
      <c r="DM66" s="311"/>
      <c r="DN66" s="42"/>
      <c r="DR66" s="310"/>
      <c r="DS66" s="311"/>
      <c r="DT66" s="42"/>
      <c r="DX66" s="310"/>
      <c r="DY66" s="311"/>
    </row>
    <row r="67" spans="1:129">
      <c r="A67" s="43">
        <v>66</v>
      </c>
      <c r="M67" s="49"/>
      <c r="Q67" s="49"/>
      <c r="U67" s="49"/>
      <c r="Y67" s="49" t="str">
        <f t="shared" ref="Y67:Y85" si="23">IF(Y$1=Z$1,Z67,IF(Y$1=AA$1,AA67,IF(Y$1=AB$1,AB67,IF($Y$1=$AC$1,AC67,IF($Y$1=$AD$1,AD67,"")))))</f>
        <v xml:space="preserve"> 258-S-Nickel- Cadmium</v>
      </c>
      <c r="AB67" s="7" t="s">
        <v>441</v>
      </c>
      <c r="AC67" s="45" t="s">
        <v>794</v>
      </c>
      <c r="AD67" s="45"/>
      <c r="AU67" s="7" t="s">
        <v>183</v>
      </c>
      <c r="BX67" s="49" t="str">
        <f t="shared" ref="BX67:BX86" si="24">IF(BX$1=BY$1,BY67,IF(BX$1=BZ$1,BZ67,IF(BX$1=CA$1,CA67,IF($Y$1=$AI$1,CB67,IF($Y$1=$AJ$1,CC67,"")))))</f>
        <v xml:space="preserve">5.25 Heating regulators / Heizregler </v>
      </c>
      <c r="BY67" s="7" t="s">
        <v>995</v>
      </c>
      <c r="BZ67" s="7" t="s">
        <v>1326</v>
      </c>
      <c r="CA67" s="7" t="s">
        <v>918</v>
      </c>
      <c r="CB67" s="126" t="s">
        <v>1264</v>
      </c>
      <c r="CC67" s="124" t="s">
        <v>1264</v>
      </c>
      <c r="CV67" s="49"/>
      <c r="CZ67" s="306"/>
      <c r="DA67" s="307"/>
      <c r="DB67" s="42"/>
      <c r="DF67" s="306"/>
      <c r="DG67" s="307"/>
      <c r="DH67" s="42"/>
      <c r="DL67" s="306"/>
      <c r="DM67" s="307"/>
      <c r="DN67" s="42"/>
      <c r="DR67" s="306"/>
      <c r="DS67" s="307"/>
      <c r="DT67" s="42"/>
      <c r="DX67" s="306"/>
      <c r="DY67" s="307"/>
    </row>
    <row r="68" spans="1:129">
      <c r="A68" s="43">
        <v>67</v>
      </c>
      <c r="M68" s="49"/>
      <c r="Q68" s="49"/>
      <c r="U68" s="49"/>
      <c r="Y68" s="49" t="str">
        <f t="shared" si="23"/>
        <v xml:space="preserve"> 259-P-Zink- Kohle</v>
      </c>
      <c r="AB68" s="7" t="s">
        <v>442</v>
      </c>
      <c r="AC68" s="45" t="s">
        <v>795</v>
      </c>
      <c r="AD68" s="45"/>
      <c r="AU68" s="7" t="s">
        <v>184</v>
      </c>
      <c r="BX68" s="49" t="str">
        <f t="shared" si="24"/>
        <v xml:space="preserve">5.26 Thermostats / Thermostate </v>
      </c>
      <c r="BY68" s="7" t="s">
        <v>996</v>
      </c>
      <c r="CA68" s="7" t="s">
        <v>919</v>
      </c>
      <c r="CV68" s="49"/>
      <c r="DB68" s="42"/>
      <c r="DH68" s="42"/>
      <c r="DN68" s="42"/>
      <c r="DT68" s="42"/>
    </row>
    <row r="69" spans="1:129">
      <c r="A69" s="43">
        <v>68</v>
      </c>
      <c r="M69" s="49"/>
      <c r="Q69" s="49"/>
      <c r="U69" s="49"/>
      <c r="Y69" s="49" t="str">
        <f t="shared" si="23"/>
        <v xml:space="preserve"> 260-P-Alkali- Mangan / Nickel-Zink</v>
      </c>
      <c r="AB69" s="7" t="s">
        <v>443</v>
      </c>
      <c r="AC69" s="45" t="s">
        <v>796</v>
      </c>
      <c r="AD69" s="45"/>
      <c r="AU69" s="7" t="s">
        <v>185</v>
      </c>
      <c r="BX69" s="49" t="str">
        <f t="shared" si="24"/>
        <v xml:space="preserve">5.27 Small Electr. tools / Elektr. Kleinwerkzeuge </v>
      </c>
      <c r="BY69" s="7" t="s">
        <v>997</v>
      </c>
      <c r="CA69" s="7" t="s">
        <v>920</v>
      </c>
      <c r="CV69" s="49"/>
      <c r="DB69" s="42"/>
      <c r="DH69" s="42"/>
      <c r="DN69" s="42"/>
      <c r="DT69" s="42"/>
    </row>
    <row r="70" spans="1:129">
      <c r="A70" s="43">
        <v>69</v>
      </c>
      <c r="M70" s="49"/>
      <c r="Q70" s="49"/>
      <c r="U70" s="49"/>
      <c r="Y70" s="49" t="str">
        <f t="shared" si="23"/>
        <v xml:space="preserve"> 261-P-Zink- Luft</v>
      </c>
      <c r="AB70" s="7" t="s">
        <v>444</v>
      </c>
      <c r="AC70" s="45" t="s">
        <v>797</v>
      </c>
      <c r="AD70" s="45"/>
      <c r="AU70" s="7" t="s">
        <v>186</v>
      </c>
      <c r="BX70" s="49" t="str">
        <f t="shared" si="24"/>
        <v xml:space="preserve">5.28 Small medical devices / Medizinische Kleingeräte </v>
      </c>
      <c r="BY70" s="7" t="s">
        <v>998</v>
      </c>
      <c r="CA70" s="7" t="s">
        <v>921</v>
      </c>
      <c r="CV70" s="49"/>
      <c r="DB70" s="42"/>
      <c r="DH70" s="42"/>
      <c r="DN70" s="42"/>
      <c r="DT70" s="42"/>
    </row>
    <row r="71" spans="1:129">
      <c r="A71" s="43">
        <v>70</v>
      </c>
      <c r="M71" s="49"/>
      <c r="Q71" s="49"/>
      <c r="U71" s="49"/>
      <c r="Y71" s="49" t="str">
        <f t="shared" si="23"/>
        <v xml:space="preserve"> 262-P-Lithium</v>
      </c>
      <c r="AB71" s="7" t="s">
        <v>445</v>
      </c>
      <c r="AC71" s="45" t="s">
        <v>445</v>
      </c>
      <c r="AD71" s="45"/>
      <c r="AU71" s="7" t="s">
        <v>187</v>
      </c>
      <c r="BX71" s="49" t="str">
        <f t="shared" si="24"/>
        <v xml:space="preserve">5.29 Monitoring + control instruments / Überwachungsinstrumente </v>
      </c>
      <c r="BY71" s="7" t="s">
        <v>999</v>
      </c>
      <c r="CA71" s="7" t="s">
        <v>922</v>
      </c>
      <c r="CV71" s="49"/>
      <c r="DB71" s="42"/>
      <c r="DH71" s="42"/>
      <c r="DN71" s="42"/>
      <c r="DT71" s="42"/>
    </row>
    <row r="72" spans="1:129">
      <c r="A72" s="43">
        <v>71</v>
      </c>
      <c r="M72" s="49"/>
      <c r="Q72" s="49"/>
      <c r="U72" s="49"/>
      <c r="Y72" s="49" t="str">
        <f t="shared" si="23"/>
        <v xml:space="preserve"> 263-S-Lithium- Ion / Lithium- Polymer</v>
      </c>
      <c r="AB72" s="7" t="s">
        <v>446</v>
      </c>
      <c r="AC72" s="45" t="s">
        <v>798</v>
      </c>
      <c r="AD72" s="45"/>
      <c r="AU72" s="7" t="s">
        <v>188</v>
      </c>
      <c r="BX72" s="49" t="str">
        <f t="shared" si="24"/>
        <v xml:space="preserve">5.30 which automatically deliver products / Produktausgabeautomaten </v>
      </c>
      <c r="BY72" s="7" t="s">
        <v>1000</v>
      </c>
      <c r="CA72" s="7" t="s">
        <v>923</v>
      </c>
      <c r="CV72" s="49"/>
      <c r="DB72" s="42"/>
      <c r="DH72" s="42"/>
      <c r="DN72" s="42"/>
      <c r="DT72" s="42"/>
    </row>
    <row r="73" spans="1:129">
      <c r="A73" s="43">
        <v>72</v>
      </c>
      <c r="M73" s="49"/>
      <c r="Q73" s="49"/>
      <c r="U73" s="49"/>
      <c r="Y73" s="49" t="str">
        <f t="shared" si="23"/>
        <v xml:space="preserve"> 264-S-Nickel- Metallhydrid</v>
      </c>
      <c r="AB73" s="7" t="s">
        <v>447</v>
      </c>
      <c r="AC73" s="45" t="s">
        <v>799</v>
      </c>
      <c r="AD73" s="45"/>
      <c r="AU73" s="7" t="s">
        <v>189</v>
      </c>
      <c r="BX73" s="49" t="str">
        <f t="shared" si="24"/>
        <v xml:space="preserve">5.31 with integrated photovoltaic panels / Mit eingebauten Photovoltaikmodulen </v>
      </c>
      <c r="BY73" s="7" t="s">
        <v>1001</v>
      </c>
      <c r="CA73" s="7" t="s">
        <v>924</v>
      </c>
      <c r="CV73" s="49"/>
      <c r="DB73" s="42"/>
      <c r="DH73" s="42"/>
      <c r="DN73" s="42"/>
      <c r="DT73" s="42"/>
    </row>
    <row r="74" spans="1:129">
      <c r="A74" s="43">
        <v>73</v>
      </c>
      <c r="M74" s="49"/>
      <c r="Q74" s="49"/>
      <c r="U74" s="49"/>
      <c r="Y74" s="49" t="str">
        <f t="shared" si="23"/>
        <v xml:space="preserve"> 265-S-Kleinblei</v>
      </c>
      <c r="AB74" s="7" t="s">
        <v>448</v>
      </c>
      <c r="AC74" s="45" t="s">
        <v>800</v>
      </c>
      <c r="AD74" s="45"/>
      <c r="AU74" s="7" t="s">
        <v>190</v>
      </c>
      <c r="BX74" s="49" t="str">
        <f t="shared" si="24"/>
        <v xml:space="preserve">6.1 Mobile phones / Mobiltelefone </v>
      </c>
      <c r="BY74" s="7" t="s">
        <v>1002</v>
      </c>
      <c r="CA74" s="7" t="s">
        <v>925</v>
      </c>
      <c r="CV74" s="49"/>
      <c r="DB74" s="42"/>
      <c r="DH74" s="42"/>
      <c r="DN74" s="42"/>
      <c r="DT74" s="42"/>
    </row>
    <row r="75" spans="1:129">
      <c r="A75" s="43">
        <v>74</v>
      </c>
      <c r="M75" s="49"/>
      <c r="Q75" s="49"/>
      <c r="U75" s="49"/>
      <c r="Y75" s="49" t="str">
        <f t="shared" si="23"/>
        <v xml:space="preserve"> 266-S-Nickel- Cadmium</v>
      </c>
      <c r="AB75" s="7" t="s">
        <v>449</v>
      </c>
      <c r="AC75" s="45" t="s">
        <v>801</v>
      </c>
      <c r="AD75" s="45"/>
      <c r="AU75" s="7" t="s">
        <v>191</v>
      </c>
      <c r="BX75" s="49" t="str">
        <f t="shared" si="24"/>
        <v xml:space="preserve">6.2 GPS and navigation equipment / GPS-Geräte </v>
      </c>
      <c r="BY75" s="7" t="s">
        <v>1003</v>
      </c>
      <c r="CA75" s="7" t="s">
        <v>926</v>
      </c>
      <c r="CV75" s="49"/>
      <c r="DB75" s="42"/>
      <c r="DH75" s="42"/>
      <c r="DN75" s="42"/>
      <c r="DT75" s="42"/>
    </row>
    <row r="76" spans="1:129">
      <c r="A76" s="43">
        <v>75</v>
      </c>
      <c r="M76" s="49"/>
      <c r="Q76" s="49"/>
      <c r="U76" s="49"/>
      <c r="Y76" s="49" t="str">
        <f t="shared" si="23"/>
        <v xml:space="preserve"> 268-P-Silberoxid</v>
      </c>
      <c r="AB76" s="7" t="s">
        <v>450</v>
      </c>
      <c r="AC76" s="45" t="s">
        <v>450</v>
      </c>
      <c r="AD76" s="45"/>
      <c r="AU76" s="7" t="s">
        <v>192</v>
      </c>
      <c r="BX76" s="49" t="str">
        <f t="shared" si="24"/>
        <v xml:space="preserve">6.3 Pocket calculators / Taschenrechner </v>
      </c>
      <c r="BY76" s="7" t="s">
        <v>1004</v>
      </c>
      <c r="CA76" s="7" t="s">
        <v>927</v>
      </c>
      <c r="CV76" s="49"/>
      <c r="DB76" s="42"/>
      <c r="DH76" s="42"/>
      <c r="DN76" s="42"/>
      <c r="DT76" s="42"/>
    </row>
    <row r="77" spans="1:129">
      <c r="A77" s="43">
        <v>76</v>
      </c>
      <c r="M77" s="49"/>
      <c r="Q77" s="49"/>
      <c r="U77" s="49"/>
      <c r="Y77" s="49" t="str">
        <f t="shared" si="23"/>
        <v xml:space="preserve"> 269-P-Alkali- Mangan</v>
      </c>
      <c r="AB77" s="7" t="s">
        <v>451</v>
      </c>
      <c r="AC77" s="45" t="s">
        <v>802</v>
      </c>
      <c r="AD77" s="45"/>
      <c r="AU77" s="7" t="s">
        <v>193</v>
      </c>
      <c r="BX77" s="49" t="str">
        <f t="shared" si="24"/>
        <v xml:space="preserve">6.4 Routers / Router </v>
      </c>
      <c r="BY77" s="7" t="s">
        <v>1005</v>
      </c>
      <c r="CA77" s="7" t="s">
        <v>928</v>
      </c>
      <c r="CV77" s="49"/>
      <c r="DB77" s="42"/>
      <c r="DH77" s="42"/>
      <c r="DN77" s="42"/>
      <c r="DT77" s="42"/>
    </row>
    <row r="78" spans="1:129">
      <c r="A78" s="43">
        <v>77</v>
      </c>
      <c r="M78" s="49"/>
      <c r="Q78" s="49"/>
      <c r="U78" s="49"/>
      <c r="Y78" s="49" t="str">
        <f t="shared" si="23"/>
        <v xml:space="preserve"> 270-P-Zink- Luft</v>
      </c>
      <c r="AB78" s="7" t="s">
        <v>452</v>
      </c>
      <c r="AC78" s="45" t="s">
        <v>803</v>
      </c>
      <c r="AD78" s="45"/>
      <c r="AU78" s="7" t="s">
        <v>194</v>
      </c>
      <c r="BX78" s="49" t="str">
        <f t="shared" si="24"/>
        <v xml:space="preserve">6.5 Personal computers / PCs </v>
      </c>
      <c r="BY78" s="7" t="s">
        <v>1006</v>
      </c>
      <c r="CA78" s="7" t="s">
        <v>929</v>
      </c>
      <c r="CV78" s="49"/>
      <c r="DB78" s="42"/>
      <c r="DH78" s="42"/>
      <c r="DN78" s="42"/>
      <c r="DT78" s="42"/>
    </row>
    <row r="79" spans="1:129">
      <c r="A79" s="43">
        <v>78</v>
      </c>
      <c r="M79" s="49"/>
      <c r="Q79" s="49"/>
      <c r="U79" s="49"/>
      <c r="Y79" s="49" t="str">
        <f t="shared" si="23"/>
        <v xml:space="preserve"> 271-P-Lithium</v>
      </c>
      <c r="AB79" s="7" t="s">
        <v>453</v>
      </c>
      <c r="AC79" s="45" t="s">
        <v>453</v>
      </c>
      <c r="AD79" s="45"/>
      <c r="AU79" s="7" t="s">
        <v>195</v>
      </c>
      <c r="BX79" s="49" t="str">
        <f t="shared" si="24"/>
        <v xml:space="preserve">6.6 Printers / Drucker </v>
      </c>
      <c r="BY79" s="7" t="s">
        <v>1007</v>
      </c>
      <c r="CA79" s="7" t="s">
        <v>930</v>
      </c>
      <c r="CV79" s="49"/>
      <c r="DB79" s="42"/>
      <c r="DH79" s="42"/>
      <c r="DN79" s="42"/>
      <c r="DT79" s="42"/>
    </row>
    <row r="80" spans="1:129">
      <c r="A80" s="43">
        <v>79</v>
      </c>
      <c r="M80" s="49"/>
      <c r="Q80" s="49"/>
      <c r="U80" s="49"/>
      <c r="Y80" s="49" t="str">
        <f t="shared" si="23"/>
        <v xml:space="preserve"> 272-S-Lithium-Ion</v>
      </c>
      <c r="AB80" s="7" t="s">
        <v>454</v>
      </c>
      <c r="AC80" s="45" t="s">
        <v>454</v>
      </c>
      <c r="AD80" s="45"/>
      <c r="BX80" s="49" t="str">
        <f t="shared" si="24"/>
        <v xml:space="preserve">6.7 Telephones / Telefone </v>
      </c>
      <c r="BY80" s="7" t="s">
        <v>1008</v>
      </c>
      <c r="CA80" s="7" t="s">
        <v>931</v>
      </c>
      <c r="CV80" s="49"/>
      <c r="DB80" s="42"/>
      <c r="DH80" s="42"/>
      <c r="DN80" s="42"/>
      <c r="DT80" s="42"/>
    </row>
    <row r="81" spans="1:124">
      <c r="A81" s="43">
        <v>80</v>
      </c>
      <c r="M81" s="49"/>
      <c r="Q81" s="49"/>
      <c r="U81" s="49"/>
      <c r="Y81" s="49" t="str">
        <f t="shared" si="23"/>
        <v xml:space="preserve"> 273-S-Nickel- Metallhydrid</v>
      </c>
      <c r="AB81" s="7" t="s">
        <v>455</v>
      </c>
      <c r="AC81" s="45" t="s">
        <v>804</v>
      </c>
      <c r="AD81" s="45"/>
      <c r="BX81" s="49">
        <f t="shared" si="24"/>
        <v>0</v>
      </c>
      <c r="BY81" s="7" t="s">
        <v>1009</v>
      </c>
      <c r="CV81" s="49"/>
      <c r="DB81" s="42"/>
      <c r="DH81" s="42"/>
      <c r="DN81" s="42"/>
      <c r="DT81" s="42"/>
    </row>
    <row r="82" spans="1:124">
      <c r="A82" s="43">
        <v>81</v>
      </c>
      <c r="M82" s="49"/>
      <c r="Q82" s="49"/>
      <c r="U82" s="49"/>
      <c r="Y82" s="49" t="str">
        <f t="shared" si="23"/>
        <v xml:space="preserve"> 274-S-Nickel- Cadmium</v>
      </c>
      <c r="AB82" s="7" t="s">
        <v>456</v>
      </c>
      <c r="AC82" s="45" t="s">
        <v>805</v>
      </c>
      <c r="AD82" s="45"/>
      <c r="BX82" s="49">
        <f t="shared" si="24"/>
        <v>0</v>
      </c>
      <c r="BY82" s="7" t="s">
        <v>1010</v>
      </c>
      <c r="CV82" s="49"/>
      <c r="DB82" s="42"/>
      <c r="DH82" s="42"/>
      <c r="DN82" s="42"/>
      <c r="DT82" s="42"/>
    </row>
    <row r="83" spans="1:124">
      <c r="A83" s="43">
        <v>82</v>
      </c>
      <c r="M83" s="49"/>
      <c r="Q83" s="49"/>
      <c r="U83" s="49"/>
      <c r="Y83" s="49" t="str">
        <f t="shared" si="23"/>
        <v xml:space="preserve"> 276-P-AgO rund, aus Knopfz. aufgebaut</v>
      </c>
      <c r="AB83" s="7" t="s">
        <v>457</v>
      </c>
      <c r="AC83" s="45" t="s">
        <v>806</v>
      </c>
      <c r="AD83" s="45"/>
      <c r="BX83" s="49">
        <f t="shared" si="24"/>
        <v>0</v>
      </c>
      <c r="BY83" s="7" t="s">
        <v>1011</v>
      </c>
      <c r="CV83" s="49"/>
      <c r="DB83" s="42"/>
      <c r="DH83" s="42"/>
      <c r="DN83" s="42"/>
      <c r="DT83" s="42"/>
    </row>
    <row r="84" spans="1:124">
      <c r="A84" s="43">
        <v>83</v>
      </c>
      <c r="M84" s="49"/>
      <c r="Q84" s="49"/>
      <c r="U84" s="49"/>
      <c r="Y84" s="49" t="str">
        <f t="shared" si="23"/>
        <v xml:space="preserve"> 277-P-AlMn rund, aus Knopfz. aufgebaut</v>
      </c>
      <c r="AB84" s="7" t="s">
        <v>458</v>
      </c>
      <c r="AC84" s="45" t="s">
        <v>807</v>
      </c>
      <c r="AD84" s="45"/>
      <c r="BX84" s="49">
        <f t="shared" si="24"/>
        <v>0</v>
      </c>
      <c r="BY84" s="7" t="s">
        <v>1012</v>
      </c>
      <c r="CV84" s="49"/>
      <c r="DB84" s="42"/>
      <c r="DH84" s="42"/>
      <c r="DN84" s="42"/>
      <c r="DT84" s="42"/>
    </row>
    <row r="85" spans="1:124">
      <c r="A85" s="43">
        <v>84</v>
      </c>
      <c r="M85" s="43"/>
      <c r="Q85" s="43"/>
      <c r="U85" s="43"/>
      <c r="Y85" s="49" t="str">
        <f t="shared" si="23"/>
        <v>Sonstige</v>
      </c>
      <c r="AB85" s="7" t="s">
        <v>814</v>
      </c>
      <c r="AC85" s="7" t="s">
        <v>655</v>
      </c>
      <c r="BX85" s="49">
        <f t="shared" si="24"/>
        <v>0</v>
      </c>
      <c r="BY85" s="7" t="s">
        <v>1013</v>
      </c>
      <c r="CV85" s="49"/>
      <c r="DB85" s="42"/>
      <c r="DH85" s="42"/>
      <c r="DN85" s="42"/>
      <c r="DT85" s="42"/>
    </row>
    <row r="86" spans="1:124">
      <c r="A86" s="43">
        <v>85</v>
      </c>
      <c r="M86" s="43"/>
      <c r="Q86" s="43"/>
      <c r="U86" s="43"/>
      <c r="Y86" s="49"/>
      <c r="BX86" s="49">
        <f t="shared" si="24"/>
        <v>0</v>
      </c>
      <c r="BY86" s="7" t="s">
        <v>1014</v>
      </c>
      <c r="CV86" s="49"/>
      <c r="DB86" s="42"/>
      <c r="DH86" s="42"/>
      <c r="DN86" s="42"/>
      <c r="DT86" s="42"/>
    </row>
    <row r="87" spans="1:124">
      <c r="A87" s="43">
        <v>86</v>
      </c>
      <c r="M87" s="43"/>
      <c r="Q87" s="43"/>
      <c r="U87" s="43"/>
      <c r="Y87" s="49"/>
    </row>
    <row r="88" spans="1:124">
      <c r="A88" s="43">
        <v>87</v>
      </c>
      <c r="M88" s="43"/>
      <c r="Q88" s="43"/>
      <c r="U88" s="43"/>
      <c r="Y88" s="49"/>
    </row>
    <row r="89" spans="1:124">
      <c r="A89" s="43">
        <v>88</v>
      </c>
      <c r="M89" s="43"/>
      <c r="Q89" s="43"/>
      <c r="U89" s="43"/>
      <c r="Y89" s="49"/>
    </row>
    <row r="90" spans="1:124">
      <c r="A90" s="43">
        <v>89</v>
      </c>
      <c r="M90" s="43"/>
      <c r="Q90" s="43"/>
      <c r="U90" s="43"/>
      <c r="Y90" s="49"/>
    </row>
    <row r="91" spans="1:124">
      <c r="A91" s="43">
        <v>90</v>
      </c>
      <c r="M91" s="43"/>
      <c r="Q91" s="43"/>
      <c r="U91" s="43"/>
      <c r="Y91" s="49"/>
    </row>
    <row r="92" spans="1:124">
      <c r="A92" s="43">
        <v>91</v>
      </c>
      <c r="M92" s="43"/>
      <c r="Q92" s="43"/>
      <c r="U92" s="43"/>
      <c r="Y92" s="49"/>
    </row>
    <row r="93" spans="1:124">
      <c r="A93" s="43">
        <v>92</v>
      </c>
      <c r="M93" s="43"/>
      <c r="Q93" s="43"/>
      <c r="U93" s="43"/>
      <c r="Y93" s="49"/>
    </row>
    <row r="94" spans="1:124">
      <c r="A94" s="43">
        <v>93</v>
      </c>
      <c r="M94" s="43"/>
      <c r="Q94" s="43"/>
      <c r="U94" s="43"/>
      <c r="Y94" s="49"/>
    </row>
    <row r="95" spans="1:124">
      <c r="A95" s="43">
        <v>94</v>
      </c>
      <c r="M95" s="49"/>
      <c r="Q95" s="49"/>
      <c r="U95" s="49"/>
      <c r="Y95" s="49"/>
    </row>
    <row r="96" spans="1:124">
      <c r="A96" s="43">
        <v>95</v>
      </c>
      <c r="M96" s="43"/>
      <c r="Q96" s="43"/>
      <c r="U96" s="43"/>
      <c r="Y96" s="49"/>
    </row>
    <row r="97" spans="1:25">
      <c r="A97" s="43">
        <v>96</v>
      </c>
      <c r="M97" s="43"/>
      <c r="Q97" s="43"/>
      <c r="U97" s="43"/>
      <c r="Y97" s="49"/>
    </row>
    <row r="98" spans="1:25">
      <c r="A98" s="43">
        <v>97</v>
      </c>
      <c r="M98" s="43"/>
      <c r="Q98" s="43"/>
      <c r="U98" s="43"/>
      <c r="Y98" s="49"/>
    </row>
    <row r="99" spans="1:25">
      <c r="A99" s="43">
        <v>98</v>
      </c>
      <c r="Y99" s="49"/>
    </row>
    <row r="100" spans="1:25">
      <c r="A100" s="43">
        <v>99</v>
      </c>
      <c r="Y100" s="49"/>
    </row>
    <row r="101" spans="1:25">
      <c r="A101" s="43">
        <v>100</v>
      </c>
      <c r="Y101" s="49"/>
    </row>
    <row r="102" spans="1:25">
      <c r="A102" s="43">
        <v>101</v>
      </c>
      <c r="Y102" s="49"/>
    </row>
    <row r="103" spans="1:25">
      <c r="A103" s="43">
        <v>102</v>
      </c>
      <c r="Y103" s="49"/>
    </row>
    <row r="104" spans="1:25">
      <c r="A104" s="43">
        <v>103</v>
      </c>
      <c r="Y104" s="49"/>
    </row>
    <row r="105" spans="1:25">
      <c r="A105" s="43">
        <v>104</v>
      </c>
      <c r="Y105" s="49"/>
    </row>
    <row r="106" spans="1:25">
      <c r="A106" s="43">
        <v>105</v>
      </c>
      <c r="Y106" s="49"/>
    </row>
    <row r="107" spans="1:25">
      <c r="A107" s="43">
        <v>106</v>
      </c>
      <c r="Y107" s="49"/>
    </row>
    <row r="108" spans="1:25">
      <c r="A108" s="43">
        <v>107</v>
      </c>
      <c r="Y108" s="49"/>
    </row>
    <row r="109" spans="1:25">
      <c r="A109" s="43">
        <v>108</v>
      </c>
      <c r="Y109" s="49"/>
    </row>
    <row r="110" spans="1:25">
      <c r="A110" s="43">
        <v>109</v>
      </c>
      <c r="Y110" s="49"/>
    </row>
    <row r="111" spans="1:25">
      <c r="A111" s="43">
        <v>110</v>
      </c>
      <c r="Y111" s="49"/>
    </row>
    <row r="112" spans="1:25">
      <c r="A112" s="43">
        <v>111</v>
      </c>
      <c r="Y112" s="49"/>
    </row>
    <row r="113" spans="1:25">
      <c r="A113" s="43">
        <v>112</v>
      </c>
      <c r="Y113" s="49"/>
    </row>
    <row r="114" spans="1:25">
      <c r="A114" s="43">
        <v>113</v>
      </c>
      <c r="Y114" s="49"/>
    </row>
    <row r="115" spans="1:25">
      <c r="A115" s="43">
        <v>114</v>
      </c>
      <c r="Y115" s="49"/>
    </row>
    <row r="116" spans="1:25">
      <c r="A116" s="43">
        <v>115</v>
      </c>
      <c r="Y116" s="49"/>
    </row>
    <row r="117" spans="1:25">
      <c r="A117" s="43">
        <v>116</v>
      </c>
      <c r="Y117" s="49"/>
    </row>
    <row r="118" spans="1:25">
      <c r="A118" s="43">
        <v>117</v>
      </c>
      <c r="Y118" s="49"/>
    </row>
    <row r="119" spans="1:25">
      <c r="A119" s="43">
        <v>118</v>
      </c>
      <c r="Y119" s="49"/>
    </row>
    <row r="120" spans="1:25">
      <c r="A120" s="43">
        <v>119</v>
      </c>
      <c r="Y120" s="49"/>
    </row>
    <row r="121" spans="1:25">
      <c r="A121" s="43">
        <v>120</v>
      </c>
      <c r="Y121" s="49"/>
    </row>
    <row r="122" spans="1:25">
      <c r="A122" s="43">
        <v>121</v>
      </c>
      <c r="Y122" s="49"/>
    </row>
    <row r="123" spans="1:25">
      <c r="A123" s="43">
        <v>122</v>
      </c>
      <c r="Y123" s="49"/>
    </row>
    <row r="124" spans="1:25">
      <c r="A124" s="43">
        <v>123</v>
      </c>
      <c r="Y124" s="49"/>
    </row>
    <row r="125" spans="1:25">
      <c r="A125" s="43">
        <v>124</v>
      </c>
      <c r="Y125" s="49"/>
    </row>
    <row r="126" spans="1:25">
      <c r="A126" s="43">
        <v>125</v>
      </c>
      <c r="Y126" s="49"/>
    </row>
    <row r="127" spans="1:25">
      <c r="A127" s="43">
        <v>126</v>
      </c>
      <c r="Y127" s="49"/>
    </row>
    <row r="128" spans="1:25">
      <c r="A128" s="43">
        <v>127</v>
      </c>
      <c r="Y128" s="49"/>
    </row>
    <row r="129" spans="1:25">
      <c r="A129" s="43">
        <v>128</v>
      </c>
      <c r="Y129" s="49"/>
    </row>
    <row r="130" spans="1:25">
      <c r="A130" s="43">
        <v>129</v>
      </c>
      <c r="Y130" s="49"/>
    </row>
    <row r="131" spans="1:25">
      <c r="A131" s="43">
        <v>130</v>
      </c>
      <c r="Y131" s="49"/>
    </row>
    <row r="132" spans="1:25">
      <c r="A132" s="43">
        <v>131</v>
      </c>
      <c r="Y132" s="49"/>
    </row>
    <row r="133" spans="1:25">
      <c r="A133" s="43">
        <v>132</v>
      </c>
      <c r="Y133" s="49"/>
    </row>
    <row r="134" spans="1:25">
      <c r="A134" s="43">
        <v>133</v>
      </c>
      <c r="Y134" s="49"/>
    </row>
    <row r="135" spans="1:25">
      <c r="A135" s="43">
        <v>134</v>
      </c>
      <c r="Y135" s="49"/>
    </row>
    <row r="136" spans="1:25">
      <c r="A136" s="43">
        <v>135</v>
      </c>
      <c r="Y136" s="49"/>
    </row>
    <row r="137" spans="1:25">
      <c r="A137" s="43">
        <v>136</v>
      </c>
      <c r="Y137" s="49"/>
    </row>
    <row r="138" spans="1:25">
      <c r="A138" s="43">
        <v>137</v>
      </c>
      <c r="Y138" s="49"/>
    </row>
    <row r="139" spans="1:25">
      <c r="A139" s="43">
        <v>138</v>
      </c>
      <c r="Y139" s="49"/>
    </row>
    <row r="140" spans="1:25">
      <c r="A140" s="43">
        <v>139</v>
      </c>
      <c r="Y140" s="49"/>
    </row>
    <row r="141" spans="1:25">
      <c r="A141" s="43">
        <v>140</v>
      </c>
      <c r="Y141" s="49"/>
    </row>
    <row r="142" spans="1:25">
      <c r="A142" s="43">
        <v>141</v>
      </c>
      <c r="Y142" s="49"/>
    </row>
    <row r="143" spans="1:25">
      <c r="A143" s="43">
        <v>142</v>
      </c>
      <c r="Y143" s="49"/>
    </row>
    <row r="144" spans="1:25">
      <c r="A144" s="43">
        <v>143</v>
      </c>
      <c r="Y144" s="49"/>
    </row>
    <row r="145" spans="1:25">
      <c r="A145" s="43">
        <v>144</v>
      </c>
      <c r="Y145" s="49"/>
    </row>
    <row r="146" spans="1:25">
      <c r="A146" s="43">
        <v>145</v>
      </c>
      <c r="Y146" s="49"/>
    </row>
    <row r="147" spans="1:25">
      <c r="A147" s="43">
        <v>146</v>
      </c>
      <c r="Y147" s="49"/>
    </row>
    <row r="148" spans="1:25">
      <c r="A148" s="43">
        <v>147</v>
      </c>
      <c r="Y148" s="49"/>
    </row>
    <row r="149" spans="1:25">
      <c r="A149" s="43">
        <v>148</v>
      </c>
      <c r="Y149" s="49"/>
    </row>
    <row r="150" spans="1:25">
      <c r="A150" s="43">
        <v>149</v>
      </c>
      <c r="Y150" s="49"/>
    </row>
    <row r="151" spans="1:25">
      <c r="A151" s="43">
        <v>150</v>
      </c>
      <c r="Y151" s="49"/>
    </row>
    <row r="152" spans="1:25">
      <c r="A152" s="43">
        <v>151</v>
      </c>
      <c r="Y152" s="49"/>
    </row>
    <row r="153" spans="1:25">
      <c r="A153" s="43">
        <v>152</v>
      </c>
      <c r="Y153" s="49"/>
    </row>
    <row r="154" spans="1:25">
      <c r="A154" s="43">
        <v>153</v>
      </c>
      <c r="Y154" s="49"/>
    </row>
    <row r="155" spans="1:25">
      <c r="A155" s="43">
        <v>154</v>
      </c>
      <c r="Y155" s="49"/>
    </row>
    <row r="156" spans="1:25">
      <c r="A156" s="43">
        <v>155</v>
      </c>
      <c r="Y156" s="49"/>
    </row>
    <row r="157" spans="1:25">
      <c r="A157" s="43">
        <v>156</v>
      </c>
      <c r="Y157" s="49"/>
    </row>
    <row r="158" spans="1:25">
      <c r="A158" s="43">
        <v>157</v>
      </c>
      <c r="Y158" s="49"/>
    </row>
    <row r="159" spans="1:25">
      <c r="A159" s="43">
        <v>158</v>
      </c>
      <c r="Y159" s="49"/>
    </row>
    <row r="160" spans="1:25">
      <c r="A160" s="43">
        <v>159</v>
      </c>
      <c r="Y160" s="49"/>
    </row>
    <row r="161" spans="1:25">
      <c r="A161" s="43">
        <v>160</v>
      </c>
      <c r="Y161" s="49"/>
    </row>
    <row r="162" spans="1:25">
      <c r="A162" s="43">
        <v>161</v>
      </c>
      <c r="Y162" s="49"/>
    </row>
    <row r="163" spans="1:25">
      <c r="A163" s="43">
        <v>162</v>
      </c>
      <c r="Y163" s="49"/>
    </row>
    <row r="164" spans="1:25">
      <c r="A164" s="43">
        <v>163</v>
      </c>
      <c r="Y164" s="49"/>
    </row>
    <row r="165" spans="1:25">
      <c r="A165" s="43">
        <v>164</v>
      </c>
      <c r="Y165" s="49"/>
    </row>
    <row r="166" spans="1:25">
      <c r="A166" s="43">
        <v>165</v>
      </c>
      <c r="Y166" s="49"/>
    </row>
    <row r="167" spans="1:25">
      <c r="A167" s="43">
        <v>166</v>
      </c>
      <c r="Y167" s="49"/>
    </row>
    <row r="168" spans="1:25">
      <c r="A168" s="43">
        <v>167</v>
      </c>
      <c r="Y168" s="49"/>
    </row>
    <row r="169" spans="1:25">
      <c r="A169" s="43">
        <v>168</v>
      </c>
      <c r="Y169" s="49"/>
    </row>
    <row r="170" spans="1:25">
      <c r="A170" s="43">
        <v>169</v>
      </c>
      <c r="Y170" s="49"/>
    </row>
    <row r="171" spans="1:25">
      <c r="A171" s="43">
        <v>170</v>
      </c>
      <c r="Y171" s="49"/>
    </row>
    <row r="172" spans="1:25">
      <c r="A172" s="43">
        <v>171</v>
      </c>
      <c r="Y172" s="49"/>
    </row>
    <row r="173" spans="1:25">
      <c r="A173" s="43">
        <v>172</v>
      </c>
      <c r="Y173" s="49"/>
    </row>
    <row r="174" spans="1:25">
      <c r="A174" s="43">
        <v>173</v>
      </c>
      <c r="Y174" s="49"/>
    </row>
    <row r="175" spans="1:25">
      <c r="A175" s="43">
        <v>174</v>
      </c>
      <c r="Y175" s="49"/>
    </row>
    <row r="176" spans="1:25">
      <c r="A176" s="43">
        <v>175</v>
      </c>
      <c r="Y176" s="49"/>
    </row>
    <row r="177" spans="1:25">
      <c r="A177" s="43">
        <v>176</v>
      </c>
      <c r="Y177" s="49"/>
    </row>
    <row r="178" spans="1:25">
      <c r="A178" s="43">
        <v>177</v>
      </c>
      <c r="Y178" s="49"/>
    </row>
    <row r="179" spans="1:25">
      <c r="A179" s="43">
        <v>178</v>
      </c>
      <c r="Y179" s="49"/>
    </row>
    <row r="180" spans="1:25">
      <c r="A180" s="43">
        <v>179</v>
      </c>
      <c r="Y180" s="49"/>
    </row>
    <row r="181" spans="1:25">
      <c r="A181" s="43">
        <v>180</v>
      </c>
      <c r="Y181" s="49"/>
    </row>
    <row r="182" spans="1:25">
      <c r="A182" s="43">
        <v>181</v>
      </c>
      <c r="Y182" s="49"/>
    </row>
    <row r="183" spans="1:25">
      <c r="A183" s="43">
        <v>182</v>
      </c>
      <c r="Y183" s="49"/>
    </row>
    <row r="184" spans="1:25">
      <c r="A184" s="43">
        <v>183</v>
      </c>
      <c r="Y184" s="49"/>
    </row>
    <row r="185" spans="1:25">
      <c r="A185" s="43">
        <v>184</v>
      </c>
      <c r="Y185" s="49"/>
    </row>
    <row r="186" spans="1:25">
      <c r="A186" s="43">
        <v>185</v>
      </c>
      <c r="Y186" s="49"/>
    </row>
    <row r="187" spans="1:25">
      <c r="A187" s="43">
        <v>186</v>
      </c>
      <c r="Y187" s="49"/>
    </row>
    <row r="188" spans="1:25">
      <c r="A188" s="43">
        <v>187</v>
      </c>
      <c r="Y188" s="49"/>
    </row>
    <row r="189" spans="1:25">
      <c r="A189" s="43">
        <v>188</v>
      </c>
      <c r="Y189" s="49"/>
    </row>
    <row r="190" spans="1:25">
      <c r="A190" s="43">
        <v>189</v>
      </c>
      <c r="Y190" s="49"/>
    </row>
    <row r="191" spans="1:25">
      <c r="A191" s="43">
        <v>190</v>
      </c>
      <c r="Y191" s="49"/>
    </row>
    <row r="192" spans="1:25">
      <c r="A192" s="43">
        <v>191</v>
      </c>
      <c r="Y192" s="49"/>
    </row>
    <row r="193" spans="1:25">
      <c r="A193" s="43">
        <v>192</v>
      </c>
      <c r="Y193" s="49"/>
    </row>
    <row r="194" spans="1:25">
      <c r="A194" s="43">
        <v>193</v>
      </c>
      <c r="Y194" s="49"/>
    </row>
    <row r="195" spans="1:25">
      <c r="A195" s="43">
        <v>194</v>
      </c>
      <c r="Y195" s="49"/>
    </row>
    <row r="196" spans="1:25">
      <c r="A196" s="43">
        <v>195</v>
      </c>
      <c r="Y196" s="49"/>
    </row>
    <row r="197" spans="1:25">
      <c r="A197" s="43">
        <v>196</v>
      </c>
      <c r="Y197" s="49"/>
    </row>
    <row r="198" spans="1:25">
      <c r="A198" s="43">
        <v>197</v>
      </c>
      <c r="Y198" s="49"/>
    </row>
    <row r="199" spans="1:25">
      <c r="A199" s="43">
        <v>198</v>
      </c>
      <c r="Y199" s="49"/>
    </row>
    <row r="200" spans="1:25">
      <c r="A200" s="43">
        <v>199</v>
      </c>
      <c r="Y200" s="49"/>
    </row>
    <row r="201" spans="1:25">
      <c r="A201" s="43">
        <v>200</v>
      </c>
      <c r="Y201" s="49"/>
    </row>
    <row r="202" spans="1:25">
      <c r="A202" s="43">
        <v>201</v>
      </c>
      <c r="Y202" s="49"/>
    </row>
    <row r="203" spans="1:25">
      <c r="A203" s="43">
        <v>202</v>
      </c>
      <c r="Y203" s="49"/>
    </row>
    <row r="204" spans="1:25">
      <c r="A204" s="43">
        <v>203</v>
      </c>
      <c r="Y204" s="49"/>
    </row>
    <row r="205" spans="1:25">
      <c r="A205" s="43">
        <v>204</v>
      </c>
      <c r="Y205" s="49"/>
    </row>
    <row r="206" spans="1:25">
      <c r="A206" s="43">
        <v>205</v>
      </c>
      <c r="Y206" s="49"/>
    </row>
    <row r="207" spans="1:25">
      <c r="A207" s="43">
        <v>206</v>
      </c>
      <c r="Y207" s="49"/>
    </row>
    <row r="208" spans="1:25">
      <c r="A208" s="43">
        <v>207</v>
      </c>
      <c r="Y208" s="49"/>
    </row>
    <row r="209" spans="1:25">
      <c r="A209" s="43">
        <v>208</v>
      </c>
      <c r="Y209" s="49"/>
    </row>
    <row r="210" spans="1:25">
      <c r="A210" s="43">
        <v>209</v>
      </c>
      <c r="Y210" s="49"/>
    </row>
    <row r="211" spans="1:25">
      <c r="A211" s="43">
        <v>210</v>
      </c>
      <c r="Y211" s="49"/>
    </row>
    <row r="212" spans="1:25">
      <c r="A212" s="43">
        <v>211</v>
      </c>
      <c r="Y212" s="49"/>
    </row>
    <row r="213" spans="1:25">
      <c r="A213" s="43">
        <v>212</v>
      </c>
      <c r="Y213" s="49"/>
    </row>
    <row r="214" spans="1:25">
      <c r="A214" s="43">
        <v>213</v>
      </c>
      <c r="Y214" s="49"/>
    </row>
    <row r="215" spans="1:25">
      <c r="A215" s="43">
        <v>214</v>
      </c>
      <c r="Y215" s="49"/>
    </row>
    <row r="216" spans="1:25">
      <c r="A216" s="43">
        <v>215</v>
      </c>
      <c r="Y216" s="49"/>
    </row>
    <row r="217" spans="1:25">
      <c r="A217" s="43">
        <v>216</v>
      </c>
      <c r="Y217" s="49"/>
    </row>
    <row r="218" spans="1:25">
      <c r="A218" s="43">
        <v>217</v>
      </c>
      <c r="Y218" s="49"/>
    </row>
    <row r="219" spans="1:25">
      <c r="A219" s="43">
        <v>218</v>
      </c>
      <c r="Y219" s="49"/>
    </row>
    <row r="220" spans="1:25">
      <c r="A220" s="43">
        <v>219</v>
      </c>
      <c r="Y220" s="49"/>
    </row>
    <row r="221" spans="1:25">
      <c r="A221" s="43">
        <v>220</v>
      </c>
      <c r="Y221" s="49"/>
    </row>
    <row r="222" spans="1:25">
      <c r="A222" s="43">
        <v>221</v>
      </c>
      <c r="Y222" s="49"/>
    </row>
    <row r="223" spans="1:25">
      <c r="A223" s="43">
        <v>222</v>
      </c>
      <c r="Y223" s="49"/>
    </row>
    <row r="224" spans="1:25">
      <c r="A224" s="43">
        <v>223</v>
      </c>
      <c r="Y224" s="49"/>
    </row>
    <row r="225" spans="1:1">
      <c r="A225" s="43">
        <v>224</v>
      </c>
    </row>
    <row r="226" spans="1:1">
      <c r="A226" s="43">
        <v>225</v>
      </c>
    </row>
    <row r="227" spans="1:1">
      <c r="A227" s="43">
        <v>226</v>
      </c>
    </row>
    <row r="228" spans="1:1">
      <c r="A228" s="43">
        <v>227</v>
      </c>
    </row>
    <row r="229" spans="1:1">
      <c r="A229" s="43">
        <v>228</v>
      </c>
    </row>
    <row r="230" spans="1:1">
      <c r="A230" s="43">
        <v>229</v>
      </c>
    </row>
    <row r="231" spans="1:1">
      <c r="A231" s="43">
        <v>230</v>
      </c>
    </row>
    <row r="232" spans="1:1">
      <c r="A232" s="43">
        <v>231</v>
      </c>
    </row>
    <row r="233" spans="1:1">
      <c r="A233" s="43">
        <v>232</v>
      </c>
    </row>
    <row r="234" spans="1:1">
      <c r="A234" s="43">
        <v>233</v>
      </c>
    </row>
    <row r="235" spans="1:1">
      <c r="A235" s="43">
        <v>234</v>
      </c>
    </row>
    <row r="236" spans="1:1">
      <c r="A236" s="43">
        <v>235</v>
      </c>
    </row>
    <row r="237" spans="1:1">
      <c r="A237" s="43">
        <v>236</v>
      </c>
    </row>
    <row r="238" spans="1:1">
      <c r="A238" s="43">
        <v>237</v>
      </c>
    </row>
    <row r="239" spans="1:1">
      <c r="A239" s="43">
        <v>238</v>
      </c>
    </row>
    <row r="240" spans="1:1">
      <c r="A240" s="43">
        <v>239</v>
      </c>
    </row>
    <row r="241" spans="1:1">
      <c r="A241" s="43">
        <v>240</v>
      </c>
    </row>
    <row r="242" spans="1:1">
      <c r="A242" s="43">
        <v>241</v>
      </c>
    </row>
    <row r="243" spans="1:1">
      <c r="A243" s="43">
        <v>242</v>
      </c>
    </row>
    <row r="244" spans="1:1">
      <c r="A244" s="43">
        <v>243</v>
      </c>
    </row>
    <row r="245" spans="1:1">
      <c r="A245" s="43">
        <v>244</v>
      </c>
    </row>
    <row r="246" spans="1:1">
      <c r="A246" s="43">
        <v>245</v>
      </c>
    </row>
    <row r="247" spans="1:1">
      <c r="A247" s="43">
        <v>246</v>
      </c>
    </row>
    <row r="248" spans="1:1">
      <c r="A248" s="43">
        <v>247</v>
      </c>
    </row>
    <row r="249" spans="1:1">
      <c r="A249" s="43">
        <v>248</v>
      </c>
    </row>
    <row r="250" spans="1:1">
      <c r="A250" s="43">
        <v>249</v>
      </c>
    </row>
    <row r="251" spans="1:1">
      <c r="A251" s="43">
        <v>250</v>
      </c>
    </row>
    <row r="252" spans="1:1">
      <c r="A252" s="43">
        <v>251</v>
      </c>
    </row>
    <row r="253" spans="1:1">
      <c r="A253" s="43">
        <v>252</v>
      </c>
    </row>
    <row r="254" spans="1:1">
      <c r="A254" s="43">
        <v>253</v>
      </c>
    </row>
    <row r="255" spans="1:1">
      <c r="A255" s="43">
        <v>254</v>
      </c>
    </row>
    <row r="256" spans="1:1">
      <c r="A256" s="43">
        <v>255</v>
      </c>
    </row>
    <row r="257" spans="1:1">
      <c r="A257" s="43">
        <v>256</v>
      </c>
    </row>
    <row r="258" spans="1:1">
      <c r="A258" s="43">
        <v>257</v>
      </c>
    </row>
    <row r="259" spans="1:1">
      <c r="A259" s="43">
        <v>258</v>
      </c>
    </row>
    <row r="260" spans="1:1">
      <c r="A260" s="43">
        <v>259</v>
      </c>
    </row>
    <row r="261" spans="1:1">
      <c r="A261" s="43">
        <v>260</v>
      </c>
    </row>
    <row r="262" spans="1:1">
      <c r="A262" s="43">
        <v>261</v>
      </c>
    </row>
    <row r="263" spans="1:1">
      <c r="A263" s="43">
        <v>262</v>
      </c>
    </row>
    <row r="264" spans="1:1">
      <c r="A264" s="43">
        <v>263</v>
      </c>
    </row>
    <row r="265" spans="1:1">
      <c r="A265" s="43">
        <v>264</v>
      </c>
    </row>
    <row r="266" spans="1:1">
      <c r="A266" s="43">
        <v>265</v>
      </c>
    </row>
    <row r="267" spans="1:1">
      <c r="A267" s="43">
        <v>266</v>
      </c>
    </row>
    <row r="268" spans="1:1">
      <c r="A268" s="43">
        <v>267</v>
      </c>
    </row>
    <row r="269" spans="1:1">
      <c r="A269" s="43">
        <v>268</v>
      </c>
    </row>
    <row r="270" spans="1:1">
      <c r="A270" s="43">
        <v>269</v>
      </c>
    </row>
    <row r="271" spans="1:1">
      <c r="A271" s="43">
        <v>270</v>
      </c>
    </row>
    <row r="272" spans="1:1">
      <c r="A272" s="43">
        <v>271</v>
      </c>
    </row>
    <row r="273" spans="1:1">
      <c r="A273" s="43">
        <v>272</v>
      </c>
    </row>
    <row r="274" spans="1:1">
      <c r="A274" s="43">
        <v>273</v>
      </c>
    </row>
    <row r="275" spans="1:1">
      <c r="A275" s="43">
        <v>274</v>
      </c>
    </row>
    <row r="276" spans="1:1">
      <c r="A276" s="43">
        <v>275</v>
      </c>
    </row>
    <row r="277" spans="1:1">
      <c r="A277" s="43">
        <v>276</v>
      </c>
    </row>
    <row r="278" spans="1:1">
      <c r="A278" s="43">
        <v>277</v>
      </c>
    </row>
    <row r="279" spans="1:1">
      <c r="A279" s="43">
        <v>278</v>
      </c>
    </row>
    <row r="280" spans="1:1">
      <c r="A280" s="43">
        <v>279</v>
      </c>
    </row>
    <row r="281" spans="1:1">
      <c r="A281" s="43">
        <v>280</v>
      </c>
    </row>
    <row r="282" spans="1:1">
      <c r="A282" s="43">
        <v>281</v>
      </c>
    </row>
    <row r="283" spans="1:1">
      <c r="A283" s="43">
        <v>282</v>
      </c>
    </row>
    <row r="284" spans="1:1">
      <c r="A284" s="43">
        <v>283</v>
      </c>
    </row>
    <row r="285" spans="1:1">
      <c r="A285" s="43">
        <v>284</v>
      </c>
    </row>
    <row r="286" spans="1:1">
      <c r="A286" s="43">
        <v>285</v>
      </c>
    </row>
    <row r="287" spans="1:1">
      <c r="A287" s="43">
        <v>286</v>
      </c>
    </row>
    <row r="288" spans="1:1">
      <c r="A288" s="43">
        <v>287</v>
      </c>
    </row>
    <row r="289" spans="1:1">
      <c r="A289" s="43">
        <v>288</v>
      </c>
    </row>
    <row r="290" spans="1:1">
      <c r="A290" s="43">
        <v>289</v>
      </c>
    </row>
    <row r="291" spans="1:1">
      <c r="A291" s="43">
        <v>290</v>
      </c>
    </row>
    <row r="292" spans="1:1">
      <c r="A292" s="43">
        <v>291</v>
      </c>
    </row>
    <row r="293" spans="1:1">
      <c r="A293" s="43">
        <v>292</v>
      </c>
    </row>
    <row r="294" spans="1:1">
      <c r="A294" s="43">
        <v>293</v>
      </c>
    </row>
    <row r="295" spans="1:1">
      <c r="A295" s="43">
        <v>294</v>
      </c>
    </row>
    <row r="296" spans="1:1">
      <c r="A296" s="43">
        <v>295</v>
      </c>
    </row>
    <row r="297" spans="1:1">
      <c r="A297" s="43">
        <v>296</v>
      </c>
    </row>
    <row r="298" spans="1:1">
      <c r="A298" s="43">
        <v>297</v>
      </c>
    </row>
    <row r="299" spans="1:1">
      <c r="A299" s="43">
        <v>298</v>
      </c>
    </row>
    <row r="300" spans="1:1">
      <c r="A300" s="43">
        <v>299</v>
      </c>
    </row>
    <row r="301" spans="1:1">
      <c r="A301" s="43">
        <v>300</v>
      </c>
    </row>
    <row r="302" spans="1:1">
      <c r="A302" s="43">
        <v>301</v>
      </c>
    </row>
    <row r="303" spans="1:1">
      <c r="A303" s="43">
        <v>302</v>
      </c>
    </row>
    <row r="304" spans="1:1">
      <c r="A304" s="43">
        <v>303</v>
      </c>
    </row>
    <row r="305" spans="1:1">
      <c r="A305" s="43">
        <v>304</v>
      </c>
    </row>
    <row r="306" spans="1:1">
      <c r="A306" s="43">
        <v>305</v>
      </c>
    </row>
    <row r="307" spans="1:1">
      <c r="A307" s="43">
        <v>306</v>
      </c>
    </row>
    <row r="308" spans="1:1">
      <c r="A308" s="43">
        <v>307</v>
      </c>
    </row>
    <row r="309" spans="1:1">
      <c r="A309" s="43">
        <v>308</v>
      </c>
    </row>
    <row r="310" spans="1:1">
      <c r="A310" s="43">
        <v>309</v>
      </c>
    </row>
    <row r="311" spans="1:1">
      <c r="A311" s="43">
        <v>310</v>
      </c>
    </row>
    <row r="312" spans="1:1">
      <c r="A312" s="43">
        <v>311</v>
      </c>
    </row>
    <row r="313" spans="1:1">
      <c r="A313" s="43">
        <v>312</v>
      </c>
    </row>
    <row r="314" spans="1:1">
      <c r="A314" s="43">
        <v>313</v>
      </c>
    </row>
    <row r="315" spans="1:1">
      <c r="A315" s="43">
        <v>314</v>
      </c>
    </row>
    <row r="316" spans="1:1">
      <c r="A316" s="43">
        <v>315</v>
      </c>
    </row>
    <row r="317" spans="1:1">
      <c r="A317" s="43">
        <v>316</v>
      </c>
    </row>
    <row r="318" spans="1:1">
      <c r="A318" s="43">
        <v>317</v>
      </c>
    </row>
    <row r="319" spans="1:1">
      <c r="A319" s="43">
        <v>318</v>
      </c>
    </row>
    <row r="320" spans="1:1">
      <c r="A320" s="43">
        <v>319</v>
      </c>
    </row>
    <row r="321" spans="1:1">
      <c r="A321" s="43">
        <v>320</v>
      </c>
    </row>
    <row r="322" spans="1:1">
      <c r="A322" s="43">
        <v>321</v>
      </c>
    </row>
    <row r="323" spans="1:1">
      <c r="A323" s="43">
        <v>322</v>
      </c>
    </row>
    <row r="324" spans="1:1">
      <c r="A324" s="43">
        <v>323</v>
      </c>
    </row>
    <row r="325" spans="1:1">
      <c r="A325" s="43">
        <v>324</v>
      </c>
    </row>
    <row r="326" spans="1:1">
      <c r="A326" s="43">
        <v>325</v>
      </c>
    </row>
    <row r="327" spans="1:1">
      <c r="A327" s="43">
        <v>326</v>
      </c>
    </row>
    <row r="328" spans="1:1">
      <c r="A328" s="43">
        <v>327</v>
      </c>
    </row>
    <row r="329" spans="1:1">
      <c r="A329" s="43">
        <v>328</v>
      </c>
    </row>
    <row r="330" spans="1:1">
      <c r="A330" s="43">
        <v>329</v>
      </c>
    </row>
    <row r="331" spans="1:1">
      <c r="A331" s="43">
        <v>330</v>
      </c>
    </row>
    <row r="332" spans="1:1">
      <c r="A332" s="43">
        <v>331</v>
      </c>
    </row>
    <row r="333" spans="1:1">
      <c r="A333" s="43">
        <v>332</v>
      </c>
    </row>
    <row r="334" spans="1:1">
      <c r="A334" s="43">
        <v>333</v>
      </c>
    </row>
    <row r="335" spans="1:1">
      <c r="A335" s="43">
        <v>334</v>
      </c>
    </row>
    <row r="336" spans="1:1">
      <c r="A336" s="43">
        <v>335</v>
      </c>
    </row>
    <row r="337" spans="1:1">
      <c r="A337" s="43">
        <v>336</v>
      </c>
    </row>
    <row r="338" spans="1:1">
      <c r="A338" s="43">
        <v>337</v>
      </c>
    </row>
    <row r="339" spans="1:1">
      <c r="A339" s="43">
        <v>338</v>
      </c>
    </row>
    <row r="340" spans="1:1">
      <c r="A340" s="43">
        <v>339</v>
      </c>
    </row>
    <row r="341" spans="1:1">
      <c r="A341" s="43">
        <v>340</v>
      </c>
    </row>
    <row r="342" spans="1:1">
      <c r="A342" s="43">
        <v>341</v>
      </c>
    </row>
    <row r="343" spans="1:1">
      <c r="A343" s="43">
        <v>342</v>
      </c>
    </row>
    <row r="344" spans="1:1">
      <c r="A344" s="43">
        <v>343</v>
      </c>
    </row>
    <row r="345" spans="1:1">
      <c r="A345" s="43">
        <v>344</v>
      </c>
    </row>
    <row r="346" spans="1:1">
      <c r="A346" s="43">
        <v>345</v>
      </c>
    </row>
    <row r="347" spans="1:1">
      <c r="A347" s="43">
        <v>346</v>
      </c>
    </row>
    <row r="348" spans="1:1">
      <c r="A348" s="43">
        <v>347</v>
      </c>
    </row>
    <row r="349" spans="1:1">
      <c r="A349" s="43">
        <v>348</v>
      </c>
    </row>
    <row r="350" spans="1:1">
      <c r="A350" s="43">
        <v>349</v>
      </c>
    </row>
    <row r="351" spans="1:1">
      <c r="A351" s="43">
        <v>350</v>
      </c>
    </row>
    <row r="352" spans="1:1">
      <c r="A352" s="43">
        <v>351</v>
      </c>
    </row>
    <row r="353" spans="1:1">
      <c r="A353" s="43">
        <v>352</v>
      </c>
    </row>
    <row r="354" spans="1:1">
      <c r="A354" s="43">
        <v>353</v>
      </c>
    </row>
    <row r="355" spans="1:1">
      <c r="A355" s="43">
        <v>354</v>
      </c>
    </row>
    <row r="356" spans="1:1">
      <c r="A356" s="43">
        <v>355</v>
      </c>
    </row>
    <row r="357" spans="1:1">
      <c r="A357" s="43">
        <v>356</v>
      </c>
    </row>
    <row r="358" spans="1:1">
      <c r="A358" s="43">
        <v>357</v>
      </c>
    </row>
    <row r="359" spans="1:1">
      <c r="A359" s="43">
        <v>358</v>
      </c>
    </row>
    <row r="360" spans="1:1">
      <c r="A360" s="43">
        <v>359</v>
      </c>
    </row>
    <row r="361" spans="1:1">
      <c r="A361" s="43">
        <v>360</v>
      </c>
    </row>
    <row r="362" spans="1:1">
      <c r="A362" s="43">
        <v>361</v>
      </c>
    </row>
    <row r="363" spans="1:1">
      <c r="A363" s="43">
        <v>362</v>
      </c>
    </row>
    <row r="364" spans="1:1">
      <c r="A364" s="43">
        <v>363</v>
      </c>
    </row>
    <row r="365" spans="1:1">
      <c r="A365" s="43">
        <v>364</v>
      </c>
    </row>
    <row r="366" spans="1:1">
      <c r="A366" s="43">
        <v>365</v>
      </c>
    </row>
    <row r="367" spans="1:1">
      <c r="A367" s="43">
        <v>366</v>
      </c>
    </row>
    <row r="368" spans="1:1">
      <c r="A368" s="43">
        <v>367</v>
      </c>
    </row>
    <row r="369" spans="1:1">
      <c r="A369" s="43">
        <v>368</v>
      </c>
    </row>
    <row r="370" spans="1:1">
      <c r="A370" s="43">
        <v>369</v>
      </c>
    </row>
    <row r="371" spans="1:1">
      <c r="A371" s="43">
        <v>370</v>
      </c>
    </row>
    <row r="372" spans="1:1">
      <c r="A372" s="43">
        <v>371</v>
      </c>
    </row>
    <row r="373" spans="1:1">
      <c r="A373" s="43">
        <v>372</v>
      </c>
    </row>
    <row r="374" spans="1:1">
      <c r="A374" s="43">
        <v>373</v>
      </c>
    </row>
    <row r="375" spans="1:1">
      <c r="A375" s="43">
        <v>374</v>
      </c>
    </row>
    <row r="376" spans="1:1">
      <c r="A376" s="43">
        <v>375</v>
      </c>
    </row>
    <row r="377" spans="1:1">
      <c r="A377" s="43">
        <v>376</v>
      </c>
    </row>
    <row r="378" spans="1:1">
      <c r="A378" s="43">
        <v>377</v>
      </c>
    </row>
    <row r="379" spans="1:1">
      <c r="A379" s="43">
        <v>378</v>
      </c>
    </row>
    <row r="380" spans="1:1">
      <c r="A380" s="43">
        <v>379</v>
      </c>
    </row>
    <row r="381" spans="1:1">
      <c r="A381" s="43">
        <v>380</v>
      </c>
    </row>
    <row r="382" spans="1:1">
      <c r="A382" s="43">
        <v>381</v>
      </c>
    </row>
    <row r="383" spans="1:1">
      <c r="A383" s="43">
        <v>382</v>
      </c>
    </row>
    <row r="384" spans="1:1">
      <c r="A384" s="43">
        <v>383</v>
      </c>
    </row>
    <row r="385" spans="1:1">
      <c r="A385" s="43">
        <v>384</v>
      </c>
    </row>
    <row r="386" spans="1:1">
      <c r="A386" s="43">
        <v>385</v>
      </c>
    </row>
    <row r="387" spans="1:1">
      <c r="A387" s="43">
        <v>386</v>
      </c>
    </row>
    <row r="388" spans="1:1">
      <c r="A388" s="43">
        <v>387</v>
      </c>
    </row>
    <row r="389" spans="1:1">
      <c r="A389" s="43">
        <v>388</v>
      </c>
    </row>
    <row r="390" spans="1:1">
      <c r="A390" s="43">
        <v>389</v>
      </c>
    </row>
    <row r="391" spans="1:1">
      <c r="A391" s="43">
        <v>390</v>
      </c>
    </row>
    <row r="392" spans="1:1">
      <c r="A392" s="43">
        <v>391</v>
      </c>
    </row>
    <row r="393" spans="1:1">
      <c r="A393" s="43">
        <v>392</v>
      </c>
    </row>
    <row r="394" spans="1:1">
      <c r="A394" s="43">
        <v>393</v>
      </c>
    </row>
    <row r="395" spans="1:1">
      <c r="A395" s="43">
        <v>394</v>
      </c>
    </row>
    <row r="396" spans="1:1">
      <c r="A396" s="43">
        <v>395</v>
      </c>
    </row>
    <row r="397" spans="1:1">
      <c r="A397" s="43">
        <v>396</v>
      </c>
    </row>
    <row r="398" spans="1:1">
      <c r="A398" s="43">
        <v>397</v>
      </c>
    </row>
    <row r="399" spans="1:1">
      <c r="A399" s="43">
        <v>398</v>
      </c>
    </row>
    <row r="400" spans="1:1">
      <c r="A400" s="43">
        <v>399</v>
      </c>
    </row>
    <row r="401" spans="1:1">
      <c r="A401" s="43">
        <v>400</v>
      </c>
    </row>
    <row r="402" spans="1:1">
      <c r="A402" s="43">
        <v>401</v>
      </c>
    </row>
    <row r="403" spans="1:1">
      <c r="A403" s="43">
        <v>402</v>
      </c>
    </row>
    <row r="404" spans="1:1">
      <c r="A404" s="43">
        <v>403</v>
      </c>
    </row>
    <row r="405" spans="1:1">
      <c r="A405" s="43">
        <v>404</v>
      </c>
    </row>
    <row r="406" spans="1:1">
      <c r="A406" s="43">
        <v>405</v>
      </c>
    </row>
    <row r="407" spans="1:1">
      <c r="A407" s="43">
        <v>406</v>
      </c>
    </row>
    <row r="408" spans="1:1">
      <c r="A408" s="43">
        <v>407</v>
      </c>
    </row>
    <row r="409" spans="1:1">
      <c r="A409" s="43">
        <v>408</v>
      </c>
    </row>
    <row r="410" spans="1:1">
      <c r="A410" s="43">
        <v>409</v>
      </c>
    </row>
    <row r="411" spans="1:1">
      <c r="A411" s="43">
        <v>410</v>
      </c>
    </row>
    <row r="412" spans="1:1">
      <c r="A412" s="43">
        <v>411</v>
      </c>
    </row>
    <row r="413" spans="1:1">
      <c r="A413" s="43">
        <v>412</v>
      </c>
    </row>
    <row r="414" spans="1:1">
      <c r="A414" s="43">
        <v>413</v>
      </c>
    </row>
    <row r="415" spans="1:1">
      <c r="A415" s="43">
        <v>414</v>
      </c>
    </row>
    <row r="416" spans="1:1">
      <c r="A416" s="43">
        <v>415</v>
      </c>
    </row>
    <row r="417" spans="1:1">
      <c r="A417" s="43">
        <v>416</v>
      </c>
    </row>
    <row r="418" spans="1:1">
      <c r="A418" s="43">
        <v>417</v>
      </c>
    </row>
    <row r="419" spans="1:1">
      <c r="A419" s="43">
        <v>418</v>
      </c>
    </row>
    <row r="420" spans="1:1">
      <c r="A420" s="43">
        <v>419</v>
      </c>
    </row>
    <row r="421" spans="1:1">
      <c r="A421" s="43">
        <v>420</v>
      </c>
    </row>
    <row r="422" spans="1:1">
      <c r="A422" s="43">
        <v>421</v>
      </c>
    </row>
    <row r="423" spans="1:1">
      <c r="A423" s="43">
        <v>422</v>
      </c>
    </row>
    <row r="424" spans="1:1">
      <c r="A424" s="43">
        <v>423</v>
      </c>
    </row>
    <row r="425" spans="1:1">
      <c r="A425" s="43">
        <v>424</v>
      </c>
    </row>
    <row r="426" spans="1:1">
      <c r="A426" s="43">
        <v>425</v>
      </c>
    </row>
    <row r="427" spans="1:1">
      <c r="A427" s="43">
        <v>426</v>
      </c>
    </row>
    <row r="428" spans="1:1">
      <c r="A428" s="43">
        <v>427</v>
      </c>
    </row>
    <row r="429" spans="1:1">
      <c r="A429" s="43">
        <v>428</v>
      </c>
    </row>
    <row r="430" spans="1:1">
      <c r="A430" s="43">
        <v>429</v>
      </c>
    </row>
    <row r="431" spans="1:1">
      <c r="A431" s="43">
        <v>430</v>
      </c>
    </row>
    <row r="432" spans="1:1">
      <c r="A432" s="43">
        <v>431</v>
      </c>
    </row>
    <row r="433" spans="1:1">
      <c r="A433" s="43">
        <v>432</v>
      </c>
    </row>
    <row r="434" spans="1:1">
      <c r="A434" s="43">
        <v>433</v>
      </c>
    </row>
    <row r="435" spans="1:1">
      <c r="A435" s="43">
        <v>434</v>
      </c>
    </row>
    <row r="436" spans="1:1">
      <c r="A436" s="43">
        <v>435</v>
      </c>
    </row>
    <row r="437" spans="1:1">
      <c r="A437" s="43">
        <v>436</v>
      </c>
    </row>
    <row r="438" spans="1:1">
      <c r="A438" s="43">
        <v>437</v>
      </c>
    </row>
    <row r="439" spans="1:1">
      <c r="A439" s="43">
        <v>438</v>
      </c>
    </row>
    <row r="440" spans="1:1">
      <c r="A440" s="43">
        <v>439</v>
      </c>
    </row>
    <row r="441" spans="1:1">
      <c r="A441" s="43">
        <v>440</v>
      </c>
    </row>
    <row r="442" spans="1:1">
      <c r="A442" s="43">
        <v>441</v>
      </c>
    </row>
    <row r="443" spans="1:1">
      <c r="A443" s="43">
        <v>442</v>
      </c>
    </row>
    <row r="444" spans="1:1">
      <c r="A444" s="43">
        <v>443</v>
      </c>
    </row>
    <row r="445" spans="1:1">
      <c r="A445" s="43">
        <v>444</v>
      </c>
    </row>
    <row r="446" spans="1:1">
      <c r="A446" s="43">
        <v>445</v>
      </c>
    </row>
    <row r="447" spans="1:1">
      <c r="A447" s="43">
        <v>446</v>
      </c>
    </row>
    <row r="448" spans="1:1">
      <c r="A448" s="43">
        <v>447</v>
      </c>
    </row>
    <row r="449" spans="1:1">
      <c r="A449" s="43">
        <v>448</v>
      </c>
    </row>
    <row r="450" spans="1:1">
      <c r="A450" s="43">
        <v>449</v>
      </c>
    </row>
    <row r="451" spans="1:1">
      <c r="A451" s="43">
        <v>450</v>
      </c>
    </row>
    <row r="452" spans="1:1">
      <c r="A452" s="43">
        <v>451</v>
      </c>
    </row>
    <row r="453" spans="1:1">
      <c r="A453" s="43">
        <v>452</v>
      </c>
    </row>
    <row r="454" spans="1:1">
      <c r="A454" s="43">
        <v>453</v>
      </c>
    </row>
    <row r="455" spans="1:1">
      <c r="A455" s="43">
        <v>454</v>
      </c>
    </row>
    <row r="456" spans="1:1">
      <c r="A456" s="43">
        <v>455</v>
      </c>
    </row>
    <row r="457" spans="1:1">
      <c r="A457" s="43">
        <v>456</v>
      </c>
    </row>
    <row r="458" spans="1:1">
      <c r="A458" s="43">
        <v>457</v>
      </c>
    </row>
    <row r="459" spans="1:1">
      <c r="A459" s="43">
        <v>458</v>
      </c>
    </row>
    <row r="460" spans="1:1">
      <c r="A460" s="43">
        <v>459</v>
      </c>
    </row>
    <row r="461" spans="1:1">
      <c r="A461" s="43">
        <v>460</v>
      </c>
    </row>
    <row r="462" spans="1:1">
      <c r="A462" s="43">
        <v>461</v>
      </c>
    </row>
    <row r="463" spans="1:1">
      <c r="A463" s="43">
        <v>462</v>
      </c>
    </row>
    <row r="464" spans="1:1">
      <c r="A464" s="43">
        <v>463</v>
      </c>
    </row>
    <row r="465" spans="1:1">
      <c r="A465" s="43">
        <v>464</v>
      </c>
    </row>
    <row r="466" spans="1:1">
      <c r="A466" s="43">
        <v>465</v>
      </c>
    </row>
    <row r="467" spans="1:1">
      <c r="A467" s="43">
        <v>466</v>
      </c>
    </row>
    <row r="468" spans="1:1">
      <c r="A468" s="43">
        <v>467</v>
      </c>
    </row>
    <row r="469" spans="1:1">
      <c r="A469" s="43">
        <v>468</v>
      </c>
    </row>
    <row r="470" spans="1:1">
      <c r="A470" s="43">
        <v>469</v>
      </c>
    </row>
    <row r="471" spans="1:1">
      <c r="A471" s="43">
        <v>470</v>
      </c>
    </row>
    <row r="472" spans="1:1">
      <c r="A472" s="43">
        <v>471</v>
      </c>
    </row>
    <row r="473" spans="1:1">
      <c r="A473" s="43">
        <v>472</v>
      </c>
    </row>
    <row r="474" spans="1:1">
      <c r="A474" s="43">
        <v>473</v>
      </c>
    </row>
    <row r="475" spans="1:1">
      <c r="A475" s="43">
        <v>474</v>
      </c>
    </row>
    <row r="476" spans="1:1">
      <c r="A476" s="43">
        <v>475</v>
      </c>
    </row>
    <row r="477" spans="1:1">
      <c r="A477" s="43">
        <v>476</v>
      </c>
    </row>
    <row r="478" spans="1:1">
      <c r="A478" s="43">
        <v>477</v>
      </c>
    </row>
    <row r="479" spans="1:1">
      <c r="A479" s="43">
        <v>478</v>
      </c>
    </row>
    <row r="480" spans="1:1">
      <c r="A480" s="43">
        <v>479</v>
      </c>
    </row>
    <row r="481" spans="1:1">
      <c r="A481" s="43">
        <v>480</v>
      </c>
    </row>
    <row r="482" spans="1:1">
      <c r="A482" s="43">
        <v>481</v>
      </c>
    </row>
    <row r="483" spans="1:1">
      <c r="A483" s="43">
        <v>482</v>
      </c>
    </row>
    <row r="484" spans="1:1">
      <c r="A484" s="43">
        <v>483</v>
      </c>
    </row>
    <row r="485" spans="1:1">
      <c r="A485" s="43">
        <v>484</v>
      </c>
    </row>
    <row r="486" spans="1:1">
      <c r="A486" s="43">
        <v>485</v>
      </c>
    </row>
    <row r="487" spans="1:1">
      <c r="A487" s="43">
        <v>486</v>
      </c>
    </row>
    <row r="488" spans="1:1">
      <c r="A488" s="43">
        <v>487</v>
      </c>
    </row>
    <row r="489" spans="1:1">
      <c r="A489" s="43">
        <v>488</v>
      </c>
    </row>
    <row r="490" spans="1:1">
      <c r="A490" s="43">
        <v>489</v>
      </c>
    </row>
    <row r="491" spans="1:1">
      <c r="A491" s="43">
        <v>490</v>
      </c>
    </row>
    <row r="492" spans="1:1">
      <c r="A492" s="43">
        <v>491</v>
      </c>
    </row>
    <row r="493" spans="1:1">
      <c r="A493" s="43">
        <v>492</v>
      </c>
    </row>
    <row r="494" spans="1:1">
      <c r="A494" s="43">
        <v>493</v>
      </c>
    </row>
    <row r="495" spans="1:1">
      <c r="A495" s="43">
        <v>494</v>
      </c>
    </row>
    <row r="496" spans="1:1">
      <c r="A496" s="43">
        <v>495</v>
      </c>
    </row>
    <row r="497" spans="1:1">
      <c r="A497" s="43">
        <v>496</v>
      </c>
    </row>
    <row r="498" spans="1:1">
      <c r="A498" s="43">
        <v>497</v>
      </c>
    </row>
    <row r="499" spans="1:1">
      <c r="A499" s="43">
        <v>498</v>
      </c>
    </row>
    <row r="500" spans="1:1">
      <c r="A500" s="43">
        <v>499</v>
      </c>
    </row>
    <row r="501" spans="1:1">
      <c r="A501" s="43">
        <v>500</v>
      </c>
    </row>
    <row r="502" spans="1:1">
      <c r="A502" s="43">
        <v>502</v>
      </c>
    </row>
    <row r="503" spans="1:1">
      <c r="A503" s="43">
        <v>503</v>
      </c>
    </row>
    <row r="504" spans="1:1">
      <c r="A504" s="43">
        <v>504</v>
      </c>
    </row>
    <row r="505" spans="1:1">
      <c r="A505" s="43">
        <v>505</v>
      </c>
    </row>
    <row r="506" spans="1:1">
      <c r="A506" s="43">
        <v>506</v>
      </c>
    </row>
    <row r="507" spans="1:1">
      <c r="A507" s="43">
        <v>507</v>
      </c>
    </row>
    <row r="508" spans="1:1">
      <c r="A508" s="43">
        <v>508</v>
      </c>
    </row>
    <row r="509" spans="1:1">
      <c r="A509" s="43">
        <v>509</v>
      </c>
    </row>
    <row r="510" spans="1:1">
      <c r="A510" s="43">
        <v>510</v>
      </c>
    </row>
    <row r="511" spans="1:1">
      <c r="A511" s="43">
        <v>511</v>
      </c>
    </row>
    <row r="512" spans="1:1">
      <c r="A512" s="43">
        <v>512</v>
      </c>
    </row>
    <row r="513" spans="1:1">
      <c r="A513" s="43">
        <v>513</v>
      </c>
    </row>
    <row r="514" spans="1:1">
      <c r="A514" s="43">
        <v>514</v>
      </c>
    </row>
    <row r="515" spans="1:1">
      <c r="A515" s="43">
        <v>515</v>
      </c>
    </row>
    <row r="516" spans="1:1">
      <c r="A516" s="43">
        <v>516</v>
      </c>
    </row>
    <row r="517" spans="1:1">
      <c r="A517" s="43">
        <v>517</v>
      </c>
    </row>
    <row r="518" spans="1:1">
      <c r="A518" s="43">
        <v>518</v>
      </c>
    </row>
    <row r="519" spans="1:1">
      <c r="A519" s="43">
        <v>519</v>
      </c>
    </row>
    <row r="520" spans="1:1">
      <c r="A520" s="43">
        <v>520</v>
      </c>
    </row>
    <row r="521" spans="1:1">
      <c r="A521" s="43">
        <v>521</v>
      </c>
    </row>
    <row r="522" spans="1:1">
      <c r="A522" s="43">
        <v>522</v>
      </c>
    </row>
    <row r="523" spans="1:1">
      <c r="A523" s="43">
        <v>523</v>
      </c>
    </row>
    <row r="524" spans="1:1">
      <c r="A524" s="43">
        <v>524</v>
      </c>
    </row>
    <row r="525" spans="1:1">
      <c r="A525" s="43">
        <v>525</v>
      </c>
    </row>
    <row r="526" spans="1:1">
      <c r="A526" s="43">
        <v>526</v>
      </c>
    </row>
    <row r="527" spans="1:1">
      <c r="A527" s="43">
        <v>527</v>
      </c>
    </row>
    <row r="528" spans="1:1">
      <c r="A528" s="43">
        <v>528</v>
      </c>
    </row>
    <row r="529" spans="1:1">
      <c r="A529" s="43">
        <v>529</v>
      </c>
    </row>
    <row r="530" spans="1:1">
      <c r="A530" s="43">
        <v>530</v>
      </c>
    </row>
    <row r="531" spans="1:1">
      <c r="A531" s="43">
        <v>531</v>
      </c>
    </row>
    <row r="532" spans="1:1">
      <c r="A532" s="43">
        <v>532</v>
      </c>
    </row>
    <row r="533" spans="1:1">
      <c r="A533" s="43">
        <v>533</v>
      </c>
    </row>
    <row r="534" spans="1:1">
      <c r="A534" s="43">
        <v>534</v>
      </c>
    </row>
    <row r="535" spans="1:1">
      <c r="A535" s="43">
        <v>535</v>
      </c>
    </row>
    <row r="536" spans="1:1">
      <c r="A536" s="43">
        <v>536</v>
      </c>
    </row>
    <row r="537" spans="1:1">
      <c r="A537" s="43">
        <v>537</v>
      </c>
    </row>
    <row r="538" spans="1:1">
      <c r="A538" s="43">
        <v>538</v>
      </c>
    </row>
    <row r="539" spans="1:1">
      <c r="A539" s="43">
        <v>539</v>
      </c>
    </row>
    <row r="540" spans="1:1">
      <c r="A540" s="43">
        <v>540</v>
      </c>
    </row>
    <row r="541" spans="1:1">
      <c r="A541" s="43">
        <v>541</v>
      </c>
    </row>
    <row r="542" spans="1:1">
      <c r="A542" s="43">
        <v>542</v>
      </c>
    </row>
    <row r="543" spans="1:1">
      <c r="A543" s="43">
        <v>543</v>
      </c>
    </row>
    <row r="544" spans="1:1">
      <c r="A544" s="43">
        <v>544</v>
      </c>
    </row>
    <row r="545" spans="1:1">
      <c r="A545" s="43">
        <v>545</v>
      </c>
    </row>
    <row r="546" spans="1:1">
      <c r="A546" s="43">
        <v>546</v>
      </c>
    </row>
    <row r="547" spans="1:1">
      <c r="A547" s="43">
        <v>547</v>
      </c>
    </row>
    <row r="548" spans="1:1">
      <c r="A548" s="43">
        <v>548</v>
      </c>
    </row>
    <row r="549" spans="1:1">
      <c r="A549" s="43">
        <v>549</v>
      </c>
    </row>
    <row r="550" spans="1:1">
      <c r="A550" s="43">
        <v>550</v>
      </c>
    </row>
    <row r="551" spans="1:1">
      <c r="A551" s="43">
        <v>551</v>
      </c>
    </row>
    <row r="552" spans="1:1">
      <c r="A552" s="43">
        <v>552</v>
      </c>
    </row>
    <row r="553" spans="1:1">
      <c r="A553" s="43">
        <v>553</v>
      </c>
    </row>
    <row r="554" spans="1:1">
      <c r="A554" s="43">
        <v>554</v>
      </c>
    </row>
    <row r="555" spans="1:1">
      <c r="A555" s="43">
        <v>555</v>
      </c>
    </row>
    <row r="556" spans="1:1">
      <c r="A556" s="43">
        <v>556</v>
      </c>
    </row>
    <row r="557" spans="1:1">
      <c r="A557" s="43">
        <v>557</v>
      </c>
    </row>
    <row r="558" spans="1:1">
      <c r="A558" s="43">
        <v>558</v>
      </c>
    </row>
    <row r="559" spans="1:1">
      <c r="A559" s="43">
        <v>559</v>
      </c>
    </row>
    <row r="560" spans="1:1">
      <c r="A560" s="43">
        <v>560</v>
      </c>
    </row>
    <row r="561" spans="1:1">
      <c r="A561" s="43">
        <v>561</v>
      </c>
    </row>
    <row r="562" spans="1:1">
      <c r="A562" s="43">
        <v>562</v>
      </c>
    </row>
    <row r="563" spans="1:1">
      <c r="A563" s="43">
        <v>563</v>
      </c>
    </row>
    <row r="564" spans="1:1">
      <c r="A564" s="43">
        <v>564</v>
      </c>
    </row>
    <row r="565" spans="1:1">
      <c r="A565" s="43">
        <v>565</v>
      </c>
    </row>
    <row r="566" spans="1:1">
      <c r="A566" s="43">
        <v>566</v>
      </c>
    </row>
    <row r="567" spans="1:1">
      <c r="A567" s="43">
        <v>567</v>
      </c>
    </row>
    <row r="568" spans="1:1">
      <c r="A568" s="43">
        <v>568</v>
      </c>
    </row>
    <row r="569" spans="1:1">
      <c r="A569" s="43">
        <v>569</v>
      </c>
    </row>
    <row r="570" spans="1:1">
      <c r="A570" s="43">
        <v>570</v>
      </c>
    </row>
    <row r="571" spans="1:1">
      <c r="A571" s="43">
        <v>571</v>
      </c>
    </row>
    <row r="572" spans="1:1">
      <c r="A572" s="43">
        <v>572</v>
      </c>
    </row>
    <row r="573" spans="1:1">
      <c r="A573" s="43">
        <v>573</v>
      </c>
    </row>
    <row r="574" spans="1:1">
      <c r="A574" s="43">
        <v>574</v>
      </c>
    </row>
    <row r="575" spans="1:1">
      <c r="A575" s="43">
        <v>575</v>
      </c>
    </row>
    <row r="576" spans="1:1">
      <c r="A576" s="43">
        <v>576</v>
      </c>
    </row>
    <row r="577" spans="1:1">
      <c r="A577" s="43">
        <v>577</v>
      </c>
    </row>
    <row r="578" spans="1:1">
      <c r="A578" s="43">
        <v>578</v>
      </c>
    </row>
    <row r="579" spans="1:1">
      <c r="A579" s="43">
        <v>579</v>
      </c>
    </row>
    <row r="580" spans="1:1">
      <c r="A580" s="43">
        <v>580</v>
      </c>
    </row>
    <row r="581" spans="1:1">
      <c r="A581" s="43">
        <v>581</v>
      </c>
    </row>
    <row r="582" spans="1:1">
      <c r="A582" s="43">
        <v>582</v>
      </c>
    </row>
    <row r="583" spans="1:1">
      <c r="A583" s="43">
        <v>583</v>
      </c>
    </row>
    <row r="584" spans="1:1">
      <c r="A584" s="43">
        <v>584</v>
      </c>
    </row>
    <row r="585" spans="1:1">
      <c r="A585" s="43">
        <v>585</v>
      </c>
    </row>
    <row r="586" spans="1:1">
      <c r="A586" s="43">
        <v>586</v>
      </c>
    </row>
    <row r="587" spans="1:1">
      <c r="A587" s="43">
        <v>587</v>
      </c>
    </row>
    <row r="588" spans="1:1">
      <c r="A588" s="43">
        <v>588</v>
      </c>
    </row>
    <row r="589" spans="1:1">
      <c r="A589" s="43">
        <v>589</v>
      </c>
    </row>
    <row r="590" spans="1:1">
      <c r="A590" s="43">
        <v>590</v>
      </c>
    </row>
    <row r="591" spans="1:1">
      <c r="A591" s="43">
        <v>591</v>
      </c>
    </row>
    <row r="592" spans="1:1">
      <c r="A592" s="43">
        <v>592</v>
      </c>
    </row>
    <row r="593" spans="1:1">
      <c r="A593" s="43">
        <v>593</v>
      </c>
    </row>
    <row r="594" spans="1:1">
      <c r="A594" s="43">
        <v>594</v>
      </c>
    </row>
    <row r="595" spans="1:1">
      <c r="A595" s="43">
        <v>595</v>
      </c>
    </row>
    <row r="596" spans="1:1">
      <c r="A596" s="43">
        <v>596</v>
      </c>
    </row>
    <row r="597" spans="1:1">
      <c r="A597" s="43">
        <v>597</v>
      </c>
    </row>
    <row r="598" spans="1:1">
      <c r="A598" s="43">
        <v>598</v>
      </c>
    </row>
    <row r="599" spans="1:1">
      <c r="A599" s="43">
        <v>599</v>
      </c>
    </row>
    <row r="600" spans="1:1">
      <c r="A600" s="43">
        <v>600</v>
      </c>
    </row>
    <row r="601" spans="1:1">
      <c r="A601" s="43">
        <v>601</v>
      </c>
    </row>
    <row r="602" spans="1:1">
      <c r="A602" s="43">
        <v>602</v>
      </c>
    </row>
    <row r="603" spans="1:1">
      <c r="A603" s="43">
        <v>603</v>
      </c>
    </row>
    <row r="604" spans="1:1">
      <c r="A604" s="43">
        <v>604</v>
      </c>
    </row>
    <row r="605" spans="1:1">
      <c r="A605" s="43">
        <v>605</v>
      </c>
    </row>
    <row r="606" spans="1:1">
      <c r="A606" s="43">
        <v>606</v>
      </c>
    </row>
    <row r="607" spans="1:1">
      <c r="A607" s="43">
        <v>607</v>
      </c>
    </row>
    <row r="608" spans="1:1">
      <c r="A608" s="43">
        <v>608</v>
      </c>
    </row>
    <row r="609" spans="1:1">
      <c r="A609" s="43">
        <v>609</v>
      </c>
    </row>
    <row r="610" spans="1:1">
      <c r="A610" s="43">
        <v>610</v>
      </c>
    </row>
    <row r="611" spans="1:1">
      <c r="A611" s="43">
        <v>611</v>
      </c>
    </row>
    <row r="612" spans="1:1">
      <c r="A612" s="43">
        <v>612</v>
      </c>
    </row>
    <row r="613" spans="1:1">
      <c r="A613" s="43">
        <v>613</v>
      </c>
    </row>
    <row r="614" spans="1:1">
      <c r="A614" s="43">
        <v>614</v>
      </c>
    </row>
    <row r="615" spans="1:1">
      <c r="A615" s="43">
        <v>615</v>
      </c>
    </row>
    <row r="616" spans="1:1">
      <c r="A616" s="43">
        <v>616</v>
      </c>
    </row>
    <row r="617" spans="1:1">
      <c r="A617" s="43">
        <v>617</v>
      </c>
    </row>
    <row r="618" spans="1:1">
      <c r="A618" s="43">
        <v>618</v>
      </c>
    </row>
    <row r="619" spans="1:1">
      <c r="A619" s="43">
        <v>619</v>
      </c>
    </row>
    <row r="620" spans="1:1">
      <c r="A620" s="43">
        <v>620</v>
      </c>
    </row>
    <row r="621" spans="1:1">
      <c r="A621" s="43">
        <v>621</v>
      </c>
    </row>
    <row r="622" spans="1:1">
      <c r="A622" s="43">
        <v>622</v>
      </c>
    </row>
    <row r="623" spans="1:1">
      <c r="A623" s="43">
        <v>623</v>
      </c>
    </row>
    <row r="624" spans="1:1">
      <c r="A624" s="43">
        <v>624</v>
      </c>
    </row>
    <row r="625" spans="1:1">
      <c r="A625" s="43">
        <v>625</v>
      </c>
    </row>
    <row r="626" spans="1:1">
      <c r="A626" s="43">
        <v>626</v>
      </c>
    </row>
    <row r="627" spans="1:1">
      <c r="A627" s="43">
        <v>627</v>
      </c>
    </row>
    <row r="628" spans="1:1">
      <c r="A628" s="43">
        <v>628</v>
      </c>
    </row>
    <row r="629" spans="1:1">
      <c r="A629" s="43">
        <v>629</v>
      </c>
    </row>
    <row r="630" spans="1:1">
      <c r="A630" s="43">
        <v>630</v>
      </c>
    </row>
    <row r="631" spans="1:1">
      <c r="A631" s="43">
        <v>631</v>
      </c>
    </row>
    <row r="632" spans="1:1">
      <c r="A632" s="43">
        <v>632</v>
      </c>
    </row>
    <row r="633" spans="1:1">
      <c r="A633" s="43">
        <v>633</v>
      </c>
    </row>
    <row r="634" spans="1:1">
      <c r="A634" s="43">
        <v>634</v>
      </c>
    </row>
    <row r="635" spans="1:1">
      <c r="A635" s="43">
        <v>635</v>
      </c>
    </row>
    <row r="636" spans="1:1">
      <c r="A636" s="43">
        <v>636</v>
      </c>
    </row>
    <row r="637" spans="1:1">
      <c r="A637" s="43">
        <v>637</v>
      </c>
    </row>
    <row r="638" spans="1:1">
      <c r="A638" s="43">
        <v>638</v>
      </c>
    </row>
    <row r="639" spans="1:1">
      <c r="A639" s="43">
        <v>639</v>
      </c>
    </row>
    <row r="640" spans="1:1">
      <c r="A640" s="43">
        <v>640</v>
      </c>
    </row>
    <row r="641" spans="1:1">
      <c r="A641" s="43">
        <v>641</v>
      </c>
    </row>
    <row r="642" spans="1:1">
      <c r="A642" s="43">
        <v>642</v>
      </c>
    </row>
    <row r="643" spans="1:1">
      <c r="A643" s="43">
        <v>643</v>
      </c>
    </row>
    <row r="644" spans="1:1">
      <c r="A644" s="43">
        <v>644</v>
      </c>
    </row>
    <row r="645" spans="1:1">
      <c r="A645" s="43">
        <v>645</v>
      </c>
    </row>
    <row r="646" spans="1:1">
      <c r="A646" s="43">
        <v>646</v>
      </c>
    </row>
    <row r="647" spans="1:1">
      <c r="A647" s="43">
        <v>647</v>
      </c>
    </row>
    <row r="648" spans="1:1">
      <c r="A648" s="43">
        <v>648</v>
      </c>
    </row>
    <row r="649" spans="1:1">
      <c r="A649" s="43">
        <v>649</v>
      </c>
    </row>
    <row r="650" spans="1:1">
      <c r="A650" s="43">
        <v>650</v>
      </c>
    </row>
    <row r="651" spans="1:1">
      <c r="A651" s="43">
        <v>651</v>
      </c>
    </row>
    <row r="652" spans="1:1">
      <c r="A652" s="43">
        <v>652</v>
      </c>
    </row>
    <row r="653" spans="1:1">
      <c r="A653" s="43">
        <v>653</v>
      </c>
    </row>
    <row r="654" spans="1:1">
      <c r="A654" s="43">
        <v>654</v>
      </c>
    </row>
    <row r="655" spans="1:1">
      <c r="A655" s="43">
        <v>655</v>
      </c>
    </row>
    <row r="656" spans="1:1">
      <c r="A656" s="43">
        <v>656</v>
      </c>
    </row>
    <row r="657" spans="1:1">
      <c r="A657" s="43">
        <v>657</v>
      </c>
    </row>
    <row r="658" spans="1:1">
      <c r="A658" s="43">
        <v>658</v>
      </c>
    </row>
    <row r="659" spans="1:1">
      <c r="A659" s="43">
        <v>659</v>
      </c>
    </row>
    <row r="660" spans="1:1">
      <c r="A660" s="43">
        <v>660</v>
      </c>
    </row>
    <row r="661" spans="1:1">
      <c r="A661" s="43">
        <v>661</v>
      </c>
    </row>
    <row r="662" spans="1:1">
      <c r="A662" s="43">
        <v>662</v>
      </c>
    </row>
    <row r="663" spans="1:1">
      <c r="A663" s="43">
        <v>663</v>
      </c>
    </row>
    <row r="664" spans="1:1">
      <c r="A664" s="43">
        <v>664</v>
      </c>
    </row>
    <row r="665" spans="1:1">
      <c r="A665" s="43">
        <v>665</v>
      </c>
    </row>
    <row r="666" spans="1:1">
      <c r="A666" s="43">
        <v>666</v>
      </c>
    </row>
    <row r="667" spans="1:1">
      <c r="A667" s="43">
        <v>667</v>
      </c>
    </row>
    <row r="668" spans="1:1">
      <c r="A668" s="43">
        <v>668</v>
      </c>
    </row>
    <row r="669" spans="1:1">
      <c r="A669" s="43">
        <v>669</v>
      </c>
    </row>
    <row r="670" spans="1:1">
      <c r="A670" s="43">
        <v>670</v>
      </c>
    </row>
    <row r="671" spans="1:1">
      <c r="A671" s="43">
        <v>671</v>
      </c>
    </row>
    <row r="672" spans="1:1">
      <c r="A672" s="43">
        <v>672</v>
      </c>
    </row>
    <row r="673" spans="1:1">
      <c r="A673" s="43">
        <v>673</v>
      </c>
    </row>
    <row r="674" spans="1:1">
      <c r="A674" s="43">
        <v>674</v>
      </c>
    </row>
    <row r="675" spans="1:1">
      <c r="A675" s="43">
        <v>675</v>
      </c>
    </row>
    <row r="676" spans="1:1">
      <c r="A676" s="43">
        <v>676</v>
      </c>
    </row>
    <row r="677" spans="1:1">
      <c r="A677" s="43">
        <v>677</v>
      </c>
    </row>
    <row r="678" spans="1:1">
      <c r="A678" s="43">
        <v>678</v>
      </c>
    </row>
    <row r="679" spans="1:1">
      <c r="A679" s="43">
        <v>679</v>
      </c>
    </row>
    <row r="680" spans="1:1">
      <c r="A680" s="43">
        <v>680</v>
      </c>
    </row>
    <row r="681" spans="1:1">
      <c r="A681" s="43">
        <v>681</v>
      </c>
    </row>
    <row r="682" spans="1:1">
      <c r="A682" s="43">
        <v>682</v>
      </c>
    </row>
    <row r="683" spans="1:1">
      <c r="A683" s="43">
        <v>683</v>
      </c>
    </row>
    <row r="684" spans="1:1">
      <c r="A684" s="43">
        <v>684</v>
      </c>
    </row>
    <row r="685" spans="1:1">
      <c r="A685" s="43">
        <v>685</v>
      </c>
    </row>
    <row r="686" spans="1:1">
      <c r="A686" s="43">
        <v>686</v>
      </c>
    </row>
    <row r="687" spans="1:1">
      <c r="A687" s="43">
        <v>687</v>
      </c>
    </row>
    <row r="688" spans="1:1">
      <c r="A688" s="43">
        <v>688</v>
      </c>
    </row>
    <row r="689" spans="1:1">
      <c r="A689" s="43">
        <v>689</v>
      </c>
    </row>
    <row r="690" spans="1:1">
      <c r="A690" s="43">
        <v>690</v>
      </c>
    </row>
    <row r="691" spans="1:1">
      <c r="A691" s="43">
        <v>691</v>
      </c>
    </row>
    <row r="692" spans="1:1">
      <c r="A692" s="43">
        <v>692</v>
      </c>
    </row>
    <row r="693" spans="1:1">
      <c r="A693" s="43">
        <v>693</v>
      </c>
    </row>
    <row r="694" spans="1:1">
      <c r="A694" s="43">
        <v>694</v>
      </c>
    </row>
    <row r="695" spans="1:1">
      <c r="A695" s="43">
        <v>695</v>
      </c>
    </row>
    <row r="696" spans="1:1">
      <c r="A696" s="43">
        <v>696</v>
      </c>
    </row>
    <row r="697" spans="1:1">
      <c r="A697" s="43">
        <v>697</v>
      </c>
    </row>
    <row r="698" spans="1:1">
      <c r="A698" s="43">
        <v>698</v>
      </c>
    </row>
    <row r="699" spans="1:1">
      <c r="A699" s="43">
        <v>699</v>
      </c>
    </row>
    <row r="700" spans="1:1">
      <c r="A700" s="43">
        <v>700</v>
      </c>
    </row>
    <row r="701" spans="1:1">
      <c r="A701" s="43">
        <v>701</v>
      </c>
    </row>
    <row r="702" spans="1:1">
      <c r="A702" s="43">
        <v>702</v>
      </c>
    </row>
    <row r="703" spans="1:1">
      <c r="A703" s="43">
        <v>703</v>
      </c>
    </row>
    <row r="704" spans="1:1">
      <c r="A704" s="43">
        <v>704</v>
      </c>
    </row>
    <row r="705" spans="1:1">
      <c r="A705" s="43">
        <v>705</v>
      </c>
    </row>
    <row r="706" spans="1:1">
      <c r="A706" s="43">
        <v>706</v>
      </c>
    </row>
    <row r="707" spans="1:1">
      <c r="A707" s="43">
        <v>707</v>
      </c>
    </row>
    <row r="708" spans="1:1">
      <c r="A708" s="43">
        <v>708</v>
      </c>
    </row>
    <row r="709" spans="1:1">
      <c r="A709" s="43">
        <v>709</v>
      </c>
    </row>
    <row r="710" spans="1:1">
      <c r="A710" s="43">
        <v>710</v>
      </c>
    </row>
    <row r="711" spans="1:1">
      <c r="A711" s="43">
        <v>711</v>
      </c>
    </row>
    <row r="712" spans="1:1">
      <c r="A712" s="43">
        <v>712</v>
      </c>
    </row>
    <row r="713" spans="1:1">
      <c r="A713" s="43">
        <v>713</v>
      </c>
    </row>
    <row r="714" spans="1:1">
      <c r="A714" s="43">
        <v>714</v>
      </c>
    </row>
    <row r="715" spans="1:1">
      <c r="A715" s="43">
        <v>715</v>
      </c>
    </row>
    <row r="716" spans="1:1">
      <c r="A716" s="43">
        <v>716</v>
      </c>
    </row>
    <row r="717" spans="1:1">
      <c r="A717" s="43">
        <v>717</v>
      </c>
    </row>
    <row r="718" spans="1:1">
      <c r="A718" s="43">
        <v>718</v>
      </c>
    </row>
    <row r="719" spans="1:1">
      <c r="A719" s="43">
        <v>719</v>
      </c>
    </row>
    <row r="720" spans="1:1">
      <c r="A720" s="43">
        <v>720</v>
      </c>
    </row>
    <row r="721" spans="1:1">
      <c r="A721" s="43">
        <v>721</v>
      </c>
    </row>
    <row r="722" spans="1:1">
      <c r="A722" s="43">
        <v>722</v>
      </c>
    </row>
    <row r="723" spans="1:1">
      <c r="A723" s="43">
        <v>723</v>
      </c>
    </row>
    <row r="724" spans="1:1">
      <c r="A724" s="43">
        <v>724</v>
      </c>
    </row>
    <row r="725" spans="1:1">
      <c r="A725" s="43">
        <v>725</v>
      </c>
    </row>
    <row r="726" spans="1:1">
      <c r="A726" s="43">
        <v>726</v>
      </c>
    </row>
    <row r="727" spans="1:1">
      <c r="A727" s="43">
        <v>727</v>
      </c>
    </row>
    <row r="728" spans="1:1">
      <c r="A728" s="43">
        <v>728</v>
      </c>
    </row>
    <row r="729" spans="1:1">
      <c r="A729" s="43">
        <v>729</v>
      </c>
    </row>
    <row r="730" spans="1:1">
      <c r="A730" s="43">
        <v>730</v>
      </c>
    </row>
    <row r="731" spans="1:1">
      <c r="A731" s="43">
        <v>731</v>
      </c>
    </row>
    <row r="732" spans="1:1">
      <c r="A732" s="43">
        <v>732</v>
      </c>
    </row>
    <row r="733" spans="1:1">
      <c r="A733" s="43">
        <v>733</v>
      </c>
    </row>
    <row r="734" spans="1:1">
      <c r="A734" s="43">
        <v>734</v>
      </c>
    </row>
    <row r="735" spans="1:1">
      <c r="A735" s="43">
        <v>735</v>
      </c>
    </row>
    <row r="736" spans="1:1">
      <c r="A736" s="43">
        <v>736</v>
      </c>
    </row>
    <row r="737" spans="1:1">
      <c r="A737" s="43">
        <v>737</v>
      </c>
    </row>
    <row r="738" spans="1:1">
      <c r="A738" s="43">
        <v>738</v>
      </c>
    </row>
    <row r="739" spans="1:1">
      <c r="A739" s="43">
        <v>739</v>
      </c>
    </row>
    <row r="740" spans="1:1">
      <c r="A740" s="43">
        <v>740</v>
      </c>
    </row>
    <row r="741" spans="1:1">
      <c r="A741" s="43">
        <v>741</v>
      </c>
    </row>
    <row r="742" spans="1:1">
      <c r="A742" s="43">
        <v>742</v>
      </c>
    </row>
    <row r="743" spans="1:1">
      <c r="A743" s="43">
        <v>743</v>
      </c>
    </row>
    <row r="744" spans="1:1">
      <c r="A744" s="43">
        <v>744</v>
      </c>
    </row>
    <row r="745" spans="1:1">
      <c r="A745" s="43">
        <v>745</v>
      </c>
    </row>
    <row r="746" spans="1:1">
      <c r="A746" s="43">
        <v>746</v>
      </c>
    </row>
    <row r="747" spans="1:1">
      <c r="A747" s="43">
        <v>747</v>
      </c>
    </row>
    <row r="748" spans="1:1">
      <c r="A748" s="43">
        <v>748</v>
      </c>
    </row>
    <row r="749" spans="1:1">
      <c r="A749" s="43">
        <v>749</v>
      </c>
    </row>
    <row r="750" spans="1:1">
      <c r="A750" s="43">
        <v>750</v>
      </c>
    </row>
    <row r="751" spans="1:1">
      <c r="A751" s="43">
        <v>751</v>
      </c>
    </row>
    <row r="752" spans="1:1">
      <c r="A752" s="43">
        <v>752</v>
      </c>
    </row>
    <row r="753" spans="1:1">
      <c r="A753" s="43">
        <v>753</v>
      </c>
    </row>
    <row r="754" spans="1:1">
      <c r="A754" s="43">
        <v>754</v>
      </c>
    </row>
    <row r="755" spans="1:1">
      <c r="A755" s="43">
        <v>755</v>
      </c>
    </row>
    <row r="756" spans="1:1">
      <c r="A756" s="43">
        <v>756</v>
      </c>
    </row>
    <row r="757" spans="1:1">
      <c r="A757" s="43">
        <v>757</v>
      </c>
    </row>
    <row r="758" spans="1:1">
      <c r="A758" s="43">
        <v>758</v>
      </c>
    </row>
    <row r="759" spans="1:1">
      <c r="A759" s="43">
        <v>759</v>
      </c>
    </row>
    <row r="760" spans="1:1">
      <c r="A760" s="43">
        <v>760</v>
      </c>
    </row>
    <row r="761" spans="1:1">
      <c r="A761" s="43">
        <v>761</v>
      </c>
    </row>
    <row r="762" spans="1:1">
      <c r="A762" s="43">
        <v>762</v>
      </c>
    </row>
    <row r="763" spans="1:1">
      <c r="A763" s="43">
        <v>763</v>
      </c>
    </row>
    <row r="764" spans="1:1">
      <c r="A764" s="43">
        <v>764</v>
      </c>
    </row>
    <row r="765" spans="1:1">
      <c r="A765" s="43">
        <v>765</v>
      </c>
    </row>
    <row r="766" spans="1:1">
      <c r="A766" s="43">
        <v>766</v>
      </c>
    </row>
    <row r="767" spans="1:1">
      <c r="A767" s="43">
        <v>767</v>
      </c>
    </row>
    <row r="768" spans="1:1">
      <c r="A768" s="43">
        <v>768</v>
      </c>
    </row>
    <row r="769" spans="1:1">
      <c r="A769" s="43">
        <v>769</v>
      </c>
    </row>
    <row r="770" spans="1:1">
      <c r="A770" s="43">
        <v>770</v>
      </c>
    </row>
    <row r="771" spans="1:1">
      <c r="A771" s="43">
        <v>771</v>
      </c>
    </row>
    <row r="772" spans="1:1">
      <c r="A772" s="43">
        <v>772</v>
      </c>
    </row>
    <row r="773" spans="1:1">
      <c r="A773" s="43">
        <v>773</v>
      </c>
    </row>
    <row r="774" spans="1:1">
      <c r="A774" s="43">
        <v>774</v>
      </c>
    </row>
    <row r="775" spans="1:1">
      <c r="A775" s="43">
        <v>775</v>
      </c>
    </row>
    <row r="776" spans="1:1">
      <c r="A776" s="43">
        <v>776</v>
      </c>
    </row>
    <row r="777" spans="1:1">
      <c r="A777" s="43">
        <v>777</v>
      </c>
    </row>
    <row r="778" spans="1:1">
      <c r="A778" s="43">
        <v>778</v>
      </c>
    </row>
    <row r="779" spans="1:1">
      <c r="A779" s="43">
        <v>779</v>
      </c>
    </row>
    <row r="780" spans="1:1">
      <c r="A780" s="43">
        <v>780</v>
      </c>
    </row>
    <row r="781" spans="1:1">
      <c r="A781" s="43">
        <v>781</v>
      </c>
    </row>
    <row r="782" spans="1:1">
      <c r="A782" s="43">
        <v>782</v>
      </c>
    </row>
    <row r="783" spans="1:1">
      <c r="A783" s="43">
        <v>783</v>
      </c>
    </row>
    <row r="784" spans="1:1">
      <c r="A784" s="43">
        <v>784</v>
      </c>
    </row>
    <row r="785" spans="1:1">
      <c r="A785" s="43">
        <v>785</v>
      </c>
    </row>
    <row r="786" spans="1:1">
      <c r="A786" s="43">
        <v>786</v>
      </c>
    </row>
    <row r="787" spans="1:1">
      <c r="A787" s="43">
        <v>787</v>
      </c>
    </row>
    <row r="788" spans="1:1">
      <c r="A788" s="43">
        <v>788</v>
      </c>
    </row>
    <row r="789" spans="1:1">
      <c r="A789" s="43">
        <v>789</v>
      </c>
    </row>
    <row r="790" spans="1:1">
      <c r="A790" s="43">
        <v>790</v>
      </c>
    </row>
    <row r="791" spans="1:1">
      <c r="A791" s="43">
        <v>791</v>
      </c>
    </row>
    <row r="792" spans="1:1">
      <c r="A792" s="43">
        <v>792</v>
      </c>
    </row>
    <row r="793" spans="1:1">
      <c r="A793" s="43">
        <v>793</v>
      </c>
    </row>
    <row r="794" spans="1:1">
      <c r="A794" s="43">
        <v>794</v>
      </c>
    </row>
    <row r="795" spans="1:1">
      <c r="A795" s="43">
        <v>795</v>
      </c>
    </row>
    <row r="796" spans="1:1">
      <c r="A796" s="43">
        <v>796</v>
      </c>
    </row>
    <row r="797" spans="1:1">
      <c r="A797" s="43">
        <v>797</v>
      </c>
    </row>
    <row r="798" spans="1:1">
      <c r="A798" s="43">
        <v>798</v>
      </c>
    </row>
    <row r="799" spans="1:1">
      <c r="A799" s="43">
        <v>799</v>
      </c>
    </row>
    <row r="800" spans="1:1">
      <c r="A800" s="43">
        <v>800</v>
      </c>
    </row>
  </sheetData>
  <conditionalFormatting sqref="AU50:AU86 AV61:AV102 BW58:BW102 AZ62:AZ102 BL62:BM102 BH58:BH102 BS63:BS102 B61:B102 CD57:CD97 L62:L102 AP62:AQ102 BQ62:BR102 Z62:AA84 BY81:BY103 BZ43:BZ93 K61:K102 AE62:AF84 Z85:AF102 G61:I102 D61:E102 AK62:AK102 AL63:AL103">
    <cfRule type="containsText" dxfId="68" priority="98" operator="containsText" text="N/A">
      <formula>NOT(ISERROR(SEARCH("N/A",B43)))</formula>
    </cfRule>
  </conditionalFormatting>
  <conditionalFormatting sqref="BD58:BD102">
    <cfRule type="containsText" dxfId="67" priority="82" operator="containsText" text="N/A">
      <formula>NOT(ISERROR(SEARCH("N/A",BD58)))</formula>
    </cfRule>
  </conditionalFormatting>
  <conditionalFormatting sqref="CI62:CI102">
    <cfRule type="containsText" dxfId="66" priority="81" operator="containsText" text="N/A">
      <formula>NOT(ISERROR(SEARCH("N/A",CI62)))</formula>
    </cfRule>
  </conditionalFormatting>
  <conditionalFormatting sqref="AB51:AB84">
    <cfRule type="containsText" dxfId="65" priority="75" operator="containsText" text="N/A">
      <formula>NOT(ISERROR(SEARCH("N/A",AB51)))</formula>
    </cfRule>
  </conditionalFormatting>
  <conditionalFormatting sqref="J61:J102">
    <cfRule type="containsText" dxfId="64" priority="74" operator="containsText" text="N/A">
      <formula>NOT(ISERROR(SEARCH("N/A",J61)))</formula>
    </cfRule>
  </conditionalFormatting>
  <conditionalFormatting sqref="AM86:AO103">
    <cfRule type="containsText" dxfId="63" priority="71" operator="containsText" text="N/A">
      <formula>NOT(ISERROR(SEARCH("N/A",AM86)))</formula>
    </cfRule>
  </conditionalFormatting>
  <conditionalFormatting sqref="AM52:AO85">
    <cfRule type="containsText" dxfId="62" priority="70" operator="containsText" text="N/A">
      <formula>NOT(ISERROR(SEARCH("N/A",AM52)))</formula>
    </cfRule>
  </conditionalFormatting>
  <conditionalFormatting sqref="AR85:AT102">
    <cfRule type="containsText" dxfId="61" priority="69" operator="containsText" text="N/A">
      <formula>NOT(ISERROR(SEARCH("N/A",AR85)))</formula>
    </cfRule>
  </conditionalFormatting>
  <conditionalFormatting sqref="AR51:AT84">
    <cfRule type="containsText" dxfId="60" priority="68" operator="containsText" text="N/A">
      <formula>NOT(ISERROR(SEARCH("N/A",AR51)))</formula>
    </cfRule>
  </conditionalFormatting>
  <conditionalFormatting sqref="AW85:AY102">
    <cfRule type="containsText" dxfId="59" priority="67" operator="containsText" text="N/A">
      <formula>NOT(ISERROR(SEARCH("N/A",AW85)))</formula>
    </cfRule>
  </conditionalFormatting>
  <conditionalFormatting sqref="AW51:AY84">
    <cfRule type="containsText" dxfId="58" priority="66" operator="containsText" text="N/A">
      <formula>NOT(ISERROR(SEARCH("N/A",AW51)))</formula>
    </cfRule>
  </conditionalFormatting>
  <conditionalFormatting sqref="BA85:BC102">
    <cfRule type="containsText" dxfId="57" priority="65" operator="containsText" text="N/A">
      <formula>NOT(ISERROR(SEARCH("N/A",BA85)))</formula>
    </cfRule>
  </conditionalFormatting>
  <conditionalFormatting sqref="BA51:BC84">
    <cfRule type="containsText" dxfId="56" priority="64" operator="containsText" text="N/A">
      <formula>NOT(ISERROR(SEARCH("N/A",BA51)))</formula>
    </cfRule>
  </conditionalFormatting>
  <conditionalFormatting sqref="BE85:BG102">
    <cfRule type="containsText" dxfId="55" priority="63" operator="containsText" text="N/A">
      <formula>NOT(ISERROR(SEARCH("N/A",BE85)))</formula>
    </cfRule>
  </conditionalFormatting>
  <conditionalFormatting sqref="BE51:BG84">
    <cfRule type="containsText" dxfId="54" priority="62" operator="containsText" text="N/A">
      <formula>NOT(ISERROR(SEARCH("N/A",BE51)))</formula>
    </cfRule>
  </conditionalFormatting>
  <conditionalFormatting sqref="BI85:BK102">
    <cfRule type="containsText" dxfId="53" priority="61" operator="containsText" text="N/A">
      <formula>NOT(ISERROR(SEARCH("N/A",BI85)))</formula>
    </cfRule>
  </conditionalFormatting>
  <conditionalFormatting sqref="BI51:BK84">
    <cfRule type="containsText" dxfId="52" priority="60" operator="containsText" text="N/A">
      <formula>NOT(ISERROR(SEARCH("N/A",BI51)))</formula>
    </cfRule>
  </conditionalFormatting>
  <conditionalFormatting sqref="BN85:BP102">
    <cfRule type="containsText" dxfId="51" priority="59" operator="containsText" text="N/A">
      <formula>NOT(ISERROR(SEARCH("N/A",BN85)))</formula>
    </cfRule>
  </conditionalFormatting>
  <conditionalFormatting sqref="BN51:BP84">
    <cfRule type="containsText" dxfId="50" priority="58" operator="containsText" text="N/A">
      <formula>NOT(ISERROR(SEARCH("N/A",BN51)))</formula>
    </cfRule>
  </conditionalFormatting>
  <conditionalFormatting sqref="BT85:BV102">
    <cfRule type="containsText" dxfId="49" priority="57" operator="containsText" text="N/A">
      <formula>NOT(ISERROR(SEARCH("N/A",BT85)))</formula>
    </cfRule>
  </conditionalFormatting>
  <conditionalFormatting sqref="BT51:BV84">
    <cfRule type="containsText" dxfId="48" priority="56" operator="containsText" text="N/A">
      <formula>NOT(ISERROR(SEARCH("N/A",BT51)))</formula>
    </cfRule>
  </conditionalFormatting>
  <conditionalFormatting sqref="CJ85:CL102">
    <cfRule type="containsText" dxfId="47" priority="53" operator="containsText" text="N/A">
      <formula>NOT(ISERROR(SEARCH("N/A",CJ85)))</formula>
    </cfRule>
  </conditionalFormatting>
  <conditionalFormatting sqref="CJ51:CL84">
    <cfRule type="containsText" dxfId="46" priority="52" operator="containsText" text="N/A">
      <formula>NOT(ISERROR(SEARCH("N/A",CJ51)))</formula>
    </cfRule>
  </conditionalFormatting>
  <conditionalFormatting sqref="CN85:CP102">
    <cfRule type="containsText" dxfId="45" priority="51" operator="containsText" text="N/A">
      <formula>NOT(ISERROR(SEARCH("N/A",CN85)))</formula>
    </cfRule>
  </conditionalFormatting>
  <conditionalFormatting sqref="CN51:CP84">
    <cfRule type="containsText" dxfId="44" priority="50" operator="containsText" text="N/A">
      <formula>NOT(ISERROR(SEARCH("N/A",CN51)))</formula>
    </cfRule>
  </conditionalFormatting>
  <conditionalFormatting sqref="U85:X102 U62:W84">
    <cfRule type="containsText" dxfId="43" priority="49" operator="containsText" text="N/A">
      <formula>NOT(ISERROR(SEARCH("N/A",U62)))</formula>
    </cfRule>
  </conditionalFormatting>
  <conditionalFormatting sqref="X51:X84">
    <cfRule type="containsText" dxfId="42" priority="48" operator="containsText" text="N/A">
      <formula>NOT(ISERROR(SEARCH("N/A",X51)))</formula>
    </cfRule>
  </conditionalFormatting>
  <conditionalFormatting sqref="Q85:T102 Q62:S84">
    <cfRule type="containsText" dxfId="41" priority="47" operator="containsText" text="N/A">
      <formula>NOT(ISERROR(SEARCH("N/A",Q62)))</formula>
    </cfRule>
  </conditionalFormatting>
  <conditionalFormatting sqref="T51:T84">
    <cfRule type="containsText" dxfId="40" priority="46" operator="containsText" text="N/A">
      <formula>NOT(ISERROR(SEARCH("N/A",T51)))</formula>
    </cfRule>
  </conditionalFormatting>
  <conditionalFormatting sqref="M85:P102 M62:O84">
    <cfRule type="containsText" dxfId="39" priority="45" operator="containsText" text="N/A">
      <formula>NOT(ISERROR(SEARCH("N/A",M62)))</formula>
    </cfRule>
  </conditionalFormatting>
  <conditionalFormatting sqref="P51:P84">
    <cfRule type="containsText" dxfId="38" priority="44" operator="containsText" text="N/A">
      <formula>NOT(ISERROR(SEARCH("N/A",P51)))</formula>
    </cfRule>
  </conditionalFormatting>
  <conditionalFormatting sqref="AC51:AD84">
    <cfRule type="containsText" dxfId="37" priority="43" operator="containsText" text="N/A">
      <formula>NOT(ISERROR(SEARCH("N/A",AC51)))</formula>
    </cfRule>
  </conditionalFormatting>
  <conditionalFormatting sqref="BY51:BY58 BY60:BY79">
    <cfRule type="containsText" dxfId="36" priority="40" operator="containsText" text="N/A">
      <formula>NOT(ISERROR(SEARCH("N/A",BY51)))</formula>
    </cfRule>
  </conditionalFormatting>
  <conditionalFormatting sqref="CA68:CC93 CA43:CA67">
    <cfRule type="containsText" dxfId="35" priority="37" operator="containsText" text="N/A">
      <formula>NOT(ISERROR(SEARCH("N/A",CA43)))</formula>
    </cfRule>
  </conditionalFormatting>
  <conditionalFormatting sqref="C61:C102">
    <cfRule type="containsText" dxfId="34" priority="36" operator="containsText" text="N/A">
      <formula>NOT(ISERROR(SEARCH("N/A",C61)))</formula>
    </cfRule>
  </conditionalFormatting>
  <conditionalFormatting sqref="AG62:AJ102">
    <cfRule type="containsText" dxfId="33" priority="35" operator="containsText" text="N/A">
      <formula>NOT(ISERROR(SEARCH("N/A",AG62)))</formula>
    </cfRule>
  </conditionalFormatting>
  <conditionalFormatting sqref="CB52:CB67">
    <cfRule type="expression" dxfId="32" priority="34" stopIfTrue="1">
      <formula>NOT(ISERROR(SEARCH("N/A",CB52)))</formula>
    </cfRule>
  </conditionalFormatting>
  <conditionalFormatting sqref="CC52:CC67">
    <cfRule type="expression" dxfId="31" priority="33" stopIfTrue="1">
      <formula>NOT(ISERROR(SEARCH("N/A",CC52)))</formula>
    </cfRule>
  </conditionalFormatting>
  <conditionalFormatting sqref="CS85:CU102">
    <cfRule type="containsText" dxfId="30" priority="32" operator="containsText" text="N/A">
      <formula>NOT(ISERROR(SEARCH("N/A",CS85)))</formula>
    </cfRule>
  </conditionalFormatting>
  <conditionalFormatting sqref="CS51:CU84">
    <cfRule type="containsText" dxfId="29" priority="31" operator="containsText" text="N/A">
      <formula>NOT(ISERROR(SEARCH("N/A",CS51)))</formula>
    </cfRule>
  </conditionalFormatting>
  <conditionalFormatting sqref="CW81:CW103 CX43:CX93">
    <cfRule type="containsText" dxfId="28" priority="30" operator="containsText" text="N/A">
      <formula>NOT(ISERROR(SEARCH("N/A",CW43)))</formula>
    </cfRule>
  </conditionalFormatting>
  <conditionalFormatting sqref="CW51:CW58 CW60:CW79">
    <cfRule type="containsText" dxfId="27" priority="29" operator="containsText" text="N/A">
      <formula>NOT(ISERROR(SEARCH("N/A",CW51)))</formula>
    </cfRule>
  </conditionalFormatting>
  <conditionalFormatting sqref="CY68:DA93 CY43:CY67">
    <cfRule type="containsText" dxfId="26" priority="28" operator="containsText" text="N/A">
      <formula>NOT(ISERROR(SEARCH("N/A",CY43)))</formula>
    </cfRule>
  </conditionalFormatting>
  <conditionalFormatting sqref="CZ52:CZ67">
    <cfRule type="expression" dxfId="25" priority="27" stopIfTrue="1">
      <formula>NOT(ISERROR(SEARCH("N/A",CZ52)))</formula>
    </cfRule>
  </conditionalFormatting>
  <conditionalFormatting sqref="DA52:DA67">
    <cfRule type="expression" dxfId="24" priority="26" stopIfTrue="1">
      <formula>NOT(ISERROR(SEARCH("N/A",DA52)))</formula>
    </cfRule>
  </conditionalFormatting>
  <conditionalFormatting sqref="DC81:DC103 DD43:DD93">
    <cfRule type="containsText" dxfId="23" priority="25" operator="containsText" text="N/A">
      <formula>NOT(ISERROR(SEARCH("N/A",DC43)))</formula>
    </cfRule>
  </conditionalFormatting>
  <conditionalFormatting sqref="DC51:DC58 DC60:DC79">
    <cfRule type="containsText" dxfId="22" priority="24" operator="containsText" text="N/A">
      <formula>NOT(ISERROR(SEARCH("N/A",DC51)))</formula>
    </cfRule>
  </conditionalFormatting>
  <conditionalFormatting sqref="DE68:DG93 DE43:DE67">
    <cfRule type="containsText" dxfId="21" priority="23" operator="containsText" text="N/A">
      <formula>NOT(ISERROR(SEARCH("N/A",DE43)))</formula>
    </cfRule>
  </conditionalFormatting>
  <conditionalFormatting sqref="DF52:DF67">
    <cfRule type="expression" dxfId="20" priority="22" stopIfTrue="1">
      <formula>NOT(ISERROR(SEARCH("N/A",DF52)))</formula>
    </cfRule>
  </conditionalFormatting>
  <conditionalFormatting sqref="DG52:DG67">
    <cfRule type="expression" dxfId="19" priority="21" stopIfTrue="1">
      <formula>NOT(ISERROR(SEARCH("N/A",DG52)))</formula>
    </cfRule>
  </conditionalFormatting>
  <conditionalFormatting sqref="DI81:DI103 DJ43:DJ93">
    <cfRule type="containsText" dxfId="18" priority="20" operator="containsText" text="N/A">
      <formula>NOT(ISERROR(SEARCH("N/A",DI43)))</formula>
    </cfRule>
  </conditionalFormatting>
  <conditionalFormatting sqref="DI51:DI58 DI60:DI79">
    <cfRule type="containsText" dxfId="17" priority="19" operator="containsText" text="N/A">
      <formula>NOT(ISERROR(SEARCH("N/A",DI51)))</formula>
    </cfRule>
  </conditionalFormatting>
  <conditionalFormatting sqref="DK68:DM93 DK43:DK67">
    <cfRule type="containsText" dxfId="16" priority="18" operator="containsText" text="N/A">
      <formula>NOT(ISERROR(SEARCH("N/A",DK43)))</formula>
    </cfRule>
  </conditionalFormatting>
  <conditionalFormatting sqref="DL52:DL67">
    <cfRule type="expression" dxfId="15" priority="17" stopIfTrue="1">
      <formula>NOT(ISERROR(SEARCH("N/A",DL52)))</formula>
    </cfRule>
  </conditionalFormatting>
  <conditionalFormatting sqref="DM52:DM67">
    <cfRule type="expression" dxfId="14" priority="16" stopIfTrue="1">
      <formula>NOT(ISERROR(SEARCH("N/A",DM52)))</formula>
    </cfRule>
  </conditionalFormatting>
  <conditionalFormatting sqref="CE62:CE102">
    <cfRule type="containsText" dxfId="13" priority="15" operator="containsText" text="N/A">
      <formula>NOT(ISERROR(SEARCH("N/A",CE62)))</formula>
    </cfRule>
  </conditionalFormatting>
  <conditionalFormatting sqref="CF85:CH102">
    <cfRule type="containsText" dxfId="12" priority="14" operator="containsText" text="N/A">
      <formula>NOT(ISERROR(SEARCH("N/A",CF85)))</formula>
    </cfRule>
  </conditionalFormatting>
  <conditionalFormatting sqref="CF51:CH84">
    <cfRule type="containsText" dxfId="11" priority="13" operator="containsText" text="N/A">
      <formula>NOT(ISERROR(SEARCH("N/A",CF51)))</formula>
    </cfRule>
  </conditionalFormatting>
  <conditionalFormatting sqref="DO81:DO103 DP43:DP93">
    <cfRule type="containsText" dxfId="10" priority="12" operator="containsText" text="N/A">
      <formula>NOT(ISERROR(SEARCH("N/A",DO43)))</formula>
    </cfRule>
  </conditionalFormatting>
  <conditionalFormatting sqref="DO51:DO58 DO60:DO79">
    <cfRule type="containsText" dxfId="9" priority="11" operator="containsText" text="N/A">
      <formula>NOT(ISERROR(SEARCH("N/A",DO51)))</formula>
    </cfRule>
  </conditionalFormatting>
  <conditionalFormatting sqref="DQ68:DS93 DQ43:DQ67">
    <cfRule type="containsText" dxfId="8" priority="10" operator="containsText" text="N/A">
      <formula>NOT(ISERROR(SEARCH("N/A",DQ43)))</formula>
    </cfRule>
  </conditionalFormatting>
  <conditionalFormatting sqref="DR52:DR67">
    <cfRule type="expression" dxfId="7" priority="9" stopIfTrue="1">
      <formula>NOT(ISERROR(SEARCH("N/A",DR52)))</formula>
    </cfRule>
  </conditionalFormatting>
  <conditionalFormatting sqref="DS52:DS67">
    <cfRule type="expression" dxfId="6" priority="8" stopIfTrue="1">
      <formula>NOT(ISERROR(SEARCH("N/A",DS52)))</formula>
    </cfRule>
  </conditionalFormatting>
  <conditionalFormatting sqref="F61:F102">
    <cfRule type="containsText" dxfId="5" priority="6" operator="containsText" text="N/A">
      <formula>NOT(ISERROR(SEARCH("N/A",F61)))</formula>
    </cfRule>
  </conditionalFormatting>
  <conditionalFormatting sqref="DU81:DU103 DV43:DV93">
    <cfRule type="containsText" dxfId="4" priority="5" operator="containsText" text="N/A">
      <formula>NOT(ISERROR(SEARCH("N/A",DU43)))</formula>
    </cfRule>
  </conditionalFormatting>
  <conditionalFormatting sqref="DU51:DU58 DU60:DU79">
    <cfRule type="containsText" dxfId="3" priority="4" operator="containsText" text="N/A">
      <formula>NOT(ISERROR(SEARCH("N/A",DU51)))</formula>
    </cfRule>
  </conditionalFormatting>
  <conditionalFormatting sqref="DW68:DY93 DW43:DW67">
    <cfRule type="containsText" dxfId="2" priority="3" operator="containsText" text="N/A">
      <formula>NOT(ISERROR(SEARCH("N/A",DW43)))</formula>
    </cfRule>
  </conditionalFormatting>
  <conditionalFormatting sqref="DX52:DX67">
    <cfRule type="expression" dxfId="1" priority="2" stopIfTrue="1">
      <formula>NOT(ISERROR(SEARCH("N/A",DX52)))</formula>
    </cfRule>
  </conditionalFormatting>
  <conditionalFormatting sqref="DY52:DY67">
    <cfRule type="expression" dxfId="0" priority="1" stopIfTrue="1">
      <formula>NOT(ISERROR(SEARCH("N/A",DY52)))</formula>
    </cfRule>
  </conditionalFormatting>
  <hyperlinks>
    <hyperlink ref="DK4" r:id="rId1"/>
    <hyperlink ref="DL4" r:id="rId2"/>
    <hyperlink ref="DO4" r:id="rId3"/>
    <hyperlink ref="DP4" r:id="rId4"/>
    <hyperlink ref="DQ4" r:id="rId5" display="mailto:de-zoll@qvc.com"/>
    <hyperlink ref="DS4" r:id="rId6"/>
    <hyperlink ref="DR4" r:id="rId7" display="mailto:de-zoll@qvc.com"/>
    <hyperlink ref="DJ5" r:id="rId8"/>
    <hyperlink ref="DM4" r:id="rId9"/>
    <hyperlink ref="DM5" r:id="rId10"/>
    <hyperlink ref="DJ4" r:id="rId11"/>
    <hyperlink ref="DU4" r:id="rId12"/>
    <hyperlink ref="DV4" r:id="rId13"/>
    <hyperlink ref="DW4" r:id="rId14"/>
    <hyperlink ref="DX4" r:id="rId15"/>
    <hyperlink ref="DY4" r:id="rId16"/>
    <hyperlink ref="DI4" r:id="rId17" display="FashionAndHomeTextilesQA@qvc.com"/>
    <hyperlink ref="EI4" r:id="rId18" display="DL-QRG-DangerousGoods@qvc.com"/>
    <hyperlink ref="EJ4" r:id="rId19" display="DL-QRG-DangerousGoods@qvc.com"/>
    <hyperlink ref="EK4" r:id="rId20" display="DL-QRG-DangerousGoods@qvc.com"/>
    <hyperlink ref="EL4" r:id="rId21" display="DL-QRG-DangerousGoods@qvc.com"/>
    <hyperlink ref="EM4" r:id="rId22" display="DL-QRG-DangerousGoods@qvc.com"/>
  </hyperlinks>
  <pageMargins left="0.7" right="0.7" top="0.75" bottom="0.75" header="0.3" footer="0.3"/>
  <pageSetup paperSize="9" orientation="portrait"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D5" sqref="D5"/>
    </sheetView>
  </sheetViews>
  <sheetFormatPr baseColWidth="10" defaultColWidth="9.1796875" defaultRowHeight="14.5"/>
  <cols>
    <col min="1" max="1" width="8.7265625" style="24" customWidth="1"/>
    <col min="2" max="7" width="13.7265625" customWidth="1"/>
  </cols>
  <sheetData>
    <row r="1" spans="2:7">
      <c r="B1" s="9" t="s">
        <v>315</v>
      </c>
      <c r="C1" s="9" t="s">
        <v>250</v>
      </c>
      <c r="D1" s="12" t="str">
        <f>START!B7</f>
        <v>Germany</v>
      </c>
      <c r="E1" s="14" t="s">
        <v>103</v>
      </c>
      <c r="F1" s="14" t="s">
        <v>195</v>
      </c>
      <c r="G1" s="14" t="s">
        <v>119</v>
      </c>
    </row>
    <row r="2" spans="2:7">
      <c r="B2" s="44" t="s">
        <v>316</v>
      </c>
      <c r="C2" s="7" t="str">
        <f>CONCATENATE("select ",C1)</f>
        <v>select Language</v>
      </c>
      <c r="D2" s="9" t="s">
        <v>250</v>
      </c>
      <c r="E2" s="11" t="s">
        <v>364</v>
      </c>
      <c r="F2" s="9" t="s">
        <v>250</v>
      </c>
      <c r="G2" s="11" t="s">
        <v>363</v>
      </c>
    </row>
    <row r="3" spans="2:7">
      <c r="B3" s="43" t="s">
        <v>103</v>
      </c>
      <c r="C3" s="7" t="s">
        <v>239</v>
      </c>
      <c r="D3" s="42" t="str">
        <f>IF(D$1=E$1,E3,IF(D$1=F$1,F3,IF(D$1=G$1,G3,"  ")))</f>
        <v>Deutsch</v>
      </c>
      <c r="E3" s="7" t="s">
        <v>241</v>
      </c>
      <c r="F3" s="7" t="s">
        <v>239</v>
      </c>
      <c r="G3" s="7" t="s">
        <v>240</v>
      </c>
    </row>
    <row r="4" spans="2:7">
      <c r="B4" s="43" t="s">
        <v>195</v>
      </c>
      <c r="C4" s="7" t="s">
        <v>240</v>
      </c>
      <c r="D4" s="42" t="str">
        <f>IF(D$1=E$1,E4,IF(D$1=F$1,F4,IF(D$1=G$1,G4,"  ")))</f>
        <v>English (default)</v>
      </c>
      <c r="E4" s="7" t="s">
        <v>239</v>
      </c>
      <c r="F4" s="7" t="s">
        <v>239</v>
      </c>
      <c r="G4" s="7" t="s">
        <v>239</v>
      </c>
    </row>
    <row r="5" spans="2:7">
      <c r="B5" s="43" t="s">
        <v>119</v>
      </c>
      <c r="C5" s="7" t="s">
        <v>241</v>
      </c>
      <c r="D5" s="42"/>
      <c r="E5" s="7"/>
      <c r="F5" s="7"/>
      <c r="G5" s="7"/>
    </row>
    <row r="6" spans="2:7">
      <c r="D6" s="42"/>
      <c r="E6" s="7"/>
      <c r="F6" s="7"/>
      <c r="G6" s="7"/>
    </row>
    <row r="7" spans="2:7">
      <c r="D7" s="13"/>
    </row>
    <row r="17" spans="2:12">
      <c r="B17" s="24"/>
      <c r="C17" s="24"/>
    </row>
    <row r="18" spans="2:12">
      <c r="D18" s="24"/>
      <c r="E18" s="24"/>
      <c r="F18" s="24"/>
      <c r="G18" s="24"/>
      <c r="H18" s="24"/>
      <c r="I18" s="24"/>
      <c r="J18" s="24"/>
      <c r="K18" s="24"/>
      <c r="L18" s="2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zoomScale="130" zoomScaleNormal="130" workbookViewId="0">
      <selection activeCell="H10" sqref="H10:O11"/>
    </sheetView>
  </sheetViews>
  <sheetFormatPr baseColWidth="10" defaultColWidth="9.1796875" defaultRowHeight="14.5"/>
  <cols>
    <col min="1" max="1" width="43.26953125" style="345" customWidth="1"/>
    <col min="2" max="4" width="84.7265625" style="353" customWidth="1"/>
    <col min="5" max="6" width="9.1796875" style="6"/>
    <col min="7" max="7" width="9.1796875" style="6" customWidth="1"/>
    <col min="8" max="16384" width="9.1796875" style="6"/>
  </cols>
  <sheetData>
    <row r="1" spans="1:5">
      <c r="A1" s="346" t="str">
        <f>START!B7</f>
        <v>Germany</v>
      </c>
      <c r="B1" s="342" t="s">
        <v>195</v>
      </c>
      <c r="C1" s="342" t="s">
        <v>119</v>
      </c>
      <c r="D1" s="342" t="s">
        <v>103</v>
      </c>
    </row>
    <row r="2" spans="1:5">
      <c r="A2" s="343" t="str">
        <f>START!B9</f>
        <v>Deutsch</v>
      </c>
      <c r="B2" s="342" t="s">
        <v>239</v>
      </c>
      <c r="C2" s="342" t="s">
        <v>240</v>
      </c>
      <c r="D2" s="342" t="s">
        <v>241</v>
      </c>
    </row>
    <row r="3" spans="1:5">
      <c r="A3" s="344" t="s">
        <v>235</v>
      </c>
      <c r="B3" s="347"/>
      <c r="C3" s="347"/>
      <c r="D3" s="347"/>
      <c r="E3" s="6" t="s">
        <v>605</v>
      </c>
    </row>
    <row r="4" spans="1:5" ht="26">
      <c r="A4" s="345" t="str">
        <f>IF($A$2=$B$2,B4,IF($A$2=$C$2,C4,IF($A$2=$D$2,D4)))</f>
        <v>&lt;== Produktbezeichung, Bitte geben Sie, falls vorhanden, eine Modell/Typen-Bezeichnung an.</v>
      </c>
      <c r="B4" s="348" t="s">
        <v>1578</v>
      </c>
      <c r="C4" s="348" t="s">
        <v>1580</v>
      </c>
      <c r="D4" s="348" t="s">
        <v>1579</v>
      </c>
    </row>
    <row r="5" spans="1:5" ht="65">
      <c r="A5" s="345" t="str">
        <f>IF($A$2=$B$2,B5,IF($A$2=$C$2,C5,IF($A$2=$D$2,D5)))</f>
        <v>&lt;== Artikelkurzbeschreibung (Kurzbeschreibung des Artikels):  Hier ist eine kurze, prägnante Beschreibung des Produktes gefragt, die den Kern für die Kommunikation in allen Plattformen (TV/Internet/Handy/Tablet) bildet. Der Markenname und der Produkttyp müssen enthalten sein.</v>
      </c>
      <c r="B5" s="348" t="s">
        <v>473</v>
      </c>
      <c r="C5" s="348" t="s">
        <v>1631</v>
      </c>
      <c r="D5" s="348" t="s">
        <v>479</v>
      </c>
    </row>
    <row r="6" spans="1:5" ht="52">
      <c r="A6" s="345" t="str">
        <f t="shared" ref="A6:A67" si="0">IF($A$2=$B$2,B6,IF($A$2=$C$2,C6,IF($A$2=$D$2,D6)))</f>
        <v xml:space="preserve">&lt;== Grundpreis: Die Grundpreisangabe ist gesetzlich geregelt für Waren, die nach Gewicht, Volumen oder Länge verkauft werden. Bitte geben Sie an, ob dies für Ihr Produkt zutrifft. </v>
      </c>
      <c r="B6" s="348" t="s">
        <v>480</v>
      </c>
      <c r="C6" s="348" t="s">
        <v>575</v>
      </c>
      <c r="D6" s="348" t="s">
        <v>478</v>
      </c>
    </row>
    <row r="7" spans="1:5" ht="39">
      <c r="A7" s="345">
        <f t="shared" si="0"/>
        <v>0</v>
      </c>
      <c r="B7" s="348" t="s">
        <v>1965</v>
      </c>
      <c r="C7" s="348"/>
      <c r="D7" s="348"/>
    </row>
    <row r="8" spans="1:5" ht="39">
      <c r="A8" s="345" t="str">
        <f t="shared" si="0"/>
        <v>&lt;== Im Falle von Import in EU:
bitte Name &amp; Adresse des Europäischen Importeurs angeben</v>
      </c>
      <c r="B8" s="348" t="s">
        <v>835</v>
      </c>
      <c r="C8" s="348" t="s">
        <v>1633</v>
      </c>
      <c r="D8" s="348" t="s">
        <v>841</v>
      </c>
    </row>
    <row r="9" spans="1:5" ht="39">
      <c r="A9" s="345" t="str">
        <f t="shared" si="0"/>
        <v>bitte bestätigen Sie uns das Ursprungsland (Herstellungsland): dieses Detail ist zur korrekten Zollabfertigung nötig. (Bei Sets: siehe Attribute)</v>
      </c>
      <c r="B9" s="348" t="s">
        <v>836</v>
      </c>
      <c r="C9" s="348" t="s">
        <v>837</v>
      </c>
      <c r="D9" s="348" t="s">
        <v>840</v>
      </c>
    </row>
    <row r="10" spans="1:5" ht="26">
      <c r="A10" s="345" t="str">
        <f t="shared" si="0"/>
        <v>bitte Ursprungsland angeben (wo das Produkt gefertigt wird = Made in)</v>
      </c>
      <c r="B10" s="348" t="s">
        <v>1489</v>
      </c>
      <c r="C10" s="348" t="s">
        <v>1389</v>
      </c>
      <c r="D10" s="348" t="s">
        <v>1510</v>
      </c>
    </row>
    <row r="11" spans="1:5">
      <c r="A11" s="345" t="str">
        <f t="shared" si="0"/>
        <v>bitte Abgangsland angeben (verschifft von)</v>
      </c>
      <c r="B11" s="348" t="s">
        <v>1490</v>
      </c>
      <c r="C11" s="348" t="s">
        <v>1390</v>
      </c>
      <c r="D11" s="348" t="s">
        <v>1494</v>
      </c>
      <c r="E11" s="6" t="s">
        <v>606</v>
      </c>
    </row>
    <row r="12" spans="1:5" ht="39">
      <c r="A12" s="345" t="str">
        <f t="shared" si="0"/>
        <v>bitte textile Herstellungsart angeben: Bei Textilien ist die Konstruktion des Hauptmaterials für die Zollabwicklung erforderlich.</v>
      </c>
      <c r="B12" s="348" t="s">
        <v>830</v>
      </c>
      <c r="C12" s="348" t="s">
        <v>838</v>
      </c>
      <c r="D12" s="348" t="s">
        <v>839</v>
      </c>
    </row>
    <row r="13" spans="1:5" ht="39">
      <c r="A13" s="345" t="str">
        <f t="shared" si="0"/>
        <v>Zoll-Warentarifnummer: diese Klassifizierungsnummer basiert auf der Produktbeschreibung und ist zur korrekten Zollabfertigung nötig</v>
      </c>
      <c r="B13" s="348" t="s">
        <v>1671</v>
      </c>
      <c r="C13" s="348" t="s">
        <v>1548</v>
      </c>
      <c r="D13" s="348" t="s">
        <v>1549</v>
      </c>
    </row>
    <row r="14" spans="1:5" ht="78">
      <c r="A14" s="345" t="str">
        <f t="shared" si="0"/>
        <v>&lt;== Produktbilder
Bitte stellen Sie sicher, dass alle Bestandteile klar zu erkennen sind. Zusätzliche Detailbilder können über Hochladen (nacheinander) oder Einfügen von Screenshots auf der Registerkarte "BILDER / IMAGES" eingefügt werden</v>
      </c>
      <c r="B14" s="348" t="s">
        <v>1672</v>
      </c>
      <c r="C14" s="348" t="s">
        <v>1551</v>
      </c>
      <c r="D14" s="348" t="s">
        <v>1591</v>
      </c>
    </row>
    <row r="15" spans="1:5" ht="65">
      <c r="A15" s="345" t="str">
        <f t="shared" si="0"/>
        <v xml:space="preserve">&lt;== Zertifikat bei eingetragenen Markenzeichen
Bitte geben Sie eingetragene Markennamen, die Sie verwenden/kommunizieren wollen. Bitte reichen Sie hierfür das  Zertifikat/die schriftliche Bestätigung des Markeninhabers ein. </v>
      </c>
      <c r="B15" s="348" t="s">
        <v>474</v>
      </c>
      <c r="C15" s="348" t="s">
        <v>236</v>
      </c>
      <c r="D15" s="348" t="s">
        <v>502</v>
      </c>
    </row>
    <row r="16" spans="1:5" ht="104">
      <c r="A16" s="345" t="str">
        <f t="shared" si="0"/>
        <v>&lt;== Detaillierte Artikelbeschreibung: Bitte geben Sie, ergänzend zu den Attributen, alle zusätzlich relevanten Details zu ihrem Produkt an, inklusive wichtiger Instruktionen für den Kunden zur Benutzung, korrekte Farb - oder Maßangaben (cm/ml/g),  vollständige Inhaltsangaben etc.
Die Beschreibung ist die Basis für die Vermarktung in allen Verkaufsplattformen.</v>
      </c>
      <c r="B16" s="348" t="s">
        <v>237</v>
      </c>
      <c r="C16" s="348" t="s">
        <v>238</v>
      </c>
      <c r="D16" s="348" t="s">
        <v>481</v>
      </c>
    </row>
    <row r="17" spans="1:5" ht="52">
      <c r="A17" s="345" t="str">
        <f t="shared" si="0"/>
        <v>&lt;== Dieses Feld wird automatisch befüllt mit der Summe aller Attribute. Falls Sie dieses Feld für einen Freitext nutzen, stellen Sie sicher, dass alle Attribute aufgeführt sind.</v>
      </c>
      <c r="B17" s="348" t="s">
        <v>1392</v>
      </c>
      <c r="C17" s="348" t="s">
        <v>1632</v>
      </c>
      <c r="D17" s="348" t="s">
        <v>1627</v>
      </c>
    </row>
    <row r="18" spans="1:5" ht="65">
      <c r="A18" s="345" t="str">
        <f t="shared" si="0"/>
        <v>&lt;== Attribute: 
Für QVC ist wichtig, dass Sie den Bereich Attribute ausfüllen. Die Angaben dienen einer vollständigen Produktbeschreibung und teilweise auch als Verkaufsargumente.</v>
      </c>
      <c r="B18" s="348" t="s">
        <v>1667</v>
      </c>
      <c r="C18" s="348" t="s">
        <v>1630</v>
      </c>
      <c r="D18" s="348" t="s">
        <v>1542</v>
      </c>
    </row>
    <row r="19" spans="1:5" ht="78">
      <c r="A19" s="345" t="str">
        <f t="shared" si="0"/>
        <v>Sollten Attribute der Setbestandteile variieren, dann nutzen Sie bitte auch hierfür je eine Spalte und benennen es entsprechend im Kopf der Spalte. Besonders wichtig ist diese Aufteilung für Beautyartikel. Z. B. Lippen, Augen, Maniküre und Pediküre wie auch Puder etc</v>
      </c>
      <c r="B19" s="348" t="s">
        <v>823</v>
      </c>
      <c r="C19" s="348" t="s">
        <v>833</v>
      </c>
      <c r="D19" s="348" t="s">
        <v>824</v>
      </c>
      <c r="E19" s="349" t="s">
        <v>1495</v>
      </c>
    </row>
    <row r="20" spans="1:5" ht="39">
      <c r="A20" s="345" t="str">
        <f t="shared" si="0"/>
        <v>&lt;== Bitte geben Sie die Maße in den Maßtabellen in cm an. Bitte fügen Sie eine detaillierte Maßtabelle für Textilien der Spec Card bei</v>
      </c>
      <c r="B20" s="350" t="s">
        <v>476</v>
      </c>
      <c r="C20" s="350" t="s">
        <v>573</v>
      </c>
      <c r="D20" s="348" t="s">
        <v>574</v>
      </c>
    </row>
    <row r="21" spans="1:5" ht="52">
      <c r="A21" s="345" t="str">
        <f t="shared" si="0"/>
        <v>Bitte bestätigen Sie uns das Ursprungsland (Herstellungsland) für jeden Setbestandteil und nutzen Sie in der Tabelle eine eigene Spalte je Teil: diese Details sind zur korrekten Zollabfertigung nötig.</v>
      </c>
      <c r="B21" s="351" t="s">
        <v>816</v>
      </c>
      <c r="C21" s="351" t="s">
        <v>817</v>
      </c>
      <c r="D21" s="348" t="s">
        <v>818</v>
      </c>
    </row>
    <row r="22" spans="1:5" ht="65">
      <c r="A22" s="345" t="str">
        <f t="shared" si="0"/>
        <v>Bitte nennen Sie in den vorgegebenen Feldern, passend für jedes Setbestandteil, die Zoll-Warentarifnummer und nutzen je Teil eine eigene Spalte: diese Details sind zur korrekten Zollabfertigung nötig</v>
      </c>
      <c r="B22" s="351" t="s">
        <v>819</v>
      </c>
      <c r="C22" s="351" t="s">
        <v>820</v>
      </c>
      <c r="D22" s="348" t="s">
        <v>821</v>
      </c>
    </row>
    <row r="23" spans="1:5" ht="39">
      <c r="A23" s="345" t="str">
        <f t="shared" si="0"/>
        <v>Bitte geben Sie die Produktzusammensetzung aus zolltariflicher Sicht für jedes Setbestandteil an. Zum Beispiel: Puder, Creme etc.</v>
      </c>
      <c r="B23" s="351" t="s">
        <v>1673</v>
      </c>
      <c r="C23" s="351" t="s">
        <v>1668</v>
      </c>
      <c r="D23" s="348" t="s">
        <v>822</v>
      </c>
    </row>
    <row r="24" spans="1:5" ht="68.25" customHeight="1">
      <c r="A24" s="345" t="str">
        <f t="shared" si="0"/>
        <v>&lt;== Bekleidung ist grundsätzlich liegend anzuliefern. Ausnahme:  Bekleidung aus echtem Leder. Weitere Ausnahmen müssen vom Einkauf genehmigt werden</v>
      </c>
      <c r="B24" s="351" t="s">
        <v>853</v>
      </c>
      <c r="C24" s="351" t="s">
        <v>855</v>
      </c>
      <c r="D24" s="348" t="s">
        <v>854</v>
      </c>
    </row>
    <row r="25" spans="1:5">
      <c r="A25" s="344" t="s">
        <v>242</v>
      </c>
      <c r="B25" s="347"/>
      <c r="C25" s="347"/>
      <c r="D25" s="347"/>
    </row>
    <row r="26" spans="1:5" ht="78">
      <c r="A26" s="345" t="str">
        <f t="shared" si="0"/>
        <v>&lt;== Beschreibung der Verpackung: Wählen Sie den Verpackungstyp der einzelnen Verkauseinheit (QVC Artikelnummer) aus (äußere Mailbox, nicht das Produkt selbst). Bei den Verpackungsarten "Polybag" und "GOH" ist eine Angabe der Abmessungen der einzelnen VE nicht notwendig.</v>
      </c>
      <c r="B26" s="348" t="s">
        <v>1929</v>
      </c>
      <c r="C26" s="348" t="s">
        <v>1930</v>
      </c>
      <c r="D26" s="348" t="s">
        <v>1931</v>
      </c>
    </row>
    <row r="27" spans="1:5" ht="39">
      <c r="A27" s="345" t="str">
        <f t="shared" si="0"/>
        <v>&lt;== Der Versandkarton ist ein , gemäß den QVC-Logistikanforderungen, direkt versandfähiger Karton, welcher 1:1 zum Kunden gesandt werden kann.</v>
      </c>
      <c r="B27" s="348" t="s">
        <v>1937</v>
      </c>
      <c r="C27" s="348" t="s">
        <v>1541</v>
      </c>
      <c r="D27" s="348" t="s">
        <v>1592</v>
      </c>
    </row>
    <row r="28" spans="1:5" ht="52">
      <c r="A28" s="345" t="str">
        <f t="shared" si="0"/>
        <v>&lt;== Der Masterkarton ist ein Sammelkarton für mindestes 4 verpackte Verkaufseinheiten. Er muss den Anforderungen der QVC-Logistik entsprechen (Typ, Maße, Gewicht, Kennzeichnung).</v>
      </c>
      <c r="B28" s="348" t="s">
        <v>689</v>
      </c>
      <c r="C28" s="348" t="s">
        <v>690</v>
      </c>
      <c r="D28" s="348" t="s">
        <v>688</v>
      </c>
    </row>
    <row r="29" spans="1:5" ht="104">
      <c r="A29" s="345" t="str">
        <f t="shared" si="0"/>
        <v>&lt;== S. Abschnitt 14 des Sicherheitsdatenblattes. Eine UN-Nummer wird wie folgt angegeben: Die Buchstaben "UN" gefolgt von einer vierstelligen Nummer, die das Gefahrgut und die Artikel im Rahmen des internationalen Transportes identifiziert. Falls das Produkt Teil eines Sets mit mehreren UN-Nummern ist, geben Sie bitte alle UN-Nummern an und reichen Kopien aller Sicherheitsdatenblätter ein.</v>
      </c>
      <c r="B29" s="348" t="s">
        <v>1089</v>
      </c>
      <c r="C29" s="348" t="s">
        <v>1656</v>
      </c>
      <c r="D29" s="348" t="s">
        <v>1552</v>
      </c>
    </row>
    <row r="30" spans="1:5" ht="26">
      <c r="A30" s="345" t="str">
        <f t="shared" si="0"/>
        <v>&lt;== S. Abschnitt 14 des Sicherheitsdatenblattes, z. B. "Parfümerie-Produkte"</v>
      </c>
      <c r="B30" s="348" t="s">
        <v>1090</v>
      </c>
      <c r="C30" s="348" t="s">
        <v>1657</v>
      </c>
      <c r="D30" s="348" t="s">
        <v>1553</v>
      </c>
    </row>
    <row r="31" spans="1:5" ht="52">
      <c r="A31" s="345" t="str">
        <f t="shared" si="0"/>
        <v>&lt;== S. Abschnitt 14 des Sicherheitsdatenblattes. Gefahrgüter können zusätzliche Klassifizierungen haben, die als Teilrisiko bezeichnet werden, z. B. 8 (5.1)</v>
      </c>
      <c r="B31" s="348" t="s">
        <v>1091</v>
      </c>
      <c r="C31" s="348" t="s">
        <v>1663</v>
      </c>
      <c r="D31" s="348" t="s">
        <v>1554</v>
      </c>
    </row>
    <row r="32" spans="1:5" ht="52">
      <c r="A32" s="345" t="str">
        <f t="shared" si="0"/>
        <v>&lt;== S. Abschnitt 14 des Sicherheitsdatenblattes. Verpackungsgruppen werden in Römischen Ziffern angegeben (I,II,III) - einige Gefahrgüter werden nicht in Verpackungsgruppen eingeteilt.</v>
      </c>
      <c r="B32" s="348" t="s">
        <v>1092</v>
      </c>
      <c r="C32" s="348" t="s">
        <v>1664</v>
      </c>
      <c r="D32" s="348" t="s">
        <v>1555</v>
      </c>
    </row>
    <row r="33" spans="1:4" ht="26">
      <c r="A33" s="345" t="str">
        <f t="shared" si="0"/>
        <v>&lt;== S. Abschnitt 9 des Sicherheitsdatenblattes. Flammpunkt in Celsius (°C) angeben.</v>
      </c>
      <c r="B33" s="348" t="s">
        <v>1093</v>
      </c>
      <c r="C33" s="348" t="s">
        <v>1665</v>
      </c>
      <c r="D33" s="348" t="s">
        <v>1556</v>
      </c>
    </row>
    <row r="34" spans="1:4" ht="26">
      <c r="A34" s="345" t="str">
        <f t="shared" si="0"/>
        <v>&lt;== S. Abschnitt 9 des Sicherheitsdatenblattes. Siedepunkt in Celsius (°C) angeben.</v>
      </c>
      <c r="B34" s="348" t="s">
        <v>1094</v>
      </c>
      <c r="C34" s="348" t="s">
        <v>1666</v>
      </c>
      <c r="D34" s="348" t="s">
        <v>1557</v>
      </c>
    </row>
    <row r="35" spans="1:4" ht="286">
      <c r="A35" s="345" t="str">
        <f t="shared" si="0"/>
        <v xml:space="preserve">&lt;== Verpackungen im Sinne des Verpackungsgesetzes (VerpackG): „Verpackungen, die typischerweise beim privaten Endverbraucher anfallen, sind an einem System zu beteiligen“ – Sollte es in diesem Zusammenhang Unklarheiten geben prüfen Sie bitte den Katalog zur Systembeteiligungspflicht auf der Website der Zentralen Stelle Verpackungsregister (www.verpackungsregister.org).
Bitte listen Sie alle Verpackungskomponenten einer einzelnen, verkaufsfähigen Einheit separat pro QVC SKN und summieren Sie Verpackungen einer Materialklasse (Glas, Papier/Karton, Kunststoff/Plastik…) zu einer einzigen Zahl auf.
Beispiele für systembeteiligungspflichtige Verpackungen: Polybags, Kartonagen, Umschläge, Füllmaterial und Pappeinleger, (Spray-) Dosen, Tiegel, Flaschen, Hangtags etc.
Nicht relevant in diesem Zusammenhang: Transportverpackungen wie Paletten, Stretchfolie, Mastercartons etc.
Wenn Sie zusätzliche Fragen zu diesem Thema haben wenden Sie sich bitte an </v>
      </c>
      <c r="B35" s="348" t="s">
        <v>1501</v>
      </c>
      <c r="C35" s="348" t="s">
        <v>1670</v>
      </c>
      <c r="D35" s="348" t="s">
        <v>1500</v>
      </c>
    </row>
    <row r="36" spans="1:4">
      <c r="A36" s="345" t="str">
        <f>IF($A$2=$B$2,B36,IF($A$2=$C$2,C36,IF($A$2=$D$2,D36)))</f>
        <v>verpackungsregister@qvc.com</v>
      </c>
      <c r="B36" s="348" t="s">
        <v>1499</v>
      </c>
      <c r="C36" s="348" t="s">
        <v>1499</v>
      </c>
      <c r="D36" s="348" t="s">
        <v>1499</v>
      </c>
    </row>
    <row r="37" spans="1:4" ht="26">
      <c r="A37" s="345" t="str">
        <f t="shared" si="0"/>
        <v>&lt;== 4 stelligen UN Code gemäß ADR eintragen</v>
      </c>
      <c r="B37" s="348" t="s">
        <v>503</v>
      </c>
      <c r="C37" s="348" t="s">
        <v>253</v>
      </c>
      <c r="D37" s="348" t="s">
        <v>482</v>
      </c>
    </row>
    <row r="38" spans="1:4" ht="52">
      <c r="A38" s="345" t="str">
        <f t="shared" si="0"/>
        <v xml:space="preserve">&lt;== Bestätigung des Lieferanten, dass alle Flüssigkeiten in einem versiegelten Polybeutel angeliefert werden. (Nur für die Anlieferung in UK und Frankreich) </v>
      </c>
      <c r="B38" s="348" t="s">
        <v>729</v>
      </c>
      <c r="C38" s="348" t="s">
        <v>254</v>
      </c>
      <c r="D38" s="348" t="s">
        <v>509</v>
      </c>
    </row>
    <row r="39" spans="1:4" ht="39">
      <c r="A39" s="345" t="str">
        <f t="shared" si="0"/>
        <v>&lt;== Gefahrgut Lagerklasse: bitte aus der Liste auswählen. Die Lagerklasse kann dem MSDS (Sicherheitsdatenblatt) entnommen werden.</v>
      </c>
      <c r="B39" s="348" t="s">
        <v>243</v>
      </c>
      <c r="C39" s="348" t="s">
        <v>596</v>
      </c>
      <c r="D39" s="348" t="s">
        <v>483</v>
      </c>
    </row>
    <row r="40" spans="1:4" ht="39">
      <c r="A40" s="345" t="str">
        <f t="shared" si="0"/>
        <v>&lt;== Gefahrgut Wasserlöslichkeit: Flüssigkeiten oder Substanzen, die sich in Wasser auflösen. Bitte Zutreffendes auswählen.</v>
      </c>
      <c r="B40" s="348" t="s">
        <v>1640</v>
      </c>
      <c r="C40" s="348" t="s">
        <v>255</v>
      </c>
      <c r="D40" s="348" t="s">
        <v>484</v>
      </c>
    </row>
    <row r="41" spans="1:4" ht="52">
      <c r="A41" s="345" t="str">
        <f t="shared" si="0"/>
        <v xml:space="preserve">&lt;== Wassergefährdungsklasse: Bitte die Wassergefährdungsklasse aus der Liste auswählen. Die WGK kann dem MSDS (Sicherheitsdatenballt) entnommen werden. </v>
      </c>
      <c r="B41" s="348" t="s">
        <v>244</v>
      </c>
      <c r="C41" s="348" t="s">
        <v>256</v>
      </c>
      <c r="D41" s="348" t="s">
        <v>510</v>
      </c>
    </row>
    <row r="42" spans="1:4" ht="26">
      <c r="A42" s="345" t="str">
        <f t="shared" si="0"/>
        <v>&lt;== Gesundheitsschädlich: Bitte angeben: ist das Produkt gesundheitsgefährdend?</v>
      </c>
      <c r="B42" s="348" t="s">
        <v>504</v>
      </c>
      <c r="C42" s="348" t="s">
        <v>257</v>
      </c>
      <c r="D42" s="348" t="s">
        <v>485</v>
      </c>
    </row>
    <row r="43" spans="1:4">
      <c r="A43" s="345" t="str">
        <f t="shared" si="0"/>
        <v>&lt;== Reizend - Optionen: bitte Zutreffendes auswählen</v>
      </c>
      <c r="B43" s="348" t="s">
        <v>1641</v>
      </c>
      <c r="C43" s="348" t="s">
        <v>258</v>
      </c>
      <c r="D43" s="348" t="s">
        <v>1605</v>
      </c>
    </row>
    <row r="44" spans="1:4" ht="26">
      <c r="A44" s="345" t="str">
        <f t="shared" si="0"/>
        <v>&lt;== Gefahrgut Inhalt in Liter (l) oder Kg: bitte Inhalt des Hauptproduktes angeben</v>
      </c>
      <c r="B44" s="348" t="s">
        <v>1642</v>
      </c>
      <c r="C44" s="348" t="s">
        <v>1646</v>
      </c>
      <c r="D44" s="348" t="s">
        <v>1686</v>
      </c>
    </row>
    <row r="45" spans="1:4" ht="39">
      <c r="A45" s="345" t="str">
        <f t="shared" si="0"/>
        <v>&lt;== Bitte geben Sie die Anzahl der einzelnen Behälter/Flaschen des Gefahrguts in der Verkaufseinheit an.</v>
      </c>
      <c r="B45" s="348" t="s">
        <v>1643</v>
      </c>
      <c r="C45" s="348" t="s">
        <v>1645</v>
      </c>
      <c r="D45" s="348" t="s">
        <v>1594</v>
      </c>
    </row>
    <row r="46" spans="1:4" ht="52">
      <c r="A46" s="345" t="str">
        <f t="shared" si="0"/>
        <v>&lt;== WEEE Produktkategorie: WEEE (Waste Electrical and Electronic Equipment) für die Entsorgung. Gilt für die meisten Geräte mit Batterien oder 230V Versorgung.</v>
      </c>
      <c r="B46" s="348" t="s">
        <v>505</v>
      </c>
      <c r="C46" s="348" t="s">
        <v>259</v>
      </c>
      <c r="D46" s="348" t="s">
        <v>486</v>
      </c>
    </row>
    <row r="47" spans="1:4" ht="26">
      <c r="A47" s="345" t="str">
        <f t="shared" si="0"/>
        <v>&lt;== WEEE Gerätetyp: Wählen Sie den korrekten Gerätetyp aus der Liste aus.</v>
      </c>
      <c r="B47" s="348" t="s">
        <v>245</v>
      </c>
      <c r="C47" s="348" t="s">
        <v>934</v>
      </c>
      <c r="D47" s="348" t="s">
        <v>487</v>
      </c>
    </row>
    <row r="48" spans="1:4" ht="26">
      <c r="A48" s="345" t="str">
        <f t="shared" si="0"/>
        <v>&lt;== WEEE Gewicht (g): Das Gerätegewicht inkl. aller elektrischen Komponenten</v>
      </c>
      <c r="B48" s="348" t="s">
        <v>1674</v>
      </c>
      <c r="C48" s="348" t="s">
        <v>508</v>
      </c>
      <c r="D48" s="348" t="s">
        <v>488</v>
      </c>
    </row>
    <row r="49" spans="1:4" ht="26">
      <c r="A49" s="345" t="str">
        <f t="shared" si="0"/>
        <v>&lt;== WEEE Registrierungsnummer: Tragen Sie hier Ihre WEEE Registrierungsnummer ein, falls vorhanden.</v>
      </c>
      <c r="B49" s="348" t="s">
        <v>246</v>
      </c>
      <c r="C49" s="348" t="s">
        <v>597</v>
      </c>
      <c r="D49" s="348" t="s">
        <v>489</v>
      </c>
    </row>
    <row r="50" spans="1:4" ht="52">
      <c r="A50" s="345" t="str">
        <f t="shared" si="0"/>
        <v>&lt;== GEBEN SIE DIE DATEN FÜR ALLE BATTERIEN AN (Auch für fest eingebaute Batterien)
Batterietyp: Wählen Sie den korrekten Batterietypen aus der Liste aus</v>
      </c>
      <c r="B50" s="348" t="s">
        <v>671</v>
      </c>
      <c r="C50" s="348" t="s">
        <v>670</v>
      </c>
      <c r="D50" s="348" t="s">
        <v>672</v>
      </c>
    </row>
    <row r="51" spans="1:4" ht="26">
      <c r="A51" s="345" t="str">
        <f t="shared" si="0"/>
        <v>&lt;== Batteriegröße: Wählen Sie die korrekte Batteriegröße aus, z. B.  AA, AAA, D</v>
      </c>
      <c r="B51" s="348" t="s">
        <v>506</v>
      </c>
      <c r="C51" s="348" t="s">
        <v>260</v>
      </c>
      <c r="D51" s="348" t="s">
        <v>490</v>
      </c>
    </row>
    <row r="52" spans="1:4" ht="26">
      <c r="A52" s="345" t="str">
        <f t="shared" si="0"/>
        <v>&lt;== Gewicht [g] einer Batterie: Tragen Sie das Einzelgewicht der Batterien in g ein.</v>
      </c>
      <c r="B52" s="348" t="s">
        <v>507</v>
      </c>
      <c r="C52" s="348" t="s">
        <v>261</v>
      </c>
      <c r="D52" s="348" t="s">
        <v>491</v>
      </c>
    </row>
    <row r="53" spans="1:4" ht="26">
      <c r="A53" s="345" t="str">
        <f t="shared" si="0"/>
        <v>&lt;== Batterieanzahl: Bitte Anzahl je mit dem Produkt gelieferten Batterietyp angeben.</v>
      </c>
      <c r="B53" s="348" t="s">
        <v>1675</v>
      </c>
      <c r="C53" s="348" t="s">
        <v>1662</v>
      </c>
      <c r="D53" s="348" t="s">
        <v>492</v>
      </c>
    </row>
    <row r="54" spans="1:4" ht="26">
      <c r="A54" s="345" t="str">
        <f t="shared" si="0"/>
        <v>&lt;== BattG Registrierungsnummer: Bitte tragen Sie hier Ihre BattG Registrierungsnummer ein, falls vorhanden.</v>
      </c>
      <c r="B54" s="348" t="s">
        <v>247</v>
      </c>
      <c r="C54" s="348" t="s">
        <v>598</v>
      </c>
      <c r="D54" s="348" t="s">
        <v>493</v>
      </c>
    </row>
    <row r="55" spans="1:4" ht="99" customHeight="1">
      <c r="A55" s="345" t="str">
        <f t="shared" si="0"/>
        <v xml:space="preserve">Sollte eine beigefügte Batterie oder Akku ein „Lithium-Typ“ sein, muss Ihr Produkt eventuell als „Transport von gefährlichen Gütern“ gekennzeichnet werden.  Bitte füllen Sie in diesem Fall die folgende Tabelle aus. 
</v>
      </c>
      <c r="B55" s="348" t="s">
        <v>1676</v>
      </c>
      <c r="C55" s="348" t="s">
        <v>1543</v>
      </c>
      <c r="D55" s="348" t="s">
        <v>1544</v>
      </c>
    </row>
    <row r="56" spans="1:4" ht="130">
      <c r="A56" s="345" t="str">
        <f t="shared" si="0"/>
        <v>&lt;==Battery Typ
Lithium Metall = Lithium Metall Batterien oder Zellen: Nicht-Aufladbare (Primär) Lithium Zellen oder Batterien
Lithium Ionen= Lithium Ion Batterien oder Zellen: Aufladbare (Sekundär) Lithium Ion Zellen oder Batterien
Lithium Polymer = Lithium Polymer Batterien oder Zellen: Aufladbare (Sekundär) Polymer Zellen oder Batterien</v>
      </c>
      <c r="B56" s="348" t="s">
        <v>809</v>
      </c>
      <c r="C56" s="348" t="s">
        <v>850</v>
      </c>
      <c r="D56" s="348" t="s">
        <v>849</v>
      </c>
    </row>
    <row r="57" spans="1:4" ht="148.5" customHeight="1">
      <c r="A57" s="345" t="str">
        <f t="shared" si="0"/>
        <v xml:space="preserve">&lt;==Beiliegende Batterie
Beigelegt = Batterien / Zellen im Gerät eingebaut
Eingebaut = Batterien / Zellen mit dem Gerät verpackt (separat in der gleichen Verpackung)
Einzeln = Batterien und Zellen ohne Ausrüstung, einschließlich Batterieladegeräte / Powerbanks
</v>
      </c>
      <c r="B57" s="348" t="s">
        <v>733</v>
      </c>
      <c r="C57" s="348" t="s">
        <v>737</v>
      </c>
      <c r="D57" s="348" t="s">
        <v>734</v>
      </c>
    </row>
    <row r="58" spans="1:4" ht="148.5" customHeight="1">
      <c r="A58" s="345" t="str">
        <f t="shared" si="0"/>
        <v>&lt;==Gewicht
Lithium Gewicht ist das Gewicht des in der Batterie oder Zelle enthaltenen Lithiums und nicht das Gesamtgewicht der Batterie oder Zelle</v>
      </c>
      <c r="B58" s="348" t="s">
        <v>808</v>
      </c>
      <c r="C58" s="348" t="s">
        <v>810</v>
      </c>
      <c r="D58" s="348" t="s">
        <v>851</v>
      </c>
    </row>
    <row r="59" spans="1:4" ht="26">
      <c r="A59" s="345" t="str">
        <f t="shared" si="0"/>
        <v>&lt;== Art der Haltbarkeitsbeschränkung: Bitte Zutreffendes auswählen.</v>
      </c>
      <c r="B59" s="377" t="s">
        <v>1828</v>
      </c>
      <c r="C59" s="348" t="s">
        <v>1829</v>
      </c>
      <c r="D59" s="377" t="s">
        <v>494</v>
      </c>
    </row>
    <row r="60" spans="1:4" ht="39">
      <c r="A60" s="345" t="str">
        <f t="shared" si="0"/>
        <v>&lt;== Flammpunkt (°C): Bitte den Flammpunkt des Produktes aus dem MSDS  (Sicherheitsdatenblatt) eintragen</v>
      </c>
      <c r="B60" s="348" t="s">
        <v>248</v>
      </c>
      <c r="C60" s="348" t="s">
        <v>599</v>
      </c>
      <c r="D60" s="348" t="s">
        <v>495</v>
      </c>
    </row>
    <row r="61" spans="1:4" ht="78">
      <c r="A61" s="345" t="str">
        <f t="shared" si="0"/>
        <v xml:space="preserve">&lt;== Entsorgungsmaterialien: Angabe aller Entsorgungsmaterialien pro QVC SKN (Durchschnittsgewicht für 1 Stück). Verpackung, Füllmaterial und direkte Produktverpackung, wie z. B. Creme-Tiegel, benennen.
</v>
      </c>
      <c r="B61" s="348" t="s">
        <v>680</v>
      </c>
      <c r="C61" s="348" t="s">
        <v>683</v>
      </c>
      <c r="D61" s="348" t="s">
        <v>681</v>
      </c>
    </row>
    <row r="62" spans="1:4">
      <c r="A62" s="345" t="str">
        <f t="shared" si="0"/>
        <v>&lt;== Gesamtgewicht (g) = Produkt + Vepackung (g)</v>
      </c>
      <c r="B62" s="348" t="s">
        <v>249</v>
      </c>
      <c r="C62" s="348" t="s">
        <v>511</v>
      </c>
      <c r="D62" s="348" t="s">
        <v>496</v>
      </c>
    </row>
    <row r="63" spans="1:4" ht="39">
      <c r="A63" s="345" t="str">
        <f t="shared" si="0"/>
        <v>&lt;== Anzahl je Masterkarton: Wenn Sie Varianten mit verschiedenen Maßen und/oder Gewichten anbieten, listen Sie diese bitte separat auf</v>
      </c>
      <c r="B63" s="348" t="s">
        <v>613</v>
      </c>
      <c r="C63" s="348" t="s">
        <v>266</v>
      </c>
      <c r="D63" s="348" t="s">
        <v>614</v>
      </c>
    </row>
    <row r="64" spans="1:4">
      <c r="A64" s="345" t="str">
        <f t="shared" si="0"/>
        <v>Kapazität: Wh-Umrechner (aus Spannung und mAh)</v>
      </c>
      <c r="B64" s="348" t="s">
        <v>1564</v>
      </c>
      <c r="C64" s="348" t="s">
        <v>1647</v>
      </c>
      <c r="D64" s="348" t="s">
        <v>1600</v>
      </c>
    </row>
    <row r="65" spans="1:4" ht="52">
      <c r="A65" s="345" t="str">
        <f t="shared" si="0"/>
        <v xml:space="preserve">Die Formel lautet (mAh)*(V)/1000 = (Wh)
Beispiel: Wenn Sie eine 300mAh-Batterie mit einer Nennspannung von 5V haben, beträgt die Leistung 300mAh * 5V / 1000 = 1,5Wh.  </v>
      </c>
      <c r="B65" s="348" t="s">
        <v>1598</v>
      </c>
      <c r="C65" s="348" t="s">
        <v>1648</v>
      </c>
      <c r="D65" s="348" t="s">
        <v>1599</v>
      </c>
    </row>
    <row r="66" spans="1:4">
      <c r="A66" s="344" t="s">
        <v>251</v>
      </c>
      <c r="B66" s="347"/>
      <c r="C66" s="347"/>
      <c r="D66" s="347"/>
    </row>
    <row r="67" spans="1:4" ht="78">
      <c r="A67" s="345" t="str">
        <f t="shared" si="0"/>
        <v>&lt;== Kategorie und Unterkategorie: Bitte wählen Sie die Kategorie und Unterkategorie passend zu Ihrem angebotenen Produkt aus. Die korrekte Auswahl stellt sicher, dass alle für das Produkt notwendigen Informationsfelder in der Product Specification Card ausgefüllt werden können.</v>
      </c>
      <c r="B67" s="348" t="s">
        <v>262</v>
      </c>
      <c r="C67" s="348" t="s">
        <v>264</v>
      </c>
      <c r="D67" s="348" t="s">
        <v>470</v>
      </c>
    </row>
    <row r="68" spans="1:4" ht="26">
      <c r="A68" s="345" t="str">
        <f t="shared" ref="A68:A78" si="1">IF($A$2=$B$2,B68,IF($A$2=$C$2,C68,IF($A$2=$D$2,D68)))</f>
        <v>&lt;== Bitte folgen Sie der Beschreibung und füllen Sie alle Felder in den geforderten Tabellenblättern aus!</v>
      </c>
      <c r="B68" s="348" t="s">
        <v>252</v>
      </c>
      <c r="C68" s="348" t="s">
        <v>265</v>
      </c>
      <c r="D68" s="348" t="s">
        <v>497</v>
      </c>
    </row>
    <row r="69" spans="1:4" ht="156">
      <c r="A69" s="345" t="str">
        <f t="shared" si="1"/>
        <v>&lt;== Legende: Alle Felder sind Pflichtfelder, wenn sie für das betreffende Produkt zutreffend sind. Die korrekten Informationen sollen eingegeben oder aus drop down Menüs ausgewählt werden.
Die Informationen, die in der Product Specification Card abgefragt werden, bilden einen Großteil der Kundeninformationen. Falsche oder irreführende Informationen können einen negativen Einfluss auf den Verkauf des Produktes haben.
Falls Sie Fragen dazu haben, wie das Dokument auszufüllen ist, kontaktieren Sie bitte das QVC Quality Assurance (QA) Team.</v>
      </c>
      <c r="B69" s="348" t="s">
        <v>1444</v>
      </c>
      <c r="C69" s="348" t="s">
        <v>1443</v>
      </c>
      <c r="D69" s="348" t="s">
        <v>1496</v>
      </c>
    </row>
    <row r="70" spans="1:4" ht="65">
      <c r="A70" s="345" t="str">
        <f t="shared" si="1"/>
        <v>&lt;== DATUM / VERSION: Bitte geben Sie das Datum der Fertigstellung und die Version an.  Falls Sie eine Änderung erstellen, geben Sie bitte an Update1, Update2, ... und geben Sie den Grund/das Detail der Änderung an</v>
      </c>
      <c r="B70" s="352" t="s">
        <v>615</v>
      </c>
      <c r="C70" s="352" t="s">
        <v>646</v>
      </c>
      <c r="D70" s="348" t="s">
        <v>616</v>
      </c>
    </row>
    <row r="71" spans="1:4" ht="39">
      <c r="A71" s="345" t="str">
        <f t="shared" si="1"/>
        <v>&lt;== Sie finden das Symbol auf jedem Tabellenblatt wieder. Wenn Sie es anklicken, gelangen Sie zurück zur START-Seite.</v>
      </c>
      <c r="B71" s="352" t="s">
        <v>617</v>
      </c>
      <c r="C71" s="352" t="s">
        <v>267</v>
      </c>
      <c r="D71" s="348" t="s">
        <v>618</v>
      </c>
    </row>
    <row r="72" spans="1:4" ht="65">
      <c r="A72" s="345" t="str">
        <f t="shared" si="1"/>
        <v>&lt;== QVC Markt und Sprache: Bitte wählen Sie den QVC Markt aus, an den Sie ihr Produkt liefern werden. Die Auswahl bestimmt  die Sprache der Überschriften und erlaubt so eine leichtere Kommunikation und einen leichteren Zugriff auf Informationen.</v>
      </c>
      <c r="B72" s="348" t="s">
        <v>512</v>
      </c>
      <c r="C72" s="348" t="s">
        <v>600</v>
      </c>
      <c r="D72" s="348" t="s">
        <v>498</v>
      </c>
    </row>
    <row r="73" spans="1:4" ht="26">
      <c r="A73" s="345" t="str">
        <f t="shared" si="1"/>
        <v>Vom Lieferanten auszufüllen. Falls ein Feld für ein Produkt nicht zutrifft, geben Sie bitte n/a an.</v>
      </c>
      <c r="B73" s="348" t="s">
        <v>1497</v>
      </c>
      <c r="C73" s="348" t="s">
        <v>1498</v>
      </c>
      <c r="D73" s="348" t="s">
        <v>641</v>
      </c>
    </row>
    <row r="74" spans="1:4">
      <c r="A74" s="345" t="str">
        <f t="shared" si="1"/>
        <v>Lieferant: bitte aus Drop Down Menü auswählen.</v>
      </c>
      <c r="B74" s="348" t="s">
        <v>227</v>
      </c>
      <c r="C74" s="348" t="s">
        <v>268</v>
      </c>
      <c r="D74" s="348" t="s">
        <v>499</v>
      </c>
    </row>
    <row r="75" spans="1:4">
      <c r="A75" s="345" t="str">
        <f t="shared" si="1"/>
        <v>Für dieses Produkt nicht benötigt.</v>
      </c>
      <c r="B75" s="348" t="s">
        <v>226</v>
      </c>
      <c r="C75" s="348" t="s">
        <v>269</v>
      </c>
      <c r="D75" s="348" t="s">
        <v>500</v>
      </c>
    </row>
    <row r="76" spans="1:4">
      <c r="A76" s="345" t="str">
        <f t="shared" si="1"/>
        <v>Legende</v>
      </c>
      <c r="B76" s="348" t="s">
        <v>225</v>
      </c>
      <c r="C76" s="348" t="s">
        <v>270</v>
      </c>
      <c r="D76" s="348" t="s">
        <v>501</v>
      </c>
    </row>
    <row r="77" spans="1:4" ht="61.5" customHeight="1">
      <c r="A77" s="345" t="str">
        <f t="shared" si="1"/>
        <v>&lt;== AUSZUFÜLLENDE TABELLENBLÄTTER: Bitte beachten Sie die Erklärung im pinken Feld und füllen Sie alle genannten notwendigen Tabellenblätter aus.</v>
      </c>
      <c r="B77" s="348" t="s">
        <v>477</v>
      </c>
      <c r="C77" s="348" t="s">
        <v>472</v>
      </c>
      <c r="D77" s="348" t="s">
        <v>471</v>
      </c>
    </row>
    <row r="78" spans="1:4">
      <c r="A78" s="345">
        <f t="shared" si="1"/>
        <v>0</v>
      </c>
      <c r="B78" s="348" t="s">
        <v>630</v>
      </c>
      <c r="C78" s="348" t="s">
        <v>629</v>
      </c>
      <c r="D78" s="348"/>
    </row>
    <row r="79" spans="1:4">
      <c r="A79" s="344" t="s">
        <v>513</v>
      </c>
      <c r="B79" s="347"/>
      <c r="C79" s="347"/>
      <c r="D79" s="347"/>
    </row>
    <row r="80" spans="1:4" ht="26">
      <c r="A80" s="345" t="str">
        <f t="shared" ref="A80:A98" si="2">IF($A$2=$B$2,B80,IF($A$2=$C$2,C80,IF($A$2=$D$2,D80)))</f>
        <v>im Falle eines Sets/verschiedener Bestandteile je Produkt, benutzen Sie bitte die Tabelle unten</v>
      </c>
      <c r="B80" s="348" t="s">
        <v>1545</v>
      </c>
      <c r="C80" s="348" t="s">
        <v>1546</v>
      </c>
      <c r="D80" s="348" t="s">
        <v>1547</v>
      </c>
    </row>
    <row r="81" spans="1:4" ht="91">
      <c r="A81" s="345" t="str">
        <f t="shared" si="2"/>
        <v>&lt;== Materialzusammensetzung Textilien: Bitte alle Materialien entsprechend dem zukünftigen Material- und Pflegeetikett angeben. Bitte EU/lokale gesetzliche Anforderungen beachten, z. B. korrekte Landessprache des QVC-Marktes, keine Abkürzungen, korrekte Reihenfolge der Materialien, nur erlaubte Materialangaben etc.</v>
      </c>
      <c r="B81" s="348" t="s">
        <v>1677</v>
      </c>
      <c r="C81" s="348" t="s">
        <v>601</v>
      </c>
      <c r="D81" s="348" t="s">
        <v>514</v>
      </c>
    </row>
    <row r="82" spans="1:4" ht="65">
      <c r="A82" s="345" t="str">
        <f t="shared" si="2"/>
        <v xml:space="preserve">&lt;== Pflegesymbole: bitte die korrekte Pflegeanleitung für das zukünftige Pflegeetikett auswählen. Bitte die Reihenfolge der Symbole beibehalten, jedoch waagerecht auf das Pflegeetikett drucken. 
</v>
      </c>
      <c r="B82" s="348" t="s">
        <v>1678</v>
      </c>
      <c r="C82" s="348" t="s">
        <v>602</v>
      </c>
      <c r="D82" s="348" t="s">
        <v>515</v>
      </c>
    </row>
    <row r="83" spans="1:4" ht="52">
      <c r="A83" s="345" t="str">
        <f t="shared" si="2"/>
        <v>&lt;== Zusätzliche Pflegehinweise: Nur falls für den Artikel notwendig: bitte geben Sie zusätzliche Pflegehinweise für das zukünftige Pflegeetikett in der Landessprache des QVC-Marktes an.</v>
      </c>
      <c r="B83" s="348" t="s">
        <v>1679</v>
      </c>
      <c r="C83" s="348" t="s">
        <v>603</v>
      </c>
      <c r="D83" s="348" t="s">
        <v>516</v>
      </c>
    </row>
    <row r="84" spans="1:4" ht="65">
      <c r="A84" s="345" t="str">
        <f t="shared" si="2"/>
        <v>&lt;== Schuhe: Materialangabe: bitte die Schuhmaterialien für das zukünftige Schuhpiktogramm auswählen und angeben. Das Piktogramm muss entsprechend der gesetzlichen Vorgabe aus Symbolen für die Schuhbestandteile und Materialien bestehen.</v>
      </c>
      <c r="B84" s="348" t="s">
        <v>1680</v>
      </c>
      <c r="C84" s="348" t="s">
        <v>604</v>
      </c>
      <c r="D84" s="348" t="s">
        <v>517</v>
      </c>
    </row>
    <row r="85" spans="1:4">
      <c r="A85" s="345" t="str">
        <f t="shared" si="2"/>
        <v>Bitte Material je Bestandteil angeben</v>
      </c>
      <c r="B85" s="348" t="s">
        <v>571</v>
      </c>
      <c r="C85" s="348" t="s">
        <v>572</v>
      </c>
      <c r="D85" s="348" t="s">
        <v>568</v>
      </c>
    </row>
    <row r="86" spans="1:4">
      <c r="A86" s="344" t="s">
        <v>518</v>
      </c>
      <c r="B86" s="347"/>
      <c r="C86" s="347"/>
      <c r="D86" s="347"/>
    </row>
    <row r="87" spans="1:4" ht="351">
      <c r="A87" s="345" t="str">
        <f t="shared" si="2"/>
        <v>&lt;== Die GTIN (Global Trade Item Number), umgangssprachlich als EAN bekannt, ermöglicht eine weltweite Produktkennzeichnung.
Die Vergabe erfolgt durch die GS1 - Organisation der jeweiligen Länder.
Bitte geben Sie die GTIN-Nummer an, falls vorhanden.
Es gibt verschiedene Nummern zur Produktkennzeichnung, die als GTIN gelten. Verwenden Sie das Attribut gtin [GTIN] zur Angabe der folgenden Arten von Nummern: 
• UPC (in Nordamerika/GTIN-12): 12-stellige Nummer (8-stellige UPC-E-Codes müssen in 12-stellige Codes umgewandelt werden)
• EAN (in Europa/GTIN-13): 13-stellige Nummer
• JAN (in Japan/GTIN-13): 8- oder 13-stellige Nummer
• ISBN (für Bücher): 13-stellige Nummer (ISBN-10 muss in ISBN-13 umgewandelt werden). Wenn Sie beide Nummern haben, verwenden Sie nur die 13-stellige Nummer. Bitte ohne Bindestriche.
--UPC und JAN werden automatisch in eine 13-stellige Nummer umgewandelt durch die Ergänzung von Nullen.--
Bitte geben Sie im Datenfeld „Typ“ den Typ der GTIN an, um eine Überprüfung der GTIN zu ermöglichen.</v>
      </c>
      <c r="B87" s="348" t="s">
        <v>1033</v>
      </c>
      <c r="C87" s="348" t="s">
        <v>1034</v>
      </c>
      <c r="D87" s="348" t="s">
        <v>1035</v>
      </c>
    </row>
    <row r="88" spans="1:4" ht="39">
      <c r="A88" s="345" t="str">
        <f t="shared" si="2"/>
        <v>Bitte geben Sie für jedes Detail an, ob es für das Produkt gilt (ja / nein). Wenn ja, geben Sie bitte das Material / den Typ / den Ursprung an.</v>
      </c>
      <c r="B88" s="348" t="s">
        <v>1491</v>
      </c>
      <c r="C88" s="348" t="s">
        <v>1589</v>
      </c>
      <c r="D88" s="348" t="s">
        <v>1588</v>
      </c>
    </row>
    <row r="89" spans="1:4" ht="52">
      <c r="A89" s="345" t="str">
        <f t="shared" si="2"/>
        <v>Bitte bestätigen Sie uns das Ursprungsland (Herstellungsland) für jeden Setbestandteil und nutzen Sie in der Tabelle eine eigene Spalte je Teil: diese Details sind zur korrekten Zollabfertigung nötig.</v>
      </c>
      <c r="B89" s="348" t="s">
        <v>816</v>
      </c>
      <c r="C89" s="348" t="s">
        <v>817</v>
      </c>
      <c r="D89" s="348" t="s">
        <v>818</v>
      </c>
    </row>
    <row r="90" spans="1:4" ht="65">
      <c r="A90" s="345" t="str">
        <f t="shared" si="2"/>
        <v>Bitte nennen Sie in den vorgegebenen Feldern, passend für jedes Setbestandteil, die Zoll-Warentarifnummer und nutzen je Teil eine eigene Spalte: diese Details sind zur korrekten Zollabfertigung nötig</v>
      </c>
      <c r="B90" s="348" t="s">
        <v>819</v>
      </c>
      <c r="C90" s="348" t="s">
        <v>820</v>
      </c>
      <c r="D90" s="348" t="s">
        <v>821</v>
      </c>
    </row>
    <row r="91" spans="1:4" ht="78">
      <c r="A91" s="345" t="str">
        <f t="shared" si="2"/>
        <v>Bitte geben Sie die Produktzusammensetzung an, z.B. Kosmetika auf Puder- oder Cremebasis oder verwendetes Material, z.B. Beutel aus Kunststoff (für Zollzwecke), und stellen Sie bitte sicher, dass dies für jede Komponente innerhalb des Satzes angegeben ist und sie für jede Komponente separate Spalten haben.</v>
      </c>
      <c r="B91" s="348" t="s">
        <v>1573</v>
      </c>
      <c r="C91" s="348" t="s">
        <v>1669</v>
      </c>
      <c r="D91" s="348" t="s">
        <v>1608</v>
      </c>
    </row>
    <row r="92" spans="1:4" ht="78">
      <c r="A92" s="345" t="str">
        <f t="shared" si="2"/>
        <v>Sollten Attribute der Setbestandteile variieren, dann nutzen Sie bitte auch hierfür je eine Spalte und benennen es entsprechend im Kopf der Spalte. Besonders wichtig ist diese Aufteilung für Beautyartikel. Z. B. Lippen, Augen, Maniküre und Pediküre wie auch Puder etc</v>
      </c>
      <c r="B92" s="348" t="s">
        <v>823</v>
      </c>
      <c r="C92" s="348" t="s">
        <v>833</v>
      </c>
      <c r="D92" s="348" t="s">
        <v>824</v>
      </c>
    </row>
    <row r="93" spans="1:4" ht="39">
      <c r="A93" s="345" t="str">
        <f t="shared" si="2"/>
        <v>Bitte bestätigen Sie uns das Ursprungsland (Herstellungsland): dieses Detail ist zur korrekten Zollabfertigung nötig. (Bei Sets: siehe Attribute)</v>
      </c>
      <c r="B93" s="348" t="s">
        <v>825</v>
      </c>
      <c r="C93" s="348" t="s">
        <v>826</v>
      </c>
      <c r="D93" s="348" t="s">
        <v>827</v>
      </c>
    </row>
    <row r="94" spans="1:4" ht="52">
      <c r="A94" s="345" t="str">
        <f t="shared" si="2"/>
        <v> Bitte nennen Sie die Zoll-Warentarifnummer: diese Klassifizierungsnummer basiert auf der Produktbeschreibung und ist zur korrekten Zollabfertigung nötig</v>
      </c>
      <c r="B94" s="348" t="s">
        <v>1681</v>
      </c>
      <c r="C94" s="348" t="s">
        <v>828</v>
      </c>
      <c r="D94" s="348" t="s">
        <v>829</v>
      </c>
    </row>
    <row r="95" spans="1:4" ht="39">
      <c r="A95" s="345" t="str">
        <f t="shared" si="2"/>
        <v> Bitte textile Herstellungsart angeben: Bei Textilien ist die Konstruktion des Hauptmaterials für die Zollabwicklung erforderlich.</v>
      </c>
      <c r="B95" s="348" t="s">
        <v>830</v>
      </c>
      <c r="C95" s="348" t="s">
        <v>831</v>
      </c>
      <c r="D95" s="348" t="s">
        <v>832</v>
      </c>
    </row>
    <row r="96" spans="1:4" ht="91">
      <c r="A96" s="345" t="str">
        <f t="shared" si="2"/>
        <v>&lt;==  Angebotene Varianten
Bitte geben Sie alle verschiedenen Varianten Ihres Artikels an: Größen, Farben, Formen..., Details zu individuellen Teilen in einem Set, beispielsweise bei Kosmentik, Haushaltswaren oder Heimtextilien. Bei Bekleidung kann der Größenlauf angegeben werden.</v>
      </c>
      <c r="B96" s="348" t="s">
        <v>475</v>
      </c>
      <c r="C96" s="348" t="s">
        <v>1635</v>
      </c>
      <c r="D96" s="348" t="s">
        <v>640</v>
      </c>
    </row>
    <row r="97" spans="1:4" ht="26">
      <c r="A97" s="345" t="str">
        <f t="shared" si="2"/>
        <v>Bitte beachten Sie, dass diese Regelung nur für Artikel aus Hongkong oder China gilt ==&gt;</v>
      </c>
      <c r="B97" s="348" t="s">
        <v>1571</v>
      </c>
      <c r="C97" s="348" t="s">
        <v>1572</v>
      </c>
      <c r="D97" s="348" t="s">
        <v>1607</v>
      </c>
    </row>
    <row r="98" spans="1:4" ht="143">
      <c r="A98" s="345" t="str">
        <f t="shared" si="2"/>
        <v>• Für POLYAMID-Produkte, z. B. Nylon, dürfen primäre aromatische Amine, die aus Hongkong oder China geliefert werden und mit Lebensmitteln in Kontakt kommen sollen, nicht in einer nachweisbaren Menge freigesetzt werden (die Nachweismenge beträgt 0,01 mg / kg) - bitte geben Sie die Menge in an mg
• Bei MELAMIN-Produkten darf Formaldehyd, das mit Lebensmitteln in Kontakt kommen soll, nicht in einer Menge von mehr als 15 mg / kg freigesetzt werden. Bitte geben Sie die Menge in mg an</v>
      </c>
      <c r="B98" s="348" t="s">
        <v>1570</v>
      </c>
      <c r="C98" s="348" t="s">
        <v>1637</v>
      </c>
      <c r="D98" s="348" t="s">
        <v>1574</v>
      </c>
    </row>
    <row r="99" spans="1:4" ht="91">
      <c r="A99" s="345" t="str">
        <f t="shared" ref="A99:A101" si="3">IF($A$2=$B$2,B99,IF($A$2=$C$2,C99,IF($A$2=$D$2,D99)))</f>
        <v>Bitte fügen Sie Fotos ein, um alle relevanten Artikeldetails zu übermitteln. Verwenden Sie die Überschriften oder benennen Sie die eingefügten Fotos individuell. Bei Sets nutzen Sie den Platz bitte für Fotos der einzelnen Komponenten, wenn das Foto des Gesamtartikels nicht ausreicht, die Komponenten richtig identifizieren zu können.</v>
      </c>
      <c r="B99" s="348" t="s">
        <v>1700</v>
      </c>
      <c r="C99" s="348" t="s">
        <v>1704</v>
      </c>
      <c r="D99" s="377" t="s">
        <v>1701</v>
      </c>
    </row>
    <row r="100" spans="1:4" ht="26">
      <c r="A100" s="345" t="str">
        <f t="shared" si="3"/>
        <v>Mindestanforderung für Fotos (diese variiert je nach Produktgruppe):</v>
      </c>
      <c r="B100" s="348" t="s">
        <v>1702</v>
      </c>
      <c r="C100" s="377" t="s">
        <v>1705</v>
      </c>
      <c r="D100" s="377" t="s">
        <v>1703</v>
      </c>
    </row>
    <row r="101" spans="1:4">
      <c r="A101" s="345" t="str">
        <f t="shared" si="3"/>
        <v>Bitte senden sie die beileger im PDF-Format an die QA</v>
      </c>
      <c r="B101" s="353" t="s">
        <v>1923</v>
      </c>
      <c r="C101" s="353" t="s">
        <v>1924</v>
      </c>
      <c r="D101" s="353" t="s">
        <v>1925</v>
      </c>
    </row>
    <row r="102" spans="1:4">
      <c r="C102" s="379"/>
    </row>
  </sheetData>
  <hyperlinks>
    <hyperlink ref="B36" r:id="rId1"/>
    <hyperlink ref="C36" r:id="rId2"/>
    <hyperlink ref="D36" r:id="rId3"/>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H10" sqref="H10:O11"/>
    </sheetView>
  </sheetViews>
  <sheetFormatPr baseColWidth="10" defaultColWidth="8.7265625" defaultRowHeight="14.5"/>
  <cols>
    <col min="1" max="1" width="49.54296875" customWidth="1"/>
    <col min="2" max="3" width="54.7265625" style="230" customWidth="1"/>
    <col min="4" max="6" width="53.1796875" customWidth="1"/>
  </cols>
  <sheetData>
    <row r="1" spans="1:6">
      <c r="A1" s="145" t="s">
        <v>300</v>
      </c>
      <c r="B1" s="228" t="str">
        <f>START!$B$9</f>
        <v>Deutsch</v>
      </c>
      <c r="C1" s="382" t="str">
        <f>START!B7</f>
        <v>Germany</v>
      </c>
      <c r="D1" s="14" t="s">
        <v>239</v>
      </c>
      <c r="E1" s="14" t="s">
        <v>240</v>
      </c>
      <c r="F1" s="14" t="s">
        <v>241</v>
      </c>
    </row>
    <row r="2" spans="1:6" s="168" customFormat="1" ht="108">
      <c r="A2" s="165" t="str">
        <f>'drop down choices'!CQ4</f>
        <v>Händler/Einzelhändler</v>
      </c>
      <c r="B2" s="229" t="str">
        <f>IF($C$1="UK",C2,IF(B$1=D$1,D2,IF(B$1=E$1,E2,IF(B$1=F$1,F2,))))</f>
        <v>"Händler": jede natürliche oder juristische Person in der Lieferkette, die ein Produkt auf dem Markt zur Verfügung stellt, mit Ausnahme des Herstellers oder des Importeurs.
Der Händler übernimmt nicht die volle rechtliche Verantwortung für ein Produkt, sondern überprüft, ob das Produkt die erforderliche Konformitätskennzeichnung trägt, ob es korrekt etikettiert ist und die erforderlichen Dokumente sowie Anweisungen und Sicherheitsinformationen zumindest in der Landessprache des Marktes, in dem das Produkt verkauft wird, enthält.</v>
      </c>
      <c r="C2" s="169" t="s">
        <v>1358</v>
      </c>
      <c r="D2" s="169" t="s">
        <v>1358</v>
      </c>
      <c r="E2" s="170" t="s">
        <v>1683</v>
      </c>
      <c r="F2" s="170" t="s">
        <v>1845</v>
      </c>
    </row>
    <row r="3" spans="1:6" s="168" customFormat="1" ht="276">
      <c r="A3" s="165" t="str">
        <f>'drop down choices'!CQ5</f>
        <v>Importeur (Verantwortliche Person in Europa vorhanden)</v>
      </c>
      <c r="B3" s="229" t="str">
        <f t="shared" ref="B3:B5" si="0">IF($C$1="UK",C3,IF(B$1=D$1,D3,IF(B$1=E$1,E3,IF(B$1=F$1,F3,))))</f>
        <v>"Importeur": jede natürliche oder juristische Person mit Sitz in der Gemeinschaft, die ein Produkt aus einem Drittland auf dem Gemeinschaftsmarkt in Verkehr bringt.
"EU-Vertreter": jede in der Gemeinschaft ansässige natürliche oder juristische Person, die von einem außerhalb der Gemeinschaft ansässigen Hersteller ein schriftliches Mandat erhalten hat, in seinem Namen in Bezug auf bestimmte Aufgaben zu handeln.
Eine Ernennung ist möglich für CE-gekennzeichnete Produkte ("EU Bevollmächtigter") und für Chemikalien ("Alleinvertreter"); obligatorisch für medizinische Geräte.
Die Haftung liegt beim EU-Drittbeauftragten. Der Importeur bestätigt, dass Hersteller und EU-Vertreter die jeweiligen Aufgaben korrekt ausgeführt haben und dass das Produkt den geltenden Anforderungen entspricht".</v>
      </c>
      <c r="C3" s="166" t="s">
        <v>1966</v>
      </c>
      <c r="D3" s="166" t="s">
        <v>1360</v>
      </c>
      <c r="E3" s="167" t="s">
        <v>1684</v>
      </c>
      <c r="F3" s="167" t="s">
        <v>1907</v>
      </c>
    </row>
    <row r="4" spans="1:6" s="168" customFormat="1" ht="288">
      <c r="A4" s="165" t="str">
        <f>'drop down choices'!CQ6</f>
        <v>Importeur (KEINE verantwortliche Person in Europa vorhanden)</v>
      </c>
      <c r="B4" s="229" t="str">
        <f t="shared" si="0"/>
        <v>"Importeur": jede natürliche oder juristische Person mit Sitz in der Gemeinschaft, die ein Produkt aus einem Drittland auf dem Gemeinschaftsmarkt in Verkehr bringt.
"EU-Vertreter": jede in der Gemeinschaft ansässige natürliche oder juristische Person, die von einem außerhalb der Gemeinschaft ansässigen Hersteller ein schriftliches Mandat erhalten hat, in seinem Namen in Bezug auf bestimmte Aufgaben zu handeln.
Die Haftung obliegt dem Importeur, der im Namen des Herstellers auf dem EU-Markt handelt und wenn nötig alle relevanten Maßnahmen durchführt,(z.B. Anmeldungen, Registrierungen, …).
Der Importeur verfügt über alle Dokumente, die die Konformität des Produkts belegen (z.B. Zertifikate, Prüfberichte, …) und stellt die technischen Unterlagen (CE-gekennzeichnete Produkte) innerhalb von 5 Arbeitstagen nach einer Anfrage der Behörden zur Verfügung".</v>
      </c>
      <c r="C4" s="169" t="s">
        <v>1967</v>
      </c>
      <c r="D4" s="169" t="s">
        <v>1361</v>
      </c>
      <c r="E4" s="170" t="s">
        <v>1685</v>
      </c>
      <c r="F4" s="170" t="s">
        <v>1908</v>
      </c>
    </row>
    <row r="5" spans="1:6" s="168" customFormat="1" ht="36">
      <c r="A5" s="165" t="str">
        <f>'drop down choices'!CQ7</f>
        <v>Hersteller</v>
      </c>
      <c r="B5" s="229" t="str">
        <f t="shared" si="0"/>
        <v>Hersteller: jede natürliche oder juristische Person, die ein Produkt herstellt oder ein Produkt entwerfen oder herstellen lässt und dieses Produkt unter ihrem Namen oder ihrer Marke vermarktet.</v>
      </c>
      <c r="C5" s="166" t="s">
        <v>1359</v>
      </c>
      <c r="D5" s="166" t="s">
        <v>1359</v>
      </c>
      <c r="E5" s="167" t="s">
        <v>1682</v>
      </c>
      <c r="F5" s="167" t="s">
        <v>1846</v>
      </c>
    </row>
  </sheetData>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3" sqref="A3"/>
    </sheetView>
  </sheetViews>
  <sheetFormatPr baseColWidth="10" defaultColWidth="8.7265625" defaultRowHeight="14.5"/>
  <cols>
    <col min="1" max="1" width="17.26953125" style="24" customWidth="1"/>
    <col min="2" max="2" width="37.453125" style="24" customWidth="1"/>
    <col min="3" max="3" width="16" style="24" customWidth="1"/>
    <col min="4" max="4" width="3.54296875" style="24" customWidth="1"/>
    <col min="5" max="5" width="22.26953125" style="24" customWidth="1"/>
    <col min="6" max="8" width="17.26953125" customWidth="1"/>
    <col min="9" max="9" width="21.453125" customWidth="1"/>
    <col min="10" max="12" width="19.1796875" customWidth="1"/>
  </cols>
  <sheetData>
    <row r="1" spans="1:12" s="24" customFormat="1" ht="15" thickBot="1">
      <c r="A1" s="145"/>
      <c r="E1" s="48" t="str">
        <f>START!$B$9</f>
        <v>Deutsch</v>
      </c>
      <c r="F1" s="14" t="s">
        <v>239</v>
      </c>
      <c r="G1" s="14" t="s">
        <v>240</v>
      </c>
      <c r="H1" s="14" t="s">
        <v>241</v>
      </c>
      <c r="I1" s="48" t="str">
        <f>START!$B$9</f>
        <v>Deutsch</v>
      </c>
      <c r="J1" s="14" t="s">
        <v>239</v>
      </c>
      <c r="K1" s="14" t="s">
        <v>240</v>
      </c>
      <c r="L1" s="14" t="s">
        <v>241</v>
      </c>
    </row>
    <row r="2" spans="1:12" s="24" customFormat="1" ht="29.5" thickBot="1">
      <c r="A2" s="24" t="s">
        <v>1356</v>
      </c>
      <c r="B2" s="144" t="s">
        <v>1357</v>
      </c>
      <c r="C2" s="212" t="str">
        <f>START!B11</f>
        <v>Lebensmittel und Nahrungsergänzung</v>
      </c>
      <c r="E2" s="122" t="str">
        <f>IF(E$1=F$1,F2,IF(E$1=G$1,G2,IF(E$1=H$1,H2)))</f>
        <v>Beauty</v>
      </c>
      <c r="F2" s="123" t="s">
        <v>1849</v>
      </c>
      <c r="G2" s="123" t="s">
        <v>1849</v>
      </c>
      <c r="H2" s="123" t="s">
        <v>1849</v>
      </c>
      <c r="I2" s="359" t="str">
        <f>IF(I$1=J$1,J2,IF(I$1=K$1,K2,IF(I$1=L$1,L2)))</f>
        <v>Lebensmittel und Nahrungsergänzung</v>
      </c>
      <c r="J2" s="123" t="s">
        <v>1851</v>
      </c>
      <c r="K2" s="123" t="s">
        <v>1850</v>
      </c>
      <c r="L2" s="389" t="s">
        <v>1905</v>
      </c>
    </row>
    <row r="3" spans="1:12" s="24" customFormat="1">
      <c r="A3" s="24" t="s">
        <v>300</v>
      </c>
      <c r="B3" s="144" t="s">
        <v>300</v>
      </c>
      <c r="E3" s="23" t="str">
        <f>IF(E$1=F$1,F3,IF(E$1=G$1,G3,IF(E$1=H$1,H3)))</f>
        <v>Kosmetik</v>
      </c>
      <c r="F3" s="145" t="str">
        <f>'Attributes list'!B2</f>
        <v>Skincare/Cosmetics/Nails/Haircare/Bath &amp; Body</v>
      </c>
      <c r="G3" s="145" t="str">
        <f>'Attributes list'!C2</f>
        <v>Cosmetici</v>
      </c>
      <c r="H3" s="145" t="str">
        <f>'Attributes list'!D2</f>
        <v>Kosmetik</v>
      </c>
      <c r="I3" s="23" t="str">
        <f>IF(E$1=F$1,J3,IF(E$1=G$1,K3,IF(E$1=H$1,L3)))</f>
        <v>Lebensmittel</v>
      </c>
      <c r="J3" s="365" t="str">
        <f>'Attributes list'!F2</f>
        <v>Food and Drinks</v>
      </c>
      <c r="K3" s="365" t="str">
        <f>'Attributes list'!G2</f>
        <v>Alimenti</v>
      </c>
      <c r="L3" s="365" t="str">
        <f>'Attributes list'!H2</f>
        <v>Lebensmittel</v>
      </c>
    </row>
    <row r="4" spans="1:12" s="24" customFormat="1" ht="16">
      <c r="A4" s="24" t="str">
        <f>E2</f>
        <v>Beauty</v>
      </c>
      <c r="B4" s="2" t="str">
        <f t="shared" ref="B4:B13" si="0">IF($C$2=$E$2,$E3,IF($C$2=$I$2,$I3,IF($C$2=$M$2,$M3,IF($C$2=$Q$2,$Q3,IF($C$2=$Q$2,$Q3,IF($C$2=$U$2,$U3,IF($C$2=$Y$2,$Y3)))))))</f>
        <v>Lebensmittel</v>
      </c>
      <c r="E4" s="360" t="str">
        <f>IF(E$1=F$1,F4,IF(E$1=G$1,G4,IF(E$1=H$1,H4)))</f>
        <v>Beauty Tools</v>
      </c>
      <c r="F4" s="145" t="str">
        <f>'Attributes list'!J2</f>
        <v>Beauty Tools</v>
      </c>
      <c r="G4" s="145" t="str">
        <f>'Attributes list'!K2</f>
        <v>Beauty Tools</v>
      </c>
      <c r="H4" s="145" t="str">
        <f>'Attributes list'!L2</f>
        <v>Beauty Tools</v>
      </c>
      <c r="I4" s="360" t="str">
        <f t="shared" ref="I4" si="1">IF(E$1=F$1,J4,IF(E$1=G$1,K4,IF(E$1=H$1,L4)))</f>
        <v>Nahrungsergänzung</v>
      </c>
      <c r="J4" s="145" t="str">
        <f>'Attributes list'!N2</f>
        <v xml:space="preserve">Supplements </v>
      </c>
      <c r="K4" s="145" t="str">
        <f>'Attributes list'!O2</f>
        <v>Integratori Alimentari</v>
      </c>
      <c r="L4" s="145" t="str">
        <f>'Attributes list'!P2</f>
        <v>Nahrungsergänzung</v>
      </c>
    </row>
    <row r="5" spans="1:12" s="24" customFormat="1" ht="16">
      <c r="A5" s="24" t="str">
        <f>I2</f>
        <v>Lebensmittel und Nahrungsergänzung</v>
      </c>
      <c r="B5" s="2" t="str">
        <f t="shared" si="0"/>
        <v>Nahrungsergänzung</v>
      </c>
      <c r="E5" s="23"/>
      <c r="F5" s="145"/>
      <c r="G5" s="145"/>
      <c r="H5" s="145"/>
      <c r="I5" s="360"/>
      <c r="J5" s="145"/>
      <c r="K5" s="145"/>
      <c r="L5" s="145"/>
    </row>
    <row r="6" spans="1:12" s="24" customFormat="1" ht="16">
      <c r="A6" s="145"/>
      <c r="B6" s="2">
        <f t="shared" si="0"/>
        <v>0</v>
      </c>
      <c r="I6" s="360"/>
      <c r="J6" s="145"/>
      <c r="K6" s="145"/>
      <c r="L6" s="145"/>
    </row>
    <row r="7" spans="1:12" ht="16">
      <c r="A7" s="145"/>
      <c r="B7" s="2">
        <f t="shared" si="0"/>
        <v>0</v>
      </c>
      <c r="F7" s="145"/>
      <c r="G7" s="145"/>
      <c r="H7" s="145"/>
      <c r="I7" s="145"/>
      <c r="J7" s="145"/>
      <c r="K7" s="145"/>
      <c r="L7" s="361"/>
    </row>
    <row r="8" spans="1:12" ht="16">
      <c r="A8" s="145"/>
      <c r="B8" s="2">
        <f t="shared" si="0"/>
        <v>0</v>
      </c>
      <c r="E8" s="145"/>
      <c r="F8" s="145"/>
      <c r="G8" s="145"/>
      <c r="H8" s="145"/>
      <c r="I8" s="145"/>
      <c r="J8" s="145"/>
      <c r="K8" s="145"/>
      <c r="L8" s="145"/>
    </row>
    <row r="9" spans="1:12" ht="16">
      <c r="A9" s="145"/>
      <c r="B9" s="2">
        <f t="shared" si="0"/>
        <v>0</v>
      </c>
      <c r="E9" s="145"/>
      <c r="F9" s="145"/>
      <c r="G9" s="145"/>
      <c r="H9" s="145"/>
      <c r="I9" s="145"/>
      <c r="J9" s="145"/>
      <c r="K9" s="145"/>
      <c r="L9" s="145"/>
    </row>
    <row r="10" spans="1:12" ht="16">
      <c r="B10" s="2">
        <f t="shared" si="0"/>
        <v>0</v>
      </c>
      <c r="E10" s="145"/>
      <c r="F10" s="145"/>
      <c r="G10" s="145"/>
      <c r="H10" s="145"/>
      <c r="I10" s="145"/>
      <c r="J10" s="145"/>
      <c r="K10" s="145"/>
      <c r="L10" s="145"/>
    </row>
    <row r="11" spans="1:12" ht="16">
      <c r="B11" s="2">
        <f t="shared" si="0"/>
        <v>0</v>
      </c>
      <c r="E11" s="145"/>
      <c r="F11" s="145"/>
      <c r="G11" s="145"/>
      <c r="H11" s="145"/>
      <c r="I11" s="145"/>
      <c r="J11" s="145"/>
      <c r="K11" s="145"/>
      <c r="L11" s="145"/>
    </row>
    <row r="12" spans="1:12" ht="16">
      <c r="B12" s="2">
        <f t="shared" si="0"/>
        <v>0</v>
      </c>
      <c r="E12" s="145"/>
      <c r="F12" s="145"/>
      <c r="G12" s="145"/>
      <c r="H12" s="145"/>
      <c r="I12" s="145"/>
      <c r="J12" s="145"/>
      <c r="K12" s="145"/>
      <c r="L12" s="145"/>
    </row>
    <row r="13" spans="1:12" ht="16">
      <c r="B13" s="2">
        <f t="shared" si="0"/>
        <v>0</v>
      </c>
      <c r="E13" s="145"/>
      <c r="I13" s="23"/>
      <c r="J13" s="145"/>
      <c r="K13" s="145"/>
      <c r="L13" s="145"/>
    </row>
    <row r="14" spans="1:12">
      <c r="B14" s="145"/>
      <c r="E14" s="145"/>
    </row>
    <row r="15" spans="1:12">
      <c r="E15" s="145"/>
    </row>
    <row r="16" spans="1:12">
      <c r="E16" s="145"/>
    </row>
    <row r="22" spans="14:14">
      <c r="N22">
        <f>8.7-2.9</f>
        <v>5.7999999999999989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EG76"/>
  <sheetViews>
    <sheetView showGridLines="0" showRowColHeaders="0" zoomScale="118" zoomScaleNormal="118" workbookViewId="0">
      <selection activeCell="B6" sqref="B6:H6"/>
    </sheetView>
  </sheetViews>
  <sheetFormatPr baseColWidth="10" defaultColWidth="11.1796875" defaultRowHeight="15.5"/>
  <cols>
    <col min="1" max="1" width="5.1796875" style="30" customWidth="1"/>
    <col min="2" max="2" width="4" style="32" customWidth="1"/>
    <col min="3" max="3" width="6.26953125" style="32" customWidth="1"/>
    <col min="4" max="5" width="5" style="32" customWidth="1"/>
    <col min="6" max="6" width="2.26953125" style="32" customWidth="1"/>
    <col min="7" max="9" width="5" style="32" customWidth="1"/>
    <col min="10" max="10" width="7.54296875" style="32" customWidth="1"/>
    <col min="11" max="11" width="5" style="32" customWidth="1"/>
    <col min="12" max="15" width="6.81640625" style="32" customWidth="1"/>
    <col min="16" max="16" width="7.26953125" style="32" customWidth="1"/>
    <col min="17" max="20" width="6.81640625" style="32" customWidth="1"/>
    <col min="21" max="22" width="5.453125" style="32" customWidth="1"/>
    <col min="23" max="23" width="13.1796875" style="32" customWidth="1"/>
    <col min="24" max="27" width="5.453125" style="32" customWidth="1"/>
    <col min="28" max="28" width="5.26953125" style="32" customWidth="1"/>
    <col min="29" max="29" width="11.54296875" style="32" customWidth="1"/>
    <col min="30" max="30" width="1.7265625" style="32" customWidth="1"/>
    <col min="31" max="33" width="5.26953125" style="32" customWidth="1"/>
    <col min="34" max="34" width="9.81640625" style="32" customWidth="1"/>
    <col min="35" max="35" width="17" style="32" customWidth="1"/>
    <col min="36" max="36" width="6.453125" style="35" customWidth="1"/>
    <col min="37" max="37" width="6.453125" style="31" customWidth="1"/>
    <col min="38" max="39" width="7" style="32" customWidth="1"/>
    <col min="40" max="40" width="15.81640625" style="32" customWidth="1"/>
    <col min="41" max="124" width="7" style="32" customWidth="1"/>
    <col min="125" max="16384" width="11.1796875" style="32"/>
  </cols>
  <sheetData>
    <row r="1" spans="1:49 16361:16361" s="77" customFormat="1" ht="6" customHeight="1">
      <c r="A1" s="81"/>
      <c r="B1" s="82"/>
      <c r="C1" s="82"/>
      <c r="D1" s="82"/>
      <c r="E1" s="320"/>
      <c r="F1" s="320"/>
      <c r="G1" s="320"/>
      <c r="H1" s="320"/>
      <c r="I1" s="320"/>
      <c r="J1" s="320"/>
      <c r="K1" s="320"/>
      <c r="L1" s="320"/>
      <c r="M1" s="320"/>
      <c r="N1" s="320"/>
      <c r="O1" s="320"/>
      <c r="P1" s="320"/>
      <c r="Q1" s="320"/>
      <c r="R1" s="320"/>
      <c r="AD1" s="226"/>
      <c r="AE1" s="226"/>
    </row>
    <row r="2" spans="1:49 16361:16361" s="77" customFormat="1" ht="28.15" customHeight="1">
      <c r="A2" s="81"/>
      <c r="B2" s="82"/>
      <c r="C2" s="82"/>
      <c r="D2" s="82"/>
      <c r="E2" s="494" t="str">
        <f>'Fields names'!A14</f>
        <v>Product Specification Card</v>
      </c>
      <c r="F2" s="494"/>
      <c r="G2" s="494"/>
      <c r="H2" s="494"/>
      <c r="I2" s="494"/>
      <c r="J2" s="494"/>
      <c r="K2" s="494"/>
      <c r="L2" s="494"/>
      <c r="M2" s="494"/>
      <c r="N2" s="494"/>
      <c r="O2" s="494"/>
      <c r="P2" s="494"/>
      <c r="Q2" s="494"/>
      <c r="R2" s="494"/>
      <c r="S2" s="83"/>
      <c r="T2" s="83"/>
      <c r="W2" s="103" t="str">
        <f>'Fields names'!A16</f>
        <v>QVC SKN (QVC Artikelnummer)</v>
      </c>
      <c r="X2" s="493"/>
      <c r="Y2" s="493"/>
      <c r="Z2" s="493"/>
      <c r="AA2" s="493"/>
      <c r="AB2" s="493"/>
      <c r="AC2" s="493"/>
      <c r="AD2" s="81"/>
      <c r="AE2" s="81"/>
      <c r="AF2" s="81"/>
      <c r="AG2" s="80"/>
    </row>
    <row r="3" spans="1:49 16361:16361" s="77" customFormat="1" ht="14.5" customHeight="1">
      <c r="A3" s="81"/>
      <c r="B3" s="82"/>
      <c r="C3" s="82"/>
      <c r="D3" s="82"/>
      <c r="E3" s="438" t="str">
        <f>'Fields names'!A232</f>
        <v>Kosmetik, Lebensmittel und Nahrungsergänzungsmittel</v>
      </c>
      <c r="F3" s="438"/>
      <c r="G3" s="438"/>
      <c r="H3" s="438"/>
      <c r="I3" s="438"/>
      <c r="J3" s="438"/>
      <c r="K3" s="438"/>
      <c r="L3" s="438"/>
      <c r="M3" s="438"/>
      <c r="N3" s="438"/>
      <c r="O3" s="438"/>
      <c r="P3" s="438"/>
      <c r="Q3" s="438"/>
      <c r="R3" s="438"/>
      <c r="S3" s="438"/>
      <c r="T3" s="106"/>
      <c r="U3" s="106"/>
      <c r="V3" s="106"/>
      <c r="W3" s="106"/>
      <c r="X3" s="106"/>
      <c r="Y3" s="106"/>
      <c r="Z3" s="106"/>
      <c r="AA3" s="106"/>
      <c r="AB3" s="106"/>
      <c r="AC3" s="106"/>
      <c r="AD3" s="84"/>
      <c r="AE3" s="84"/>
      <c r="AG3" s="80"/>
    </row>
    <row r="4" spans="1:49 16361:16361" s="77" customFormat="1" ht="13.9" customHeight="1">
      <c r="A4" s="81"/>
      <c r="B4" s="101"/>
      <c r="C4" s="101"/>
      <c r="D4" s="101"/>
      <c r="E4" s="438"/>
      <c r="F4" s="438"/>
      <c r="G4" s="438"/>
      <c r="H4" s="438"/>
      <c r="I4" s="438"/>
      <c r="J4" s="438"/>
      <c r="K4" s="438"/>
      <c r="L4" s="438"/>
      <c r="M4" s="438"/>
      <c r="N4" s="438"/>
      <c r="O4" s="438"/>
      <c r="P4" s="438"/>
      <c r="Q4" s="438"/>
      <c r="R4" s="438"/>
      <c r="S4" s="438"/>
      <c r="T4" s="106"/>
      <c r="U4" s="106"/>
      <c r="V4" s="106"/>
      <c r="W4" s="106"/>
      <c r="X4" s="106"/>
      <c r="Y4" s="106"/>
      <c r="Z4" s="106"/>
      <c r="AA4" s="106"/>
      <c r="AB4" s="106"/>
      <c r="AC4" s="106"/>
      <c r="AD4" s="81"/>
      <c r="AE4" s="81"/>
      <c r="AF4" s="81"/>
      <c r="AG4" s="80"/>
    </row>
    <row r="5" spans="1:49 16361:16361" ht="19.149999999999999" customHeight="1">
      <c r="A5" s="155"/>
      <c r="B5" s="499" t="str">
        <f>'Fields names'!A17</f>
        <v>Lieferant</v>
      </c>
      <c r="C5" s="499"/>
      <c r="D5" s="499"/>
      <c r="E5" s="499"/>
      <c r="F5" s="499"/>
      <c r="G5" s="499"/>
      <c r="H5" s="499"/>
      <c r="I5" s="232"/>
      <c r="J5" s="499" t="str">
        <f>'Fields names'!A19</f>
        <v>Marke</v>
      </c>
      <c r="K5" s="499"/>
      <c r="L5" s="499"/>
      <c r="M5" s="499"/>
      <c r="N5" s="499"/>
      <c r="O5" s="499"/>
      <c r="P5" s="499"/>
      <c r="Q5" s="499"/>
      <c r="R5" s="232"/>
      <c r="S5" s="499" t="str">
        <f>'Fields names'!A21</f>
        <v>Produktbezeichnung</v>
      </c>
      <c r="T5" s="499"/>
      <c r="U5" s="499"/>
      <c r="V5" s="499"/>
      <c r="W5" s="499"/>
      <c r="X5" s="499"/>
      <c r="Y5" s="499"/>
      <c r="Z5" s="499"/>
      <c r="AA5" s="499"/>
      <c r="AB5" s="499"/>
      <c r="AC5" s="499"/>
      <c r="AD5" s="105"/>
      <c r="AE5" s="105"/>
      <c r="AF5" s="105"/>
      <c r="AG5" s="105"/>
      <c r="AH5" s="105"/>
      <c r="AI5" s="105"/>
      <c r="AJ5" s="105"/>
      <c r="AK5" s="105"/>
      <c r="AL5" s="105"/>
      <c r="AM5" s="105"/>
      <c r="AN5" s="105"/>
      <c r="AO5" s="105"/>
      <c r="AP5" s="105"/>
      <c r="AQ5" s="105"/>
      <c r="AR5" s="105"/>
    </row>
    <row r="6" spans="1:49 16361:16361" s="217" customFormat="1" ht="36.65" customHeight="1">
      <c r="A6" s="216"/>
      <c r="B6" s="482"/>
      <c r="C6" s="482"/>
      <c r="D6" s="482"/>
      <c r="E6" s="482"/>
      <c r="F6" s="482"/>
      <c r="G6" s="482"/>
      <c r="H6" s="482"/>
      <c r="I6" s="156"/>
      <c r="J6" s="481"/>
      <c r="K6" s="481"/>
      <c r="L6" s="481"/>
      <c r="M6" s="481"/>
      <c r="N6" s="481"/>
      <c r="O6" s="481"/>
      <c r="P6" s="481"/>
      <c r="Q6" s="481"/>
      <c r="R6" s="156"/>
      <c r="S6" s="482"/>
      <c r="T6" s="482"/>
      <c r="U6" s="482"/>
      <c r="V6" s="482"/>
      <c r="W6" s="482"/>
      <c r="X6" s="482"/>
      <c r="Y6" s="482"/>
      <c r="Z6" s="482"/>
      <c r="AA6" s="482"/>
      <c r="AB6" s="482"/>
      <c r="AC6" s="482"/>
      <c r="AD6" s="156"/>
      <c r="AE6" s="536" t="str">
        <f>instructions!A4</f>
        <v>&lt;== Produktbezeichung, Bitte geben Sie, falls vorhanden, eine Modell/Typen-Bezeichnung an.</v>
      </c>
      <c r="AF6" s="536"/>
      <c r="AG6" s="536"/>
      <c r="AH6" s="536"/>
      <c r="AI6" s="536"/>
      <c r="AJ6" s="536"/>
      <c r="AK6" s="536"/>
      <c r="AL6" s="536"/>
      <c r="AM6" s="536"/>
      <c r="AN6" s="536"/>
      <c r="AO6" s="536"/>
      <c r="AP6" s="536"/>
      <c r="AQ6" s="536"/>
      <c r="AR6" s="536"/>
      <c r="AS6" s="537"/>
      <c r="AT6" s="537"/>
      <c r="AU6" s="537"/>
      <c r="AV6" s="537"/>
      <c r="AW6" s="537"/>
    </row>
    <row r="7" spans="1:49 16361:16361" ht="20.5" customHeight="1">
      <c r="A7" s="155"/>
      <c r="B7" s="497" t="str">
        <f>'Fields names'!A22</f>
        <v>Kontakt für QA/Spec Card - Klärungen (Name und E-Mail-Adresse)</v>
      </c>
      <c r="C7" s="497"/>
      <c r="D7" s="497"/>
      <c r="E7" s="497"/>
      <c r="F7" s="497"/>
      <c r="G7" s="497"/>
      <c r="H7" s="497"/>
      <c r="I7" s="497"/>
      <c r="J7" s="497"/>
      <c r="K7" s="497"/>
      <c r="L7" s="497"/>
      <c r="M7" s="231"/>
      <c r="N7" s="495" t="str">
        <f>'Fields names'!A18</f>
        <v>Agentur</v>
      </c>
      <c r="O7" s="495"/>
      <c r="P7" s="495"/>
      <c r="Q7" s="495"/>
      <c r="R7" s="231"/>
      <c r="S7" s="483" t="str">
        <f>'Fields names'!A20</f>
        <v>Lieferantenartikelnummer</v>
      </c>
      <c r="T7" s="483"/>
      <c r="U7" s="483"/>
      <c r="V7" s="483"/>
      <c r="W7" s="483"/>
      <c r="X7" s="231"/>
      <c r="Y7" s="483" t="str">
        <f>'Fields names'!A42</f>
        <v>Ursprungsland</v>
      </c>
      <c r="Z7" s="483"/>
      <c r="AA7" s="483"/>
      <c r="AB7" s="483"/>
      <c r="AC7" s="483"/>
      <c r="AD7" s="156"/>
      <c r="AE7" s="105"/>
      <c r="AF7" s="108"/>
      <c r="AG7" s="108"/>
      <c r="AH7" s="108"/>
      <c r="AI7" s="105"/>
      <c r="AJ7" s="105"/>
      <c r="AK7" s="105"/>
      <c r="AL7" s="105"/>
      <c r="AM7" s="105"/>
      <c r="AN7" s="105"/>
      <c r="AO7" s="105"/>
      <c r="AP7" s="105"/>
      <c r="AQ7" s="105"/>
      <c r="AR7" s="105"/>
    </row>
    <row r="8" spans="1:49 16361:16361" ht="31.9" customHeight="1">
      <c r="A8" s="155"/>
      <c r="B8" s="498"/>
      <c r="C8" s="498"/>
      <c r="D8" s="498"/>
      <c r="E8" s="498"/>
      <c r="F8" s="498"/>
      <c r="G8" s="498"/>
      <c r="H8" s="498"/>
      <c r="I8" s="498"/>
      <c r="J8" s="498"/>
      <c r="K8" s="498"/>
      <c r="L8" s="498"/>
      <c r="M8" s="231"/>
      <c r="N8" s="496"/>
      <c r="O8" s="496"/>
      <c r="P8" s="496"/>
      <c r="Q8" s="496"/>
      <c r="R8" s="156"/>
      <c r="S8" s="482"/>
      <c r="T8" s="482"/>
      <c r="U8" s="482"/>
      <c r="V8" s="482"/>
      <c r="W8" s="482"/>
      <c r="X8" s="156"/>
      <c r="Y8" s="482"/>
      <c r="Z8" s="482"/>
      <c r="AA8" s="482"/>
      <c r="AB8" s="482"/>
      <c r="AC8" s="482"/>
      <c r="AD8" s="160"/>
      <c r="AE8" s="460" t="str">
        <f>CONCATENATE("&lt;== ",instructions!A10,"")</f>
        <v>&lt;== bitte Ursprungsland angeben (wo das Produkt gefertigt wird = Made in)</v>
      </c>
      <c r="AF8" s="460"/>
      <c r="AG8" s="460"/>
      <c r="AH8" s="460"/>
      <c r="AI8" s="460"/>
      <c r="AJ8" s="460"/>
      <c r="AK8" s="460"/>
      <c r="AL8" s="460"/>
      <c r="AM8" s="460"/>
      <c r="AN8" s="460"/>
      <c r="AO8" s="105"/>
      <c r="AP8" s="105"/>
      <c r="AQ8" s="105"/>
      <c r="AR8" s="105"/>
    </row>
    <row r="9" spans="1:49 16361:16361" ht="12" customHeight="1" thickBot="1">
      <c r="A9" s="10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11"/>
      <c r="AK9" s="112"/>
      <c r="AL9" s="112"/>
      <c r="AM9" s="105"/>
      <c r="AN9" s="105"/>
      <c r="AO9" s="105"/>
      <c r="AP9" s="105"/>
      <c r="AQ9" s="105"/>
      <c r="AR9" s="105"/>
    </row>
    <row r="10" spans="1:49 16361:16361" ht="21.65" customHeight="1" thickBot="1">
      <c r="A10" s="155"/>
      <c r="B10" s="524" t="str">
        <f>'Fields names'!A29</f>
        <v>Produktbeschreibung</v>
      </c>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6"/>
      <c r="AD10" s="155"/>
      <c r="AE10" s="105"/>
      <c r="AF10" s="108"/>
      <c r="AG10" s="108"/>
      <c r="AH10" s="108"/>
      <c r="AI10" s="105"/>
      <c r="AJ10" s="105"/>
      <c r="AK10" s="105"/>
      <c r="AL10" s="105"/>
      <c r="AM10" s="105"/>
      <c r="AN10" s="105"/>
      <c r="AO10" s="105"/>
      <c r="AP10" s="105"/>
      <c r="AQ10" s="105"/>
      <c r="AR10" s="105"/>
    </row>
    <row r="11" spans="1:49 16361:16361" ht="4.9000000000000004" customHeight="1">
      <c r="A11" s="10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11"/>
      <c r="AK11" s="112"/>
      <c r="AL11" s="112"/>
      <c r="AM11" s="105"/>
      <c r="AN11" s="105"/>
      <c r="AO11" s="105"/>
      <c r="AP11" s="105"/>
      <c r="AQ11" s="105"/>
      <c r="AR11" s="105"/>
    </row>
    <row r="12" spans="1:49 16361:16361" ht="27" customHeight="1">
      <c r="A12" s="113"/>
      <c r="B12" s="487" t="str">
        <f>'Fields names'!A32</f>
        <v>Attribute</v>
      </c>
      <c r="C12" s="488"/>
      <c r="D12" s="488"/>
      <c r="E12" s="488"/>
      <c r="F12" s="488"/>
      <c r="G12" s="488"/>
      <c r="H12" s="488"/>
      <c r="I12" s="488"/>
      <c r="J12" s="488"/>
      <c r="K12" s="489"/>
      <c r="L12" s="490" t="str">
        <f>'Fields names'!A31</f>
        <v>Angabe</v>
      </c>
      <c r="M12" s="490"/>
      <c r="N12" s="490"/>
      <c r="O12" s="490"/>
      <c r="P12" s="490"/>
      <c r="Q12" s="490"/>
      <c r="R12" s="490"/>
      <c r="S12" s="490"/>
      <c r="T12" s="490"/>
      <c r="U12" s="500" t="str">
        <f>'Fields names'!A35</f>
        <v>Produktbild</v>
      </c>
      <c r="V12" s="501"/>
      <c r="W12" s="501"/>
      <c r="X12" s="501"/>
      <c r="Y12" s="501"/>
      <c r="Z12" s="501"/>
      <c r="AA12" s="501"/>
      <c r="AB12" s="501"/>
      <c r="AC12" s="502"/>
      <c r="AD12" s="105"/>
      <c r="AE12" s="460" t="str">
        <f>instructions!A18</f>
        <v>&lt;== Attribute: 
Für QVC ist wichtig, dass Sie den Bereich Attribute ausfüllen. Die Angaben dienen einer vollständigen Produktbeschreibung und teilweise auch als Verkaufsargumente.</v>
      </c>
      <c r="AF12" s="460"/>
      <c r="AG12" s="460"/>
      <c r="AH12" s="460"/>
      <c r="AI12" s="460"/>
      <c r="AJ12" s="460"/>
      <c r="AK12" s="460"/>
      <c r="AL12" s="460"/>
      <c r="AM12" s="460"/>
      <c r="AN12" s="105"/>
      <c r="AO12" s="105"/>
      <c r="AP12" s="105"/>
      <c r="AQ12" s="105"/>
      <c r="AR12" s="105"/>
    </row>
    <row r="13" spans="1:49 16361:16361" ht="44.25" customHeight="1">
      <c r="A13" s="113"/>
      <c r="B13" s="366" t="str">
        <f>IF(C13&lt;&gt;0,"1.","")</f>
        <v>1.</v>
      </c>
      <c r="C13" s="461" t="str">
        <f>'spec lists'!A2</f>
        <v>Select Product Category in START tab to see attributes</v>
      </c>
      <c r="D13" s="461"/>
      <c r="E13" s="461"/>
      <c r="F13" s="461"/>
      <c r="G13" s="461"/>
      <c r="H13" s="461"/>
      <c r="I13" s="461"/>
      <c r="J13" s="461"/>
      <c r="K13" s="462"/>
      <c r="L13" s="484"/>
      <c r="M13" s="485"/>
      <c r="N13" s="485"/>
      <c r="O13" s="485"/>
      <c r="P13" s="485"/>
      <c r="Q13" s="485"/>
      <c r="R13" s="485"/>
      <c r="S13" s="485"/>
      <c r="T13" s="486"/>
      <c r="U13" s="472" t="str">
        <f>'Fields names'!A35</f>
        <v>Produktbild</v>
      </c>
      <c r="V13" s="473"/>
      <c r="W13" s="473"/>
      <c r="X13" s="473"/>
      <c r="Y13" s="473"/>
      <c r="Z13" s="473"/>
      <c r="AA13" s="473"/>
      <c r="AB13" s="473"/>
      <c r="AC13" s="474"/>
      <c r="AD13" s="374" t="str">
        <f>IF(L13&lt;&gt;0,"; ","")</f>
        <v/>
      </c>
      <c r="AE13" s="460"/>
      <c r="AF13" s="460"/>
      <c r="AG13" s="460"/>
      <c r="AH13" s="460"/>
      <c r="AI13" s="460"/>
      <c r="AJ13" s="460"/>
      <c r="AK13" s="460"/>
      <c r="AL13" s="460"/>
      <c r="AM13" s="460"/>
      <c r="AN13" s="105"/>
      <c r="AO13" s="105"/>
      <c r="AP13" s="105"/>
      <c r="AQ13" s="105"/>
      <c r="AR13" s="105"/>
    </row>
    <row r="14" spans="1:49 16361:16361" ht="44.25" customHeight="1">
      <c r="A14" s="113"/>
      <c r="B14" s="355" t="str">
        <f>IF(C14&lt;&gt;0,"2.","")</f>
        <v>2.</v>
      </c>
      <c r="C14" s="458" t="str">
        <f>'spec lists'!A3</f>
        <v>Select Product Category in START tab to see attributes</v>
      </c>
      <c r="D14" s="458"/>
      <c r="E14" s="458"/>
      <c r="F14" s="458"/>
      <c r="G14" s="458"/>
      <c r="H14" s="458"/>
      <c r="I14" s="458"/>
      <c r="J14" s="458"/>
      <c r="K14" s="459"/>
      <c r="L14" s="445"/>
      <c r="M14" s="446"/>
      <c r="N14" s="446"/>
      <c r="O14" s="446"/>
      <c r="P14" s="446"/>
      <c r="Q14" s="446"/>
      <c r="R14" s="446"/>
      <c r="S14" s="446"/>
      <c r="T14" s="447"/>
      <c r="U14" s="475"/>
      <c r="V14" s="476"/>
      <c r="W14" s="476"/>
      <c r="X14" s="476"/>
      <c r="Y14" s="476"/>
      <c r="Z14" s="476"/>
      <c r="AA14" s="476"/>
      <c r="AB14" s="476"/>
      <c r="AC14" s="477"/>
      <c r="AD14" s="374" t="str">
        <f t="shared" ref="AD14:AD30" si="0">IF(L14&lt;&gt;0,"; ","")</f>
        <v/>
      </c>
      <c r="AE14" s="460"/>
      <c r="AF14" s="460"/>
      <c r="AG14" s="460"/>
      <c r="AH14" s="460"/>
      <c r="AI14" s="460"/>
      <c r="AJ14" s="460"/>
      <c r="AK14" s="460"/>
      <c r="AL14" s="460"/>
      <c r="AM14" s="460"/>
      <c r="AN14" s="105"/>
      <c r="AO14" s="105"/>
      <c r="AP14" s="105"/>
      <c r="AQ14" s="105"/>
      <c r="AR14" s="105"/>
    </row>
    <row r="15" spans="1:49 16361:16361" ht="44.25" customHeight="1">
      <c r="A15" s="113"/>
      <c r="B15" s="355" t="str">
        <f>IF(C15&lt;&gt;0,"3.","")</f>
        <v>3.</v>
      </c>
      <c r="C15" s="458" t="str">
        <f>'spec lists'!A4</f>
        <v>Select Product Category in START tab to see attributes</v>
      </c>
      <c r="D15" s="458"/>
      <c r="E15" s="458"/>
      <c r="F15" s="458"/>
      <c r="G15" s="458"/>
      <c r="H15" s="458"/>
      <c r="I15" s="458"/>
      <c r="J15" s="458"/>
      <c r="K15" s="459"/>
      <c r="L15" s="445"/>
      <c r="M15" s="446"/>
      <c r="N15" s="446"/>
      <c r="O15" s="446"/>
      <c r="P15" s="446"/>
      <c r="Q15" s="446"/>
      <c r="R15" s="446"/>
      <c r="S15" s="446"/>
      <c r="T15" s="447"/>
      <c r="U15" s="475"/>
      <c r="V15" s="476"/>
      <c r="W15" s="476"/>
      <c r="X15" s="476"/>
      <c r="Y15" s="476"/>
      <c r="Z15" s="476"/>
      <c r="AA15" s="476"/>
      <c r="AB15" s="476"/>
      <c r="AC15" s="477"/>
      <c r="AD15" s="374" t="str">
        <f t="shared" si="0"/>
        <v/>
      </c>
      <c r="AE15" s="460"/>
      <c r="AF15" s="460"/>
      <c r="AG15" s="460"/>
      <c r="AH15" s="460"/>
      <c r="AI15" s="460"/>
      <c r="AJ15" s="460"/>
      <c r="AK15" s="460"/>
      <c r="AL15" s="460"/>
      <c r="AM15" s="460"/>
      <c r="AN15" s="105"/>
      <c r="AO15" s="105"/>
      <c r="AP15" s="105"/>
      <c r="AQ15" s="105"/>
      <c r="AR15" s="105"/>
    </row>
    <row r="16" spans="1:49 16361:16361" ht="44.25" customHeight="1">
      <c r="A16" s="113"/>
      <c r="B16" s="355" t="str">
        <f>IF(C16&lt;&gt;0,"4.","")</f>
        <v>4.</v>
      </c>
      <c r="C16" s="458" t="str">
        <f>'spec lists'!A5</f>
        <v>Select Product Category in START tab to see attributes</v>
      </c>
      <c r="D16" s="458"/>
      <c r="E16" s="458"/>
      <c r="F16" s="458"/>
      <c r="G16" s="458"/>
      <c r="H16" s="458"/>
      <c r="I16" s="458"/>
      <c r="J16" s="458"/>
      <c r="K16" s="459"/>
      <c r="L16" s="445"/>
      <c r="M16" s="446"/>
      <c r="N16" s="446"/>
      <c r="O16" s="446"/>
      <c r="P16" s="446"/>
      <c r="Q16" s="446"/>
      <c r="R16" s="446"/>
      <c r="S16" s="446"/>
      <c r="T16" s="447"/>
      <c r="U16" s="475"/>
      <c r="V16" s="476"/>
      <c r="W16" s="476"/>
      <c r="X16" s="476"/>
      <c r="Y16" s="476"/>
      <c r="Z16" s="476"/>
      <c r="AA16" s="476"/>
      <c r="AB16" s="476"/>
      <c r="AC16" s="477"/>
      <c r="AD16" s="374" t="str">
        <f t="shared" si="0"/>
        <v/>
      </c>
      <c r="AE16" s="460" t="str">
        <f>instructions!A14</f>
        <v>&lt;== Produktbilder
Bitte stellen Sie sicher, dass alle Bestandteile klar zu erkennen sind. Zusätzliche Detailbilder können über Hochladen (nacheinander) oder Einfügen von Screenshots auf der Registerkarte "BILDER / IMAGES" eingefügt werden</v>
      </c>
      <c r="AF16" s="460"/>
      <c r="AG16" s="460"/>
      <c r="AH16" s="460"/>
      <c r="AI16" s="460"/>
      <c r="AJ16" s="460"/>
      <c r="AK16" s="460"/>
      <c r="AL16" s="460"/>
      <c r="AM16" s="460"/>
      <c r="AN16" s="105"/>
      <c r="AO16" s="105"/>
      <c r="AP16" s="105"/>
      <c r="AQ16" s="105"/>
      <c r="AR16" s="105"/>
      <c r="XEG16" s="37"/>
    </row>
    <row r="17" spans="1:44" s="33" customFormat="1" ht="44.25" customHeight="1">
      <c r="A17" s="114"/>
      <c r="B17" s="355" t="str">
        <f>IF(C17&lt;&gt;0,"5.","")</f>
        <v>5.</v>
      </c>
      <c r="C17" s="458" t="str">
        <f>'spec lists'!A6</f>
        <v>Select Product Category in START tab to see attributes</v>
      </c>
      <c r="D17" s="458"/>
      <c r="E17" s="458"/>
      <c r="F17" s="458"/>
      <c r="G17" s="458"/>
      <c r="H17" s="458"/>
      <c r="I17" s="458"/>
      <c r="J17" s="458"/>
      <c r="K17" s="459"/>
      <c r="L17" s="445"/>
      <c r="M17" s="446"/>
      <c r="N17" s="446"/>
      <c r="O17" s="446"/>
      <c r="P17" s="446"/>
      <c r="Q17" s="446"/>
      <c r="R17" s="446"/>
      <c r="S17" s="446"/>
      <c r="T17" s="447"/>
      <c r="U17" s="475"/>
      <c r="V17" s="476"/>
      <c r="W17" s="476"/>
      <c r="X17" s="476"/>
      <c r="Y17" s="476"/>
      <c r="Z17" s="476"/>
      <c r="AA17" s="476"/>
      <c r="AB17" s="476"/>
      <c r="AC17" s="477"/>
      <c r="AD17" s="374" t="str">
        <f t="shared" si="0"/>
        <v/>
      </c>
      <c r="AE17" s="460"/>
      <c r="AF17" s="460"/>
      <c r="AG17" s="460"/>
      <c r="AH17" s="460"/>
      <c r="AI17" s="460"/>
      <c r="AJ17" s="460"/>
      <c r="AK17" s="460"/>
      <c r="AL17" s="460"/>
      <c r="AM17" s="460"/>
      <c r="AN17" s="109"/>
      <c r="AO17" s="109"/>
      <c r="AP17" s="109"/>
      <c r="AQ17" s="109"/>
      <c r="AR17" s="109"/>
    </row>
    <row r="18" spans="1:44" s="33" customFormat="1" ht="44.25" customHeight="1">
      <c r="A18" s="114"/>
      <c r="B18" s="355" t="str">
        <f>IF(C18&lt;&gt;0,"6.","")</f>
        <v>6.</v>
      </c>
      <c r="C18" s="458" t="str">
        <f>'spec lists'!A7</f>
        <v>Select Product Category in START tab to see attributes</v>
      </c>
      <c r="D18" s="458"/>
      <c r="E18" s="458"/>
      <c r="F18" s="458"/>
      <c r="G18" s="458"/>
      <c r="H18" s="458"/>
      <c r="I18" s="458"/>
      <c r="J18" s="458"/>
      <c r="K18" s="459"/>
      <c r="L18" s="445"/>
      <c r="M18" s="446"/>
      <c r="N18" s="446"/>
      <c r="O18" s="446"/>
      <c r="P18" s="446"/>
      <c r="Q18" s="446"/>
      <c r="R18" s="446"/>
      <c r="S18" s="446"/>
      <c r="T18" s="447"/>
      <c r="U18" s="475"/>
      <c r="V18" s="476"/>
      <c r="W18" s="476"/>
      <c r="X18" s="476"/>
      <c r="Y18" s="476"/>
      <c r="Z18" s="476"/>
      <c r="AA18" s="476"/>
      <c r="AB18" s="476"/>
      <c r="AC18" s="477"/>
      <c r="AD18" s="374" t="str">
        <f t="shared" si="0"/>
        <v/>
      </c>
      <c r="AE18" s="109"/>
      <c r="AF18" s="109"/>
      <c r="AG18" s="109"/>
      <c r="AH18" s="109"/>
      <c r="AI18" s="109"/>
      <c r="AJ18" s="109"/>
      <c r="AK18" s="109"/>
      <c r="AL18" s="109"/>
      <c r="AM18" s="109"/>
      <c r="AN18" s="109"/>
      <c r="AO18" s="109"/>
      <c r="AP18" s="109"/>
      <c r="AQ18" s="109"/>
      <c r="AR18" s="109"/>
    </row>
    <row r="19" spans="1:44" s="33" customFormat="1" ht="44.25" customHeight="1">
      <c r="A19" s="114"/>
      <c r="B19" s="355" t="str">
        <f>IF(C19&lt;&gt;0,"7.","")</f>
        <v>7.</v>
      </c>
      <c r="C19" s="458" t="str">
        <f>'spec lists'!A8</f>
        <v>Select Product Category in START tab to see attributes</v>
      </c>
      <c r="D19" s="458"/>
      <c r="E19" s="458"/>
      <c r="F19" s="458"/>
      <c r="G19" s="458"/>
      <c r="H19" s="458"/>
      <c r="I19" s="458"/>
      <c r="J19" s="458"/>
      <c r="K19" s="459"/>
      <c r="L19" s="445"/>
      <c r="M19" s="446"/>
      <c r="N19" s="446"/>
      <c r="O19" s="446"/>
      <c r="P19" s="446"/>
      <c r="Q19" s="446"/>
      <c r="R19" s="446"/>
      <c r="S19" s="446"/>
      <c r="T19" s="447"/>
      <c r="U19" s="475"/>
      <c r="V19" s="476"/>
      <c r="W19" s="476"/>
      <c r="X19" s="476"/>
      <c r="Y19" s="476"/>
      <c r="Z19" s="476"/>
      <c r="AA19" s="476"/>
      <c r="AB19" s="476"/>
      <c r="AC19" s="477"/>
      <c r="AD19" s="374" t="str">
        <f t="shared" si="0"/>
        <v/>
      </c>
      <c r="AE19" s="109"/>
      <c r="AF19" s="109"/>
      <c r="AG19" s="109"/>
      <c r="AH19" s="109"/>
      <c r="AI19" s="109"/>
      <c r="AJ19" s="109"/>
      <c r="AK19" s="109"/>
      <c r="AL19" s="109"/>
      <c r="AM19" s="109"/>
      <c r="AN19" s="109"/>
      <c r="AO19" s="109"/>
      <c r="AP19" s="109"/>
      <c r="AQ19" s="109"/>
      <c r="AR19" s="109"/>
    </row>
    <row r="20" spans="1:44" s="33" customFormat="1" ht="44.25" customHeight="1">
      <c r="A20" s="114"/>
      <c r="B20" s="355" t="str">
        <f>IF(C20&lt;&gt;0,"8.","")</f>
        <v>8.</v>
      </c>
      <c r="C20" s="458" t="str">
        <f>'spec lists'!A9</f>
        <v>Select Product Category in START tab to see attributes</v>
      </c>
      <c r="D20" s="458"/>
      <c r="E20" s="458"/>
      <c r="F20" s="458"/>
      <c r="G20" s="458"/>
      <c r="H20" s="458"/>
      <c r="I20" s="458"/>
      <c r="J20" s="458"/>
      <c r="K20" s="459"/>
      <c r="L20" s="445"/>
      <c r="M20" s="446"/>
      <c r="N20" s="446"/>
      <c r="O20" s="446"/>
      <c r="P20" s="446"/>
      <c r="Q20" s="446"/>
      <c r="R20" s="446"/>
      <c r="S20" s="446"/>
      <c r="T20" s="447"/>
      <c r="U20" s="478"/>
      <c r="V20" s="479"/>
      <c r="W20" s="479"/>
      <c r="X20" s="479"/>
      <c r="Y20" s="479"/>
      <c r="Z20" s="479"/>
      <c r="AA20" s="479"/>
      <c r="AB20" s="479"/>
      <c r="AC20" s="480"/>
      <c r="AD20" s="374" t="str">
        <f t="shared" si="0"/>
        <v/>
      </c>
      <c r="AE20" s="460" t="str">
        <f>instructions!A5</f>
        <v>&lt;== Artikelkurzbeschreibung (Kurzbeschreibung des Artikels):  Hier ist eine kurze, prägnante Beschreibung des Produktes gefragt, die den Kern für die Kommunikation in allen Plattformen (TV/Internet/Handy/Tablet) bildet. Der Markenname und der Produkttyp müssen enthalten sein.</v>
      </c>
      <c r="AF20" s="460"/>
      <c r="AG20" s="460"/>
      <c r="AH20" s="460"/>
      <c r="AI20" s="460"/>
      <c r="AJ20" s="460"/>
      <c r="AK20" s="460"/>
      <c r="AL20" s="460"/>
      <c r="AM20" s="460"/>
      <c r="AN20" s="109"/>
      <c r="AO20" s="109"/>
      <c r="AP20" s="109"/>
      <c r="AQ20" s="109"/>
      <c r="AR20" s="109"/>
    </row>
    <row r="21" spans="1:44" s="33" customFormat="1" ht="44.25" customHeight="1">
      <c r="A21" s="114"/>
      <c r="B21" s="355" t="str">
        <f>IF(C21&lt;&gt;0,"9.","")</f>
        <v>9.</v>
      </c>
      <c r="C21" s="458" t="str">
        <f>'spec lists'!A10</f>
        <v>Select Product Category in START tab to see attributes</v>
      </c>
      <c r="D21" s="458"/>
      <c r="E21" s="458"/>
      <c r="F21" s="458"/>
      <c r="G21" s="458"/>
      <c r="H21" s="458"/>
      <c r="I21" s="458"/>
      <c r="J21" s="458"/>
      <c r="K21" s="459"/>
      <c r="L21" s="445"/>
      <c r="M21" s="446"/>
      <c r="N21" s="446"/>
      <c r="O21" s="446"/>
      <c r="P21" s="446"/>
      <c r="Q21" s="446"/>
      <c r="R21" s="446"/>
      <c r="S21" s="446"/>
      <c r="T21" s="447"/>
      <c r="U21" s="469" t="str">
        <f>'Fields names'!A27</f>
        <v>Kurzbeschreibung des Artikels</v>
      </c>
      <c r="V21" s="470"/>
      <c r="W21" s="470"/>
      <c r="X21" s="470"/>
      <c r="Y21" s="470"/>
      <c r="Z21" s="470"/>
      <c r="AA21" s="470"/>
      <c r="AB21" s="470"/>
      <c r="AC21" s="471"/>
      <c r="AD21" s="374" t="str">
        <f t="shared" si="0"/>
        <v/>
      </c>
      <c r="AE21" s="460"/>
      <c r="AF21" s="460"/>
      <c r="AG21" s="460"/>
      <c r="AH21" s="460"/>
      <c r="AI21" s="460"/>
      <c r="AJ21" s="460"/>
      <c r="AK21" s="460"/>
      <c r="AL21" s="460"/>
      <c r="AM21" s="460"/>
      <c r="AN21" s="109"/>
      <c r="AO21" s="109"/>
      <c r="AP21" s="109"/>
      <c r="AQ21" s="109"/>
      <c r="AR21" s="109"/>
    </row>
    <row r="22" spans="1:44" s="33" customFormat="1" ht="44.25" customHeight="1">
      <c r="A22" s="114"/>
      <c r="B22" s="355" t="str">
        <f>IF(C22&lt;&gt;0,"10.","")</f>
        <v>10.</v>
      </c>
      <c r="C22" s="458" t="str">
        <f>'spec lists'!A11</f>
        <v>Select Product Category in START tab to see attributes</v>
      </c>
      <c r="D22" s="458"/>
      <c r="E22" s="458"/>
      <c r="F22" s="458"/>
      <c r="G22" s="458"/>
      <c r="H22" s="458"/>
      <c r="I22" s="458"/>
      <c r="J22" s="458"/>
      <c r="K22" s="459"/>
      <c r="L22" s="445"/>
      <c r="M22" s="446"/>
      <c r="N22" s="446"/>
      <c r="O22" s="446"/>
      <c r="P22" s="446"/>
      <c r="Q22" s="446"/>
      <c r="R22" s="446"/>
      <c r="S22" s="446"/>
      <c r="T22" s="447"/>
      <c r="U22" s="463"/>
      <c r="V22" s="464"/>
      <c r="W22" s="464"/>
      <c r="X22" s="464"/>
      <c r="Y22" s="464"/>
      <c r="Z22" s="464"/>
      <c r="AA22" s="464"/>
      <c r="AB22" s="464"/>
      <c r="AC22" s="465"/>
      <c r="AD22" s="374" t="str">
        <f t="shared" si="0"/>
        <v/>
      </c>
      <c r="AE22" s="265"/>
      <c r="AF22" s="265"/>
      <c r="AG22" s="265"/>
      <c r="AH22" s="265"/>
      <c r="AI22" s="265"/>
      <c r="AJ22" s="265"/>
      <c r="AK22" s="265"/>
      <c r="AL22" s="265"/>
      <c r="AM22" s="265"/>
      <c r="AN22" s="109"/>
      <c r="AO22" s="109"/>
      <c r="AP22" s="109"/>
      <c r="AQ22" s="109"/>
      <c r="AR22" s="109"/>
    </row>
    <row r="23" spans="1:44" s="33" customFormat="1" ht="44.25" customHeight="1">
      <c r="A23" s="114"/>
      <c r="B23" s="355" t="str">
        <f>IF(C23&lt;&gt;0,"11.","")</f>
        <v>11.</v>
      </c>
      <c r="C23" s="458" t="str">
        <f>'spec lists'!A12</f>
        <v>Select Product Category in START tab to see attributes</v>
      </c>
      <c r="D23" s="458"/>
      <c r="E23" s="458"/>
      <c r="F23" s="458"/>
      <c r="G23" s="458"/>
      <c r="H23" s="458"/>
      <c r="I23" s="458"/>
      <c r="J23" s="458"/>
      <c r="K23" s="459"/>
      <c r="L23" s="445"/>
      <c r="M23" s="446"/>
      <c r="N23" s="446"/>
      <c r="O23" s="446"/>
      <c r="P23" s="446"/>
      <c r="Q23" s="446"/>
      <c r="R23" s="446"/>
      <c r="S23" s="446"/>
      <c r="T23" s="447"/>
      <c r="U23" s="466"/>
      <c r="V23" s="467"/>
      <c r="W23" s="467"/>
      <c r="X23" s="467"/>
      <c r="Y23" s="467"/>
      <c r="Z23" s="467"/>
      <c r="AA23" s="467"/>
      <c r="AB23" s="467"/>
      <c r="AC23" s="468"/>
      <c r="AD23" s="374" t="str">
        <f t="shared" si="0"/>
        <v/>
      </c>
      <c r="AE23" s="105"/>
      <c r="AF23" s="105"/>
      <c r="AG23" s="105"/>
      <c r="AH23" s="105"/>
      <c r="AI23" s="109"/>
      <c r="AJ23" s="109"/>
      <c r="AK23" s="110"/>
      <c r="AL23" s="110"/>
      <c r="AM23" s="110"/>
      <c r="AN23" s="109"/>
      <c r="AO23" s="109"/>
      <c r="AP23" s="109"/>
      <c r="AQ23" s="109"/>
      <c r="AR23" s="109"/>
    </row>
    <row r="24" spans="1:44" s="33" customFormat="1" ht="44.25" customHeight="1">
      <c r="A24" s="114"/>
      <c r="B24" s="355" t="str">
        <f>IF(C24&lt;&gt;0,"12.","")</f>
        <v>12.</v>
      </c>
      <c r="C24" s="458" t="str">
        <f>'spec lists'!A13</f>
        <v>Select Product Category in START tab to see attributes</v>
      </c>
      <c r="D24" s="458"/>
      <c r="E24" s="458"/>
      <c r="F24" s="458"/>
      <c r="G24" s="458"/>
      <c r="H24" s="458"/>
      <c r="I24" s="458"/>
      <c r="J24" s="458"/>
      <c r="K24" s="459"/>
      <c r="L24" s="445"/>
      <c r="M24" s="446"/>
      <c r="N24" s="446"/>
      <c r="O24" s="446"/>
      <c r="P24" s="446"/>
      <c r="Q24" s="446"/>
      <c r="R24" s="446"/>
      <c r="S24" s="446"/>
      <c r="T24" s="447"/>
      <c r="U24" s="469" t="str">
        <f>'Fields names'!A30</f>
        <v>Detaillierte Artikelbeschreibung (Long description)</v>
      </c>
      <c r="V24" s="470"/>
      <c r="W24" s="470"/>
      <c r="X24" s="470"/>
      <c r="Y24" s="470"/>
      <c r="Z24" s="470"/>
      <c r="AA24" s="470"/>
      <c r="AB24" s="470"/>
      <c r="AC24" s="471"/>
      <c r="AD24" s="374" t="str">
        <f t="shared" si="0"/>
        <v/>
      </c>
      <c r="AE24" s="539" t="str">
        <f>instructions!A17</f>
        <v>&lt;== Dieses Feld wird automatisch befüllt mit der Summe aller Attribute. Falls Sie dieses Feld für einen Freitext nutzen, stellen Sie sicher, dass alle Attribute aufgeführt sind.</v>
      </c>
      <c r="AF24" s="539"/>
      <c r="AG24" s="539"/>
      <c r="AH24" s="539"/>
      <c r="AI24" s="539"/>
      <c r="AJ24" s="539"/>
      <c r="AK24" s="539"/>
      <c r="AL24" s="539"/>
      <c r="AM24" s="539"/>
      <c r="AN24" s="109"/>
      <c r="AO24" s="109"/>
      <c r="AP24" s="109"/>
      <c r="AQ24" s="109"/>
      <c r="AR24" s="109"/>
    </row>
    <row r="25" spans="1:44" s="33" customFormat="1" ht="44.25" customHeight="1">
      <c r="A25" s="114"/>
      <c r="B25" s="355" t="str">
        <f>IF(C25&lt;&gt;0,"13.","")</f>
        <v>13.</v>
      </c>
      <c r="C25" s="458" t="str">
        <f>'spec lists'!A14</f>
        <v>Select Product Category in START tab to see attributes</v>
      </c>
      <c r="D25" s="458"/>
      <c r="E25" s="458"/>
      <c r="F25" s="458"/>
      <c r="G25" s="458"/>
      <c r="H25" s="458"/>
      <c r="I25" s="458"/>
      <c r="J25" s="458"/>
      <c r="K25" s="459"/>
      <c r="L25" s="445"/>
      <c r="M25" s="446"/>
      <c r="N25" s="446"/>
      <c r="O25" s="446"/>
      <c r="P25" s="446"/>
      <c r="Q25" s="446"/>
      <c r="R25" s="446"/>
      <c r="S25" s="446"/>
      <c r="T25" s="447"/>
      <c r="U25" s="449" t="str">
        <f>L13&amp;AD16&amp;L14&amp;AD14&amp;L15&amp;AD15&amp;L16&amp;AD16&amp;L17&amp;AD17&amp;L18&amp;AD18&amp;L19&amp;AD19&amp;L20&amp;AD20&amp;L21&amp;AD21&amp;L22&amp;AD22&amp;L23&amp;AD23&amp;L24&amp;AD24&amp;L25&amp;AD25&amp;L26&amp;AD26&amp;L27&amp;AD27&amp;L28&amp;AD28&amp;L29&amp;AD29&amp;L30&amp;AD30</f>
        <v/>
      </c>
      <c r="V25" s="450"/>
      <c r="W25" s="450"/>
      <c r="X25" s="450"/>
      <c r="Y25" s="450"/>
      <c r="Z25" s="450"/>
      <c r="AA25" s="450"/>
      <c r="AB25" s="450"/>
      <c r="AC25" s="451"/>
      <c r="AD25" s="374" t="str">
        <f t="shared" si="0"/>
        <v/>
      </c>
      <c r="AE25" s="539"/>
      <c r="AF25" s="539"/>
      <c r="AG25" s="539"/>
      <c r="AH25" s="539"/>
      <c r="AI25" s="539"/>
      <c r="AJ25" s="539"/>
      <c r="AK25" s="539"/>
      <c r="AL25" s="539"/>
      <c r="AM25" s="539"/>
      <c r="AN25" s="109"/>
      <c r="AO25" s="109"/>
      <c r="AP25" s="109"/>
      <c r="AQ25" s="109"/>
      <c r="AR25" s="109"/>
    </row>
    <row r="26" spans="1:44" s="33" customFormat="1" ht="44.25" customHeight="1">
      <c r="A26" s="114"/>
      <c r="B26" s="355" t="str">
        <f>IF(C26&lt;&gt;0,"14.","")</f>
        <v>14.</v>
      </c>
      <c r="C26" s="458" t="str">
        <f>'spec lists'!A15</f>
        <v>Select Product Category in START tab to see attributes</v>
      </c>
      <c r="D26" s="458"/>
      <c r="E26" s="458"/>
      <c r="F26" s="458"/>
      <c r="G26" s="458"/>
      <c r="H26" s="458"/>
      <c r="I26" s="458"/>
      <c r="J26" s="458"/>
      <c r="K26" s="459"/>
      <c r="L26" s="445"/>
      <c r="M26" s="446"/>
      <c r="N26" s="446"/>
      <c r="O26" s="446"/>
      <c r="P26" s="446"/>
      <c r="Q26" s="446"/>
      <c r="R26" s="446"/>
      <c r="S26" s="446"/>
      <c r="T26" s="447"/>
      <c r="U26" s="452"/>
      <c r="V26" s="453"/>
      <c r="W26" s="453"/>
      <c r="X26" s="453"/>
      <c r="Y26" s="453"/>
      <c r="Z26" s="453"/>
      <c r="AA26" s="453"/>
      <c r="AB26" s="453"/>
      <c r="AC26" s="454"/>
      <c r="AD26" s="374" t="str">
        <f t="shared" si="0"/>
        <v/>
      </c>
      <c r="AE26" s="539"/>
      <c r="AF26" s="539"/>
      <c r="AG26" s="539"/>
      <c r="AH26" s="539"/>
      <c r="AI26" s="539"/>
      <c r="AJ26" s="539"/>
      <c r="AK26" s="539"/>
      <c r="AL26" s="539"/>
      <c r="AM26" s="539"/>
      <c r="AN26" s="109"/>
      <c r="AO26" s="109"/>
      <c r="AP26" s="109"/>
      <c r="AQ26" s="109"/>
      <c r="AR26" s="109"/>
    </row>
    <row r="27" spans="1:44" s="33" customFormat="1" ht="44.25" customHeight="1">
      <c r="A27" s="114"/>
      <c r="B27" s="355" t="str">
        <f>IF(C27&lt;&gt;0,"15.","")</f>
        <v>15.</v>
      </c>
      <c r="C27" s="458" t="str">
        <f>'spec lists'!A16</f>
        <v>Select Product Category in START tab to see attributes</v>
      </c>
      <c r="D27" s="458"/>
      <c r="E27" s="458"/>
      <c r="F27" s="458"/>
      <c r="G27" s="458"/>
      <c r="H27" s="458"/>
      <c r="I27" s="458"/>
      <c r="J27" s="458"/>
      <c r="K27" s="459"/>
      <c r="L27" s="445"/>
      <c r="M27" s="446"/>
      <c r="N27" s="446"/>
      <c r="O27" s="446"/>
      <c r="P27" s="446"/>
      <c r="Q27" s="446"/>
      <c r="R27" s="446"/>
      <c r="S27" s="446"/>
      <c r="T27" s="447"/>
      <c r="U27" s="452"/>
      <c r="V27" s="453"/>
      <c r="W27" s="453"/>
      <c r="X27" s="453"/>
      <c r="Y27" s="453"/>
      <c r="Z27" s="453"/>
      <c r="AA27" s="453"/>
      <c r="AB27" s="453"/>
      <c r="AC27" s="454"/>
      <c r="AD27" s="374" t="str">
        <f t="shared" si="0"/>
        <v/>
      </c>
      <c r="AE27" s="460"/>
      <c r="AF27" s="460"/>
      <c r="AG27" s="460"/>
      <c r="AH27" s="460"/>
      <c r="AI27" s="460"/>
      <c r="AJ27" s="460"/>
      <c r="AK27" s="460"/>
      <c r="AL27" s="460"/>
      <c r="AM27" s="460"/>
      <c r="AN27" s="109"/>
      <c r="AO27" s="109"/>
      <c r="AP27" s="109"/>
      <c r="AQ27" s="109"/>
      <c r="AR27" s="109"/>
    </row>
    <row r="28" spans="1:44" s="33" customFormat="1" ht="44.25" customHeight="1">
      <c r="A28" s="114"/>
      <c r="B28" s="355" t="str">
        <f>IF(C28&lt;&gt;0,"16.","")</f>
        <v>16.</v>
      </c>
      <c r="C28" s="458" t="str">
        <f>'spec lists'!A17</f>
        <v>Select Product Category in START tab to see attributes</v>
      </c>
      <c r="D28" s="458"/>
      <c r="E28" s="458"/>
      <c r="F28" s="458"/>
      <c r="G28" s="458"/>
      <c r="H28" s="458"/>
      <c r="I28" s="458"/>
      <c r="J28" s="458"/>
      <c r="K28" s="459"/>
      <c r="L28" s="445"/>
      <c r="M28" s="446"/>
      <c r="N28" s="446"/>
      <c r="O28" s="446"/>
      <c r="P28" s="446"/>
      <c r="Q28" s="446"/>
      <c r="R28" s="446"/>
      <c r="S28" s="446"/>
      <c r="T28" s="447"/>
      <c r="U28" s="452"/>
      <c r="V28" s="453"/>
      <c r="W28" s="453"/>
      <c r="X28" s="453"/>
      <c r="Y28" s="453"/>
      <c r="Z28" s="453"/>
      <c r="AA28" s="453"/>
      <c r="AB28" s="453"/>
      <c r="AC28" s="454"/>
      <c r="AD28" s="374" t="str">
        <f t="shared" si="0"/>
        <v/>
      </c>
      <c r="AE28" s="460"/>
      <c r="AF28" s="460"/>
      <c r="AG28" s="460"/>
      <c r="AH28" s="460"/>
      <c r="AI28" s="460"/>
      <c r="AJ28" s="460"/>
      <c r="AK28" s="460"/>
      <c r="AL28" s="460"/>
      <c r="AM28" s="460"/>
      <c r="AN28" s="109"/>
      <c r="AO28" s="109"/>
      <c r="AP28" s="109"/>
      <c r="AQ28" s="109"/>
      <c r="AR28" s="109"/>
    </row>
    <row r="29" spans="1:44" s="33" customFormat="1" ht="44.25" customHeight="1">
      <c r="A29" s="114"/>
      <c r="B29" s="355" t="str">
        <f>IF(C29&lt;&gt;0,"17.","")</f>
        <v>17.</v>
      </c>
      <c r="C29" s="458" t="str">
        <f>'spec lists'!A18</f>
        <v>Select Product Category in START tab to see attributes</v>
      </c>
      <c r="D29" s="458"/>
      <c r="E29" s="458"/>
      <c r="F29" s="458"/>
      <c r="G29" s="458"/>
      <c r="H29" s="458"/>
      <c r="I29" s="458"/>
      <c r="J29" s="458"/>
      <c r="K29" s="459"/>
      <c r="L29" s="445"/>
      <c r="M29" s="446"/>
      <c r="N29" s="446"/>
      <c r="O29" s="446"/>
      <c r="P29" s="446"/>
      <c r="Q29" s="446"/>
      <c r="R29" s="446"/>
      <c r="S29" s="446"/>
      <c r="T29" s="447"/>
      <c r="U29" s="452"/>
      <c r="V29" s="453"/>
      <c r="W29" s="453"/>
      <c r="X29" s="453"/>
      <c r="Y29" s="453"/>
      <c r="Z29" s="453"/>
      <c r="AA29" s="453"/>
      <c r="AB29" s="453"/>
      <c r="AC29" s="454"/>
      <c r="AD29" s="374" t="str">
        <f t="shared" si="0"/>
        <v/>
      </c>
      <c r="AE29" s="460"/>
      <c r="AF29" s="460"/>
      <c r="AG29" s="460"/>
      <c r="AH29" s="460"/>
      <c r="AI29" s="460"/>
      <c r="AJ29" s="460"/>
      <c r="AK29" s="460"/>
      <c r="AL29" s="460"/>
      <c r="AM29" s="460"/>
      <c r="AN29" s="109"/>
      <c r="AO29" s="109"/>
      <c r="AP29" s="109"/>
      <c r="AQ29" s="109"/>
      <c r="AR29" s="109"/>
    </row>
    <row r="30" spans="1:44" s="33" customFormat="1" ht="44.25" customHeight="1">
      <c r="A30" s="114"/>
      <c r="B30" s="367" t="str">
        <f t="shared" ref="B30" si="1">IF(C30&lt;&gt;0,"12.","")</f>
        <v>12.</v>
      </c>
      <c r="C30" s="491" t="str">
        <f>'spec lists'!A23</f>
        <v>Select Product Category in START tab to see attributes</v>
      </c>
      <c r="D30" s="491"/>
      <c r="E30" s="491"/>
      <c r="F30" s="491"/>
      <c r="G30" s="491"/>
      <c r="H30" s="491"/>
      <c r="I30" s="491"/>
      <c r="J30" s="491"/>
      <c r="K30" s="492"/>
      <c r="L30" s="448"/>
      <c r="M30" s="448"/>
      <c r="N30" s="448"/>
      <c r="O30" s="448"/>
      <c r="P30" s="448"/>
      <c r="Q30" s="448"/>
      <c r="R30" s="448"/>
      <c r="S30" s="448"/>
      <c r="T30" s="448"/>
      <c r="U30" s="455"/>
      <c r="V30" s="456"/>
      <c r="W30" s="456"/>
      <c r="X30" s="456"/>
      <c r="Y30" s="456"/>
      <c r="Z30" s="456"/>
      <c r="AA30" s="456"/>
      <c r="AB30" s="456"/>
      <c r="AC30" s="457"/>
      <c r="AD30" s="374" t="str">
        <f t="shared" si="0"/>
        <v/>
      </c>
      <c r="AE30" s="460"/>
      <c r="AF30" s="460"/>
      <c r="AG30" s="460"/>
      <c r="AH30" s="460"/>
      <c r="AI30" s="460"/>
      <c r="AJ30" s="460"/>
      <c r="AK30" s="460"/>
      <c r="AL30" s="460"/>
      <c r="AM30" s="460"/>
      <c r="AN30" s="109"/>
      <c r="AO30" s="109"/>
      <c r="AP30" s="109"/>
      <c r="AQ30" s="109"/>
      <c r="AR30" s="109"/>
    </row>
    <row r="31" spans="1:44" ht="7.15" customHeight="1" thickBot="1">
      <c r="A31" s="10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11"/>
      <c r="AK31" s="112"/>
      <c r="AL31" s="112"/>
      <c r="AM31" s="105"/>
      <c r="AN31" s="105"/>
      <c r="AO31" s="105"/>
      <c r="AP31" s="105"/>
      <c r="AQ31" s="105"/>
      <c r="AR31" s="105"/>
    </row>
    <row r="32" spans="1:44" ht="21.65" customHeight="1" thickBot="1">
      <c r="A32" s="155"/>
      <c r="B32" s="532" t="str">
        <f>'Fields names'!A47</f>
        <v>PO Informationen</v>
      </c>
      <c r="C32" s="533"/>
      <c r="D32" s="533"/>
      <c r="E32" s="533"/>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4"/>
      <c r="AD32" s="105"/>
      <c r="AE32" s="105"/>
      <c r="AF32" s="108"/>
      <c r="AG32" s="108"/>
      <c r="AH32" s="108"/>
      <c r="AI32" s="105"/>
      <c r="AJ32" s="105"/>
      <c r="AK32" s="105"/>
      <c r="AL32" s="112"/>
      <c r="AM32" s="105"/>
      <c r="AN32" s="105"/>
      <c r="AO32" s="105"/>
      <c r="AP32" s="105"/>
      <c r="AQ32" s="105"/>
      <c r="AR32" s="105"/>
    </row>
    <row r="33" spans="1:44" ht="9.65"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8"/>
      <c r="AG33" s="108"/>
      <c r="AH33" s="108"/>
      <c r="AI33" s="105"/>
      <c r="AJ33" s="105"/>
      <c r="AK33" s="105"/>
      <c r="AL33" s="112"/>
      <c r="AM33" s="105"/>
      <c r="AN33" s="105"/>
      <c r="AO33" s="105"/>
      <c r="AP33" s="105"/>
      <c r="AQ33" s="105"/>
      <c r="AR33" s="105"/>
    </row>
    <row r="34" spans="1:44" ht="44.5" customHeight="1">
      <c r="A34" s="249"/>
      <c r="B34" s="540" t="str">
        <f>IF(START!B7="UK",'Fields names'!A23,'Fields names'!A24)</f>
        <v>Import in die EU durch (Falls QVC, schreiben Sie bitte: QVC):</v>
      </c>
      <c r="C34" s="541"/>
      <c r="D34" s="541"/>
      <c r="E34" s="541"/>
      <c r="F34" s="541"/>
      <c r="G34" s="541"/>
      <c r="H34" s="541"/>
      <c r="I34" s="541"/>
      <c r="J34" s="545"/>
      <c r="K34" s="546"/>
      <c r="L34" s="546"/>
      <c r="M34" s="546"/>
      <c r="N34" s="546"/>
      <c r="O34" s="546"/>
      <c r="P34" s="546"/>
      <c r="Q34" s="547"/>
      <c r="S34" s="540" t="str">
        <f>'Fields names'!A41</f>
        <v>Abgangsland</v>
      </c>
      <c r="T34" s="541"/>
      <c r="U34" s="541"/>
      <c r="V34" s="541"/>
      <c r="W34" s="541"/>
      <c r="X34" s="542"/>
      <c r="Y34" s="543"/>
      <c r="Z34" s="543"/>
      <c r="AA34" s="543"/>
      <c r="AB34" s="543"/>
      <c r="AC34" s="544"/>
      <c r="AD34" s="155"/>
      <c r="AE34" s="538" t="str">
        <f>CONCATENATE("&lt;== ",instructions!A11)</f>
        <v>&lt;== bitte Abgangsland angeben (verschifft von)</v>
      </c>
      <c r="AF34" s="538"/>
      <c r="AG34" s="538"/>
      <c r="AH34" s="538"/>
      <c r="AI34" s="538"/>
      <c r="AJ34" s="538"/>
      <c r="AK34" s="538"/>
      <c r="AL34" s="538"/>
      <c r="AM34" s="105"/>
      <c r="AN34" s="105"/>
      <c r="AO34" s="105"/>
      <c r="AP34" s="105"/>
      <c r="AQ34" s="105"/>
      <c r="AR34" s="105"/>
    </row>
    <row r="35" spans="1:44" ht="4.9000000000000004" customHeight="1">
      <c r="A35" s="249"/>
      <c r="B35" s="156"/>
      <c r="C35" s="156"/>
      <c r="D35" s="156"/>
      <c r="E35" s="156"/>
      <c r="F35" s="156"/>
      <c r="G35" s="156"/>
      <c r="H35" s="156"/>
      <c r="I35" s="156"/>
      <c r="J35" s="156"/>
      <c r="K35" s="156"/>
      <c r="L35" s="156"/>
      <c r="M35" s="156"/>
      <c r="N35" s="156"/>
      <c r="O35" s="156"/>
      <c r="P35" s="156"/>
      <c r="Q35" s="155"/>
      <c r="R35" s="155"/>
      <c r="S35" s="155"/>
      <c r="T35" s="155"/>
      <c r="U35" s="155"/>
      <c r="V35" s="155"/>
      <c r="W35" s="155"/>
      <c r="X35" s="155"/>
      <c r="Y35" s="155"/>
      <c r="Z35" s="155"/>
      <c r="AA35" s="155"/>
      <c r="AB35" s="155"/>
      <c r="AC35" s="155"/>
      <c r="AD35" s="155"/>
      <c r="AE35" s="105"/>
      <c r="AF35" s="108"/>
      <c r="AG35" s="108"/>
      <c r="AH35" s="108"/>
      <c r="AI35" s="105"/>
      <c r="AJ35" s="105"/>
      <c r="AK35" s="105"/>
      <c r="AL35" s="112"/>
      <c r="AM35" s="105"/>
      <c r="AN35" s="105"/>
      <c r="AO35" s="105"/>
      <c r="AP35" s="105"/>
      <c r="AQ35" s="105"/>
      <c r="AR35" s="105"/>
    </row>
    <row r="36" spans="1:44" ht="16.899999999999999" customHeight="1">
      <c r="A36" s="249"/>
      <c r="B36" s="528" t="str">
        <f>'Fields names'!A43</f>
        <v>Angebotene Varianten (verfügbare Optionen: Farben, Größen...)</v>
      </c>
      <c r="C36" s="528"/>
      <c r="D36" s="528"/>
      <c r="E36" s="528"/>
      <c r="F36" s="528"/>
      <c r="G36" s="528"/>
      <c r="H36" s="528"/>
      <c r="I36" s="528"/>
      <c r="J36" s="528"/>
      <c r="K36" s="528"/>
      <c r="L36" s="528"/>
      <c r="M36" s="528"/>
      <c r="N36" s="528"/>
      <c r="O36" s="528"/>
      <c r="P36" s="156"/>
      <c r="Q36" s="155"/>
      <c r="R36" s="155"/>
      <c r="S36" s="155"/>
      <c r="T36" s="155"/>
      <c r="U36" s="155"/>
      <c r="V36" s="155"/>
      <c r="W36" s="155"/>
      <c r="X36" s="155"/>
      <c r="Y36" s="155"/>
      <c r="Z36" s="155"/>
      <c r="AA36" s="155"/>
      <c r="AB36" s="155"/>
      <c r="AC36" s="155"/>
      <c r="AD36" s="155"/>
      <c r="AE36" s="538" t="str">
        <f>IF(START!B7="UK",instructions!A7,instructions!A8)</f>
        <v>&lt;== Im Falle von Import in EU:
bitte Name &amp; Adresse des Europäischen Importeurs angeben</v>
      </c>
      <c r="AF36" s="538"/>
      <c r="AG36" s="538"/>
      <c r="AH36" s="538"/>
      <c r="AI36" s="538"/>
      <c r="AJ36" s="538"/>
      <c r="AK36" s="538"/>
      <c r="AL36" s="538"/>
      <c r="AM36" s="538"/>
      <c r="AN36" s="538"/>
      <c r="AO36" s="538"/>
      <c r="AP36" s="105"/>
      <c r="AQ36" s="105"/>
      <c r="AR36" s="105"/>
    </row>
    <row r="37" spans="1:44" ht="15.65" customHeight="1">
      <c r="A37" s="249"/>
      <c r="B37" s="529" t="str">
        <f>'Fields names'!A45</f>
        <v>Größe</v>
      </c>
      <c r="C37" s="530"/>
      <c r="D37" s="530"/>
      <c r="E37" s="531"/>
      <c r="F37" s="157"/>
      <c r="G37" s="529" t="str">
        <f>'Fields names'!A46</f>
        <v>Farbe/Variante</v>
      </c>
      <c r="H37" s="530"/>
      <c r="I37" s="530"/>
      <c r="J37" s="531"/>
      <c r="K37" s="157"/>
      <c r="L37" s="548" t="str">
        <f>'Fields names'!A44</f>
        <v>Variante</v>
      </c>
      <c r="M37" s="548"/>
      <c r="N37" s="548"/>
      <c r="O37" s="548"/>
      <c r="P37" s="156"/>
      <c r="Q37" s="439" t="str">
        <f>IF(START!B7="Germany",'Fields names'!A37,"n/a")</f>
        <v>Menge</v>
      </c>
      <c r="R37" s="440"/>
      <c r="S37" s="441"/>
      <c r="T37" s="439" t="str">
        <f>IF(START!B7="Germany",'Fields names'!A36,"n/a")</f>
        <v>Preis</v>
      </c>
      <c r="U37" s="440"/>
      <c r="V37" s="441"/>
      <c r="W37" s="439" t="str">
        <f>IF(START!B7="Germany",'Fields names'!A38,"n/a")</f>
        <v>Währung</v>
      </c>
      <c r="X37" s="440"/>
      <c r="Y37" s="441"/>
      <c r="Z37" s="250"/>
      <c r="AA37" s="250"/>
      <c r="AB37" s="250"/>
      <c r="AC37" s="250"/>
      <c r="AD37" s="155"/>
      <c r="AE37" s="538"/>
      <c r="AF37" s="538"/>
      <c r="AG37" s="538"/>
      <c r="AH37" s="538"/>
      <c r="AI37" s="538"/>
      <c r="AJ37" s="538"/>
      <c r="AK37" s="538"/>
      <c r="AL37" s="538"/>
      <c r="AM37" s="538"/>
      <c r="AN37" s="538"/>
      <c r="AO37" s="538"/>
      <c r="AP37" s="105"/>
      <c r="AQ37" s="105"/>
      <c r="AR37" s="105"/>
    </row>
    <row r="38" spans="1:44" ht="15.65" customHeight="1">
      <c r="A38" s="249"/>
      <c r="B38" s="503"/>
      <c r="C38" s="504"/>
      <c r="D38" s="504"/>
      <c r="E38" s="505"/>
      <c r="F38" s="405"/>
      <c r="G38" s="506"/>
      <c r="H38" s="507"/>
      <c r="I38" s="507"/>
      <c r="J38" s="508"/>
      <c r="K38" s="405"/>
      <c r="L38" s="509"/>
      <c r="M38" s="509"/>
      <c r="N38" s="509"/>
      <c r="O38" s="509"/>
      <c r="P38" s="156"/>
      <c r="Q38" s="513"/>
      <c r="R38" s="514"/>
      <c r="S38" s="515"/>
      <c r="T38" s="510"/>
      <c r="U38" s="511"/>
      <c r="V38" s="512"/>
      <c r="W38" s="442" t="s">
        <v>300</v>
      </c>
      <c r="X38" s="443"/>
      <c r="Y38" s="444"/>
      <c r="Z38" s="250"/>
      <c r="AA38" s="250"/>
      <c r="AB38" s="250"/>
      <c r="AC38" s="250"/>
      <c r="AD38" s="155"/>
      <c r="AE38" s="535" t="str">
        <f>instructions!A96</f>
        <v>&lt;==  Angebotene Varianten
Bitte geben Sie alle verschiedenen Varianten Ihres Artikels an: Größen, Farben, Formen..., Details zu individuellen Teilen in einem Set, beispielsweise bei Kosmentik, Haushaltswaren oder Heimtextilien. Bei Bekleidung kann der Größenlauf angegeben werden.</v>
      </c>
      <c r="AF38" s="535"/>
      <c r="AG38" s="535"/>
      <c r="AH38" s="535"/>
      <c r="AI38" s="535"/>
      <c r="AJ38" s="535"/>
      <c r="AK38" s="535"/>
      <c r="AL38" s="535"/>
      <c r="AM38" s="535"/>
      <c r="AN38" s="535"/>
      <c r="AO38" s="535"/>
      <c r="AP38" s="105"/>
      <c r="AQ38" s="105"/>
      <c r="AR38" s="105"/>
    </row>
    <row r="39" spans="1:44" ht="15.65" customHeight="1">
      <c r="A39" s="249"/>
      <c r="B39" s="503"/>
      <c r="C39" s="504"/>
      <c r="D39" s="504"/>
      <c r="E39" s="505"/>
      <c r="F39" s="405"/>
      <c r="G39" s="506"/>
      <c r="H39" s="507"/>
      <c r="I39" s="507"/>
      <c r="J39" s="508"/>
      <c r="K39" s="405"/>
      <c r="L39" s="509"/>
      <c r="M39" s="509"/>
      <c r="N39" s="509"/>
      <c r="O39" s="509"/>
      <c r="P39" s="156"/>
      <c r="Q39" s="527"/>
      <c r="R39" s="514"/>
      <c r="S39" s="515"/>
      <c r="T39" s="510"/>
      <c r="U39" s="511"/>
      <c r="V39" s="512"/>
      <c r="W39" s="442" t="str">
        <f>W38</f>
        <v>Select</v>
      </c>
      <c r="X39" s="443"/>
      <c r="Y39" s="444"/>
      <c r="Z39" s="251"/>
      <c r="AA39" s="251"/>
      <c r="AB39" s="251"/>
      <c r="AC39" s="251"/>
      <c r="AD39" s="155"/>
      <c r="AE39" s="535"/>
      <c r="AF39" s="535"/>
      <c r="AG39" s="535"/>
      <c r="AH39" s="535"/>
      <c r="AI39" s="535"/>
      <c r="AJ39" s="535"/>
      <c r="AK39" s="535"/>
      <c r="AL39" s="535"/>
      <c r="AM39" s="535"/>
      <c r="AN39" s="535"/>
      <c r="AO39" s="535"/>
      <c r="AP39" s="105"/>
      <c r="AQ39" s="105"/>
      <c r="AR39" s="105"/>
    </row>
    <row r="40" spans="1:44" ht="15.65" customHeight="1">
      <c r="A40" s="249"/>
      <c r="B40" s="503"/>
      <c r="C40" s="504"/>
      <c r="D40" s="504"/>
      <c r="E40" s="505"/>
      <c r="F40" s="405"/>
      <c r="G40" s="506"/>
      <c r="H40" s="507"/>
      <c r="I40" s="507"/>
      <c r="J40" s="508"/>
      <c r="K40" s="405"/>
      <c r="L40" s="509"/>
      <c r="M40" s="509"/>
      <c r="N40" s="509"/>
      <c r="O40" s="509"/>
      <c r="P40" s="156"/>
      <c r="Q40" s="513"/>
      <c r="R40" s="514"/>
      <c r="S40" s="515"/>
      <c r="T40" s="510"/>
      <c r="U40" s="511"/>
      <c r="V40" s="512"/>
      <c r="W40" s="442" t="str">
        <f t="shared" ref="W40:W53" si="2">W39</f>
        <v>Select</v>
      </c>
      <c r="X40" s="443"/>
      <c r="Y40" s="444"/>
      <c r="Z40" s="251"/>
      <c r="AA40" s="251"/>
      <c r="AB40" s="251"/>
      <c r="AC40" s="251"/>
      <c r="AD40" s="155"/>
      <c r="AE40" s="535"/>
      <c r="AF40" s="535"/>
      <c r="AG40" s="535"/>
      <c r="AH40" s="535"/>
      <c r="AI40" s="535"/>
      <c r="AJ40" s="535"/>
      <c r="AK40" s="535"/>
      <c r="AL40" s="535"/>
      <c r="AM40" s="535"/>
      <c r="AN40" s="535"/>
      <c r="AO40" s="535"/>
      <c r="AP40" s="105"/>
      <c r="AQ40" s="105"/>
      <c r="AR40" s="105"/>
    </row>
    <row r="41" spans="1:44" ht="15.65" customHeight="1">
      <c r="A41" s="249"/>
      <c r="B41" s="503"/>
      <c r="C41" s="504"/>
      <c r="D41" s="504"/>
      <c r="E41" s="505"/>
      <c r="F41" s="405"/>
      <c r="G41" s="506"/>
      <c r="H41" s="507"/>
      <c r="I41" s="507"/>
      <c r="J41" s="508"/>
      <c r="K41" s="405"/>
      <c r="L41" s="509"/>
      <c r="M41" s="509"/>
      <c r="N41" s="509"/>
      <c r="O41" s="509"/>
      <c r="P41" s="156"/>
      <c r="Q41" s="513"/>
      <c r="R41" s="514"/>
      <c r="S41" s="515"/>
      <c r="T41" s="510"/>
      <c r="U41" s="511"/>
      <c r="V41" s="512"/>
      <c r="W41" s="442" t="str">
        <f t="shared" si="2"/>
        <v>Select</v>
      </c>
      <c r="X41" s="443"/>
      <c r="Y41" s="444"/>
      <c r="Z41" s="251"/>
      <c r="AA41" s="251"/>
      <c r="AB41" s="251"/>
      <c r="AC41" s="251"/>
      <c r="AD41" s="155"/>
      <c r="AE41" s="535"/>
      <c r="AF41" s="535"/>
      <c r="AG41" s="535"/>
      <c r="AH41" s="535"/>
      <c r="AI41" s="535"/>
      <c r="AJ41" s="535"/>
      <c r="AK41" s="535"/>
      <c r="AL41" s="535"/>
      <c r="AM41" s="535"/>
      <c r="AN41" s="535"/>
      <c r="AO41" s="535"/>
      <c r="AP41" s="105"/>
      <c r="AQ41" s="105"/>
      <c r="AR41" s="105"/>
    </row>
    <row r="42" spans="1:44" ht="15.65" customHeight="1">
      <c r="A42" s="249"/>
      <c r="B42" s="503"/>
      <c r="C42" s="504"/>
      <c r="D42" s="504"/>
      <c r="E42" s="505"/>
      <c r="F42" s="405"/>
      <c r="G42" s="506"/>
      <c r="H42" s="507"/>
      <c r="I42" s="507"/>
      <c r="J42" s="508"/>
      <c r="K42" s="405"/>
      <c r="L42" s="509"/>
      <c r="M42" s="509"/>
      <c r="N42" s="509"/>
      <c r="O42" s="509"/>
      <c r="P42" s="156"/>
      <c r="Q42" s="513"/>
      <c r="R42" s="514"/>
      <c r="S42" s="515"/>
      <c r="T42" s="510"/>
      <c r="U42" s="511"/>
      <c r="V42" s="512"/>
      <c r="W42" s="442" t="str">
        <f t="shared" si="2"/>
        <v>Select</v>
      </c>
      <c r="X42" s="443"/>
      <c r="Y42" s="444"/>
      <c r="Z42" s="251"/>
      <c r="AA42" s="251"/>
      <c r="AB42" s="251"/>
      <c r="AC42" s="251"/>
      <c r="AD42" s="155"/>
      <c r="AE42" s="535"/>
      <c r="AF42" s="535"/>
      <c r="AG42" s="535"/>
      <c r="AH42" s="535"/>
      <c r="AI42" s="535"/>
      <c r="AJ42" s="535"/>
      <c r="AK42" s="535"/>
      <c r="AL42" s="535"/>
      <c r="AM42" s="535"/>
      <c r="AN42" s="535"/>
      <c r="AO42" s="535"/>
      <c r="AP42" s="105"/>
      <c r="AQ42" s="105"/>
      <c r="AR42" s="105"/>
    </row>
    <row r="43" spans="1:44" ht="15.65" customHeight="1">
      <c r="A43" s="249"/>
      <c r="B43" s="503"/>
      <c r="C43" s="504"/>
      <c r="D43" s="504"/>
      <c r="E43" s="505"/>
      <c r="F43" s="405"/>
      <c r="G43" s="506"/>
      <c r="H43" s="507"/>
      <c r="I43" s="507"/>
      <c r="J43" s="508"/>
      <c r="K43" s="405"/>
      <c r="L43" s="509"/>
      <c r="M43" s="509"/>
      <c r="N43" s="509"/>
      <c r="O43" s="509"/>
      <c r="P43" s="156"/>
      <c r="Q43" s="513"/>
      <c r="R43" s="514"/>
      <c r="S43" s="515"/>
      <c r="T43" s="510"/>
      <c r="U43" s="511"/>
      <c r="V43" s="512"/>
      <c r="W43" s="442" t="str">
        <f t="shared" si="2"/>
        <v>Select</v>
      </c>
      <c r="X43" s="443"/>
      <c r="Y43" s="444"/>
      <c r="Z43" s="251"/>
      <c r="AA43" s="251"/>
      <c r="AB43" s="251"/>
      <c r="AC43" s="251"/>
      <c r="AD43" s="251"/>
      <c r="AE43" s="535"/>
      <c r="AF43" s="535"/>
      <c r="AG43" s="535"/>
      <c r="AH43" s="535"/>
      <c r="AI43" s="535"/>
      <c r="AJ43" s="535"/>
      <c r="AK43" s="535"/>
      <c r="AL43" s="535"/>
      <c r="AM43" s="535"/>
      <c r="AN43" s="535"/>
      <c r="AO43" s="535"/>
      <c r="AP43" s="105"/>
      <c r="AQ43" s="105"/>
      <c r="AR43" s="105"/>
    </row>
    <row r="44" spans="1:44" ht="15.65" customHeight="1">
      <c r="A44" s="249"/>
      <c r="B44" s="503"/>
      <c r="C44" s="504"/>
      <c r="D44" s="504"/>
      <c r="E44" s="505"/>
      <c r="F44" s="405"/>
      <c r="G44" s="506"/>
      <c r="H44" s="507"/>
      <c r="I44" s="507"/>
      <c r="J44" s="508"/>
      <c r="K44" s="405"/>
      <c r="L44" s="509"/>
      <c r="M44" s="509"/>
      <c r="N44" s="509"/>
      <c r="O44" s="509"/>
      <c r="P44" s="156"/>
      <c r="Q44" s="513"/>
      <c r="R44" s="514"/>
      <c r="S44" s="515"/>
      <c r="T44" s="510"/>
      <c r="U44" s="511"/>
      <c r="V44" s="512"/>
      <c r="W44" s="442" t="str">
        <f t="shared" si="2"/>
        <v>Select</v>
      </c>
      <c r="X44" s="443"/>
      <c r="Y44" s="444"/>
      <c r="Z44" s="251"/>
      <c r="AA44" s="251"/>
      <c r="AB44" s="251"/>
      <c r="AC44" s="251"/>
      <c r="AD44" s="251"/>
      <c r="AE44" s="105"/>
      <c r="AF44" s="108"/>
      <c r="AG44" s="108"/>
      <c r="AH44" s="108"/>
      <c r="AI44" s="105"/>
      <c r="AJ44" s="105"/>
      <c r="AK44" s="105"/>
      <c r="AL44" s="112"/>
      <c r="AM44" s="105"/>
      <c r="AN44" s="105"/>
      <c r="AO44" s="105"/>
      <c r="AP44" s="105"/>
      <c r="AQ44" s="105"/>
      <c r="AR44" s="105"/>
    </row>
    <row r="45" spans="1:44" ht="15.65" customHeight="1">
      <c r="A45" s="249"/>
      <c r="B45" s="503"/>
      <c r="C45" s="504"/>
      <c r="D45" s="504"/>
      <c r="E45" s="505"/>
      <c r="F45" s="405"/>
      <c r="G45" s="506"/>
      <c r="H45" s="507"/>
      <c r="I45" s="507"/>
      <c r="J45" s="508"/>
      <c r="K45" s="405"/>
      <c r="L45" s="509"/>
      <c r="M45" s="509"/>
      <c r="N45" s="509"/>
      <c r="O45" s="509"/>
      <c r="P45" s="156"/>
      <c r="Q45" s="513"/>
      <c r="R45" s="514"/>
      <c r="S45" s="515"/>
      <c r="T45" s="510"/>
      <c r="U45" s="511"/>
      <c r="V45" s="512"/>
      <c r="W45" s="442" t="str">
        <f t="shared" si="2"/>
        <v>Select</v>
      </c>
      <c r="X45" s="443"/>
      <c r="Y45" s="444"/>
      <c r="Z45" s="251"/>
      <c r="AA45" s="251"/>
      <c r="AB45" s="251"/>
      <c r="AC45" s="251"/>
      <c r="AD45" s="251"/>
      <c r="AE45" s="251"/>
      <c r="AF45" s="251"/>
      <c r="AG45" s="251"/>
      <c r="AH45" s="251"/>
      <c r="AI45" s="251"/>
      <c r="AJ45" s="251"/>
      <c r="AK45" s="155"/>
      <c r="AL45" s="105"/>
      <c r="AM45" s="105"/>
      <c r="AN45" s="105"/>
      <c r="AO45" s="105"/>
      <c r="AP45" s="105"/>
      <c r="AQ45" s="105"/>
      <c r="AR45" s="105"/>
    </row>
    <row r="46" spans="1:44" ht="15.65" customHeight="1">
      <c r="A46" s="249"/>
      <c r="B46" s="503"/>
      <c r="C46" s="504"/>
      <c r="D46" s="504"/>
      <c r="E46" s="505"/>
      <c r="F46" s="405"/>
      <c r="G46" s="506"/>
      <c r="H46" s="507"/>
      <c r="I46" s="507"/>
      <c r="J46" s="508"/>
      <c r="K46" s="405"/>
      <c r="L46" s="509"/>
      <c r="M46" s="509"/>
      <c r="N46" s="509"/>
      <c r="O46" s="509"/>
      <c r="P46" s="156"/>
      <c r="Q46" s="513"/>
      <c r="R46" s="514"/>
      <c r="S46" s="515"/>
      <c r="T46" s="510"/>
      <c r="U46" s="511"/>
      <c r="V46" s="512"/>
      <c r="W46" s="442" t="str">
        <f t="shared" si="2"/>
        <v>Select</v>
      </c>
      <c r="X46" s="443"/>
      <c r="Y46" s="444"/>
      <c r="Z46" s="251"/>
      <c r="AA46" s="251"/>
      <c r="AB46" s="251"/>
      <c r="AC46" s="251"/>
      <c r="AD46" s="251"/>
      <c r="AE46" s="157"/>
      <c r="AF46" s="516" t="str">
        <f>'Fields names'!A39</f>
        <v>Datum Anlieferung Distributionszentrum</v>
      </c>
      <c r="AG46" s="516"/>
      <c r="AH46" s="516"/>
      <c r="AI46" s="516"/>
      <c r="AJ46" s="516"/>
      <c r="AK46" s="155"/>
      <c r="AL46" s="105"/>
      <c r="AM46" s="105"/>
      <c r="AN46" s="105"/>
      <c r="AO46" s="105"/>
      <c r="AP46" s="105"/>
      <c r="AQ46" s="105"/>
      <c r="AR46" s="105"/>
    </row>
    <row r="47" spans="1:44" ht="15.65" customHeight="1">
      <c r="A47" s="249"/>
      <c r="B47" s="503"/>
      <c r="C47" s="504"/>
      <c r="D47" s="504"/>
      <c r="E47" s="505"/>
      <c r="F47" s="405"/>
      <c r="G47" s="506"/>
      <c r="H47" s="507"/>
      <c r="I47" s="507"/>
      <c r="J47" s="508"/>
      <c r="K47" s="405"/>
      <c r="L47" s="509"/>
      <c r="M47" s="509"/>
      <c r="N47" s="509"/>
      <c r="O47" s="509"/>
      <c r="P47" s="156"/>
      <c r="Q47" s="513"/>
      <c r="R47" s="514"/>
      <c r="S47" s="515"/>
      <c r="T47" s="510"/>
      <c r="U47" s="511"/>
      <c r="V47" s="512"/>
      <c r="W47" s="442" t="str">
        <f t="shared" si="2"/>
        <v>Select</v>
      </c>
      <c r="X47" s="443"/>
      <c r="Y47" s="444"/>
      <c r="Z47" s="251"/>
      <c r="AA47" s="251"/>
      <c r="AB47" s="251"/>
      <c r="AC47" s="251"/>
      <c r="AD47" s="251"/>
      <c r="AE47" s="157"/>
      <c r="AF47" s="523"/>
      <c r="AG47" s="523"/>
      <c r="AH47" s="523"/>
      <c r="AI47" s="523"/>
      <c r="AJ47" s="523"/>
      <c r="AK47" s="155"/>
      <c r="AL47" s="105"/>
      <c r="AM47" s="105"/>
      <c r="AN47" s="105"/>
      <c r="AO47" s="105"/>
      <c r="AP47" s="105"/>
      <c r="AQ47" s="105"/>
      <c r="AR47" s="105"/>
    </row>
    <row r="48" spans="1:44" ht="15.65" customHeight="1">
      <c r="A48" s="249"/>
      <c r="B48" s="503"/>
      <c r="C48" s="504"/>
      <c r="D48" s="504"/>
      <c r="E48" s="505"/>
      <c r="F48" s="405"/>
      <c r="G48" s="506"/>
      <c r="H48" s="507"/>
      <c r="I48" s="507"/>
      <c r="J48" s="508"/>
      <c r="K48" s="405"/>
      <c r="L48" s="509"/>
      <c r="M48" s="509"/>
      <c r="N48" s="509"/>
      <c r="O48" s="509"/>
      <c r="P48" s="156"/>
      <c r="Q48" s="513"/>
      <c r="R48" s="514"/>
      <c r="S48" s="515"/>
      <c r="T48" s="510"/>
      <c r="U48" s="511"/>
      <c r="V48" s="512"/>
      <c r="W48" s="442" t="str">
        <f t="shared" si="2"/>
        <v>Select</v>
      </c>
      <c r="X48" s="443"/>
      <c r="Y48" s="444"/>
      <c r="Z48" s="251"/>
      <c r="AA48" s="251"/>
      <c r="AB48" s="251"/>
      <c r="AC48" s="251"/>
      <c r="AD48" s="251"/>
      <c r="AE48" s="157"/>
      <c r="AF48" s="252"/>
      <c r="AG48" s="252"/>
      <c r="AH48" s="252"/>
      <c r="AI48" s="252"/>
      <c r="AJ48" s="252"/>
      <c r="AK48" s="155"/>
      <c r="AL48" s="105"/>
      <c r="AM48" s="105"/>
      <c r="AN48" s="105"/>
      <c r="AO48" s="105"/>
      <c r="AP48" s="105"/>
      <c r="AQ48" s="105"/>
      <c r="AR48" s="105"/>
    </row>
    <row r="49" spans="1:46" ht="15.65" customHeight="1">
      <c r="A49" s="249"/>
      <c r="B49" s="503"/>
      <c r="C49" s="504"/>
      <c r="D49" s="504"/>
      <c r="E49" s="505"/>
      <c r="F49" s="405"/>
      <c r="G49" s="506"/>
      <c r="H49" s="507"/>
      <c r="I49" s="507"/>
      <c r="J49" s="508"/>
      <c r="K49" s="405"/>
      <c r="L49" s="509"/>
      <c r="M49" s="509"/>
      <c r="N49" s="509"/>
      <c r="O49" s="509"/>
      <c r="P49" s="156"/>
      <c r="Q49" s="513"/>
      <c r="R49" s="514"/>
      <c r="S49" s="515"/>
      <c r="T49" s="510"/>
      <c r="U49" s="511"/>
      <c r="V49" s="512"/>
      <c r="W49" s="442" t="str">
        <f t="shared" si="2"/>
        <v>Select</v>
      </c>
      <c r="X49" s="443"/>
      <c r="Y49" s="444"/>
      <c r="Z49" s="251"/>
      <c r="AA49" s="251"/>
      <c r="AB49" s="251"/>
      <c r="AC49" s="251"/>
      <c r="AD49" s="251"/>
      <c r="AE49" s="157"/>
      <c r="AF49" s="516" t="str">
        <f>'Fields names'!A40</f>
        <v>ATS / Datum Verkaufsfähigkeit</v>
      </c>
      <c r="AG49" s="516"/>
      <c r="AH49" s="516"/>
      <c r="AI49" s="516"/>
      <c r="AJ49" s="516"/>
      <c r="AK49" s="155"/>
      <c r="AL49" s="105"/>
      <c r="AM49" s="105"/>
      <c r="AN49" s="105"/>
      <c r="AO49" s="105"/>
      <c r="AP49" s="105"/>
      <c r="AQ49" s="105"/>
      <c r="AR49" s="105"/>
    </row>
    <row r="50" spans="1:46" ht="15.65" customHeight="1">
      <c r="A50" s="249"/>
      <c r="B50" s="503"/>
      <c r="C50" s="504"/>
      <c r="D50" s="504"/>
      <c r="E50" s="505"/>
      <c r="F50" s="405"/>
      <c r="G50" s="506"/>
      <c r="H50" s="507"/>
      <c r="I50" s="507"/>
      <c r="J50" s="508"/>
      <c r="K50" s="405"/>
      <c r="L50" s="509"/>
      <c r="M50" s="509"/>
      <c r="N50" s="509"/>
      <c r="O50" s="509"/>
      <c r="P50" s="156"/>
      <c r="Q50" s="513"/>
      <c r="R50" s="514"/>
      <c r="S50" s="515"/>
      <c r="T50" s="510"/>
      <c r="U50" s="511"/>
      <c r="V50" s="512"/>
      <c r="W50" s="442" t="str">
        <f t="shared" si="2"/>
        <v>Select</v>
      </c>
      <c r="X50" s="443"/>
      <c r="Y50" s="444"/>
      <c r="Z50" s="251"/>
      <c r="AA50" s="251"/>
      <c r="AB50" s="251"/>
      <c r="AC50" s="251"/>
      <c r="AD50" s="251"/>
      <c r="AE50" s="157"/>
      <c r="AF50" s="523"/>
      <c r="AG50" s="523"/>
      <c r="AH50" s="523"/>
      <c r="AI50" s="523"/>
      <c r="AJ50" s="523"/>
      <c r="AK50" s="155"/>
      <c r="AL50" s="105"/>
      <c r="AM50" s="105"/>
      <c r="AN50" s="105"/>
      <c r="AO50" s="105"/>
      <c r="AP50" s="105"/>
      <c r="AQ50" s="105"/>
      <c r="AR50" s="105"/>
    </row>
    <row r="51" spans="1:46" ht="15.65" customHeight="1">
      <c r="A51" s="249"/>
      <c r="B51" s="503"/>
      <c r="C51" s="504"/>
      <c r="D51" s="504"/>
      <c r="E51" s="505"/>
      <c r="F51" s="405"/>
      <c r="G51" s="506"/>
      <c r="H51" s="507"/>
      <c r="I51" s="507"/>
      <c r="J51" s="508"/>
      <c r="K51" s="405"/>
      <c r="L51" s="509"/>
      <c r="M51" s="509"/>
      <c r="N51" s="509"/>
      <c r="O51" s="509"/>
      <c r="P51" s="156"/>
      <c r="Q51" s="513"/>
      <c r="R51" s="514"/>
      <c r="S51" s="515"/>
      <c r="T51" s="510"/>
      <c r="U51" s="511"/>
      <c r="V51" s="512"/>
      <c r="W51" s="442" t="str">
        <f t="shared" si="2"/>
        <v>Select</v>
      </c>
      <c r="X51" s="443"/>
      <c r="Y51" s="444"/>
      <c r="Z51" s="251"/>
      <c r="AA51" s="251"/>
      <c r="AB51" s="251"/>
      <c r="AC51" s="251"/>
      <c r="AD51" s="251"/>
      <c r="AE51" s="156"/>
      <c r="AF51" s="156"/>
      <c r="AG51" s="156"/>
      <c r="AH51" s="156"/>
      <c r="AI51" s="156"/>
      <c r="AJ51" s="156"/>
      <c r="AK51" s="155"/>
      <c r="AL51" s="105"/>
      <c r="AM51" s="105"/>
      <c r="AN51" s="105"/>
      <c r="AO51" s="105"/>
      <c r="AP51" s="105"/>
      <c r="AQ51" s="105"/>
      <c r="AR51" s="105"/>
    </row>
    <row r="52" spans="1:46" ht="15.65" customHeight="1">
      <c r="A52" s="249"/>
      <c r="B52" s="503"/>
      <c r="C52" s="504"/>
      <c r="D52" s="504"/>
      <c r="E52" s="505"/>
      <c r="F52" s="405"/>
      <c r="G52" s="506"/>
      <c r="H52" s="507"/>
      <c r="I52" s="507"/>
      <c r="J52" s="508"/>
      <c r="K52" s="405"/>
      <c r="L52" s="509"/>
      <c r="M52" s="509"/>
      <c r="N52" s="509"/>
      <c r="O52" s="509"/>
      <c r="P52" s="156"/>
      <c r="Q52" s="513"/>
      <c r="R52" s="514"/>
      <c r="S52" s="515"/>
      <c r="T52" s="510"/>
      <c r="U52" s="511"/>
      <c r="V52" s="512"/>
      <c r="W52" s="442" t="str">
        <f t="shared" si="2"/>
        <v>Select</v>
      </c>
      <c r="X52" s="443"/>
      <c r="Y52" s="444"/>
      <c r="Z52" s="251"/>
      <c r="AA52" s="251"/>
      <c r="AB52" s="251"/>
      <c r="AC52" s="251"/>
      <c r="AD52" s="251"/>
      <c r="AE52" s="156"/>
      <c r="AF52" s="258" t="str">
        <f>'Fields names'!A249</f>
        <v>QVC INTERN</v>
      </c>
      <c r="AG52" s="258"/>
      <c r="AH52" s="258"/>
      <c r="AI52" s="258"/>
      <c r="AJ52" s="156"/>
      <c r="AK52" s="155"/>
      <c r="AL52" s="105"/>
      <c r="AM52" s="105"/>
      <c r="AN52" s="105"/>
      <c r="AO52" s="105"/>
      <c r="AP52" s="105"/>
      <c r="AQ52" s="105"/>
      <c r="AR52" s="105"/>
    </row>
    <row r="53" spans="1:46" ht="15.65" customHeight="1">
      <c r="A53" s="249"/>
      <c r="B53" s="157"/>
      <c r="C53" s="157"/>
      <c r="D53" s="157"/>
      <c r="E53" s="157"/>
      <c r="F53" s="157"/>
      <c r="G53" s="157"/>
      <c r="H53" s="157"/>
      <c r="I53" s="157"/>
      <c r="J53" s="157"/>
      <c r="K53" s="157"/>
      <c r="L53" s="157"/>
      <c r="M53" s="157"/>
      <c r="N53" s="155"/>
      <c r="O53" s="156"/>
      <c r="P53" s="299" t="str">
        <f>IF(START!B7="Germany","Total","n/a")</f>
        <v>Total</v>
      </c>
      <c r="Q53" s="520">
        <f>IF(START!B7="Germany",SUM(Q38:S52),"n/a")</f>
        <v>0</v>
      </c>
      <c r="R53" s="521"/>
      <c r="S53" s="522"/>
      <c r="T53" s="517">
        <f>IF(START!B7="Germany",(Q38*T38+Q39*T39+T40*Q40+T41*Q41+T42*Q42+T43*Q43+T44*Q44+T45*Q45+Q46*T46+Q47*T47+Q48*T48+Q49*T49+Q50*T50+Q51*T51+Q52*T52),"n/a")</f>
        <v>0</v>
      </c>
      <c r="U53" s="518"/>
      <c r="V53" s="519"/>
      <c r="W53" s="442" t="str">
        <f t="shared" si="2"/>
        <v>Select</v>
      </c>
      <c r="X53" s="443"/>
      <c r="Y53" s="444"/>
      <c r="Z53" s="251"/>
      <c r="AA53" s="251"/>
      <c r="AB53" s="251"/>
      <c r="AC53" s="251"/>
      <c r="AD53" s="251"/>
      <c r="AE53" s="251"/>
      <c r="AF53" s="251"/>
      <c r="AG53" s="251"/>
      <c r="AH53" s="251"/>
      <c r="AI53" s="251"/>
      <c r="AJ53" s="251"/>
      <c r="AK53" s="251"/>
      <c r="AL53" s="251"/>
      <c r="AM53" s="105"/>
      <c r="AN53" s="105"/>
      <c r="AO53" s="105"/>
      <c r="AP53" s="105"/>
      <c r="AQ53" s="105"/>
      <c r="AR53" s="105"/>
    </row>
    <row r="54" spans="1:46">
      <c r="A54" s="155"/>
      <c r="B54" s="155"/>
      <c r="C54" s="155"/>
      <c r="D54" s="155"/>
      <c r="E54" s="155"/>
      <c r="F54" s="155"/>
      <c r="G54" s="155"/>
      <c r="H54" s="155"/>
      <c r="I54" s="155"/>
      <c r="J54" s="156"/>
      <c r="K54" s="156"/>
      <c r="L54" s="156"/>
      <c r="M54" s="156"/>
      <c r="N54" s="156"/>
      <c r="O54" s="156"/>
      <c r="P54" s="156"/>
      <c r="Q54" s="156"/>
      <c r="R54" s="156"/>
      <c r="S54" s="156"/>
      <c r="T54" s="156"/>
      <c r="U54" s="156"/>
      <c r="V54" s="156"/>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row>
    <row r="55" spans="1:46" ht="9.65" customHeight="1">
      <c r="A55" s="155"/>
      <c r="B55" s="155"/>
      <c r="C55" s="155"/>
      <c r="D55" s="155"/>
      <c r="E55" s="155"/>
      <c r="F55" s="155"/>
      <c r="G55" s="155"/>
      <c r="H55" s="155"/>
      <c r="I55" s="155"/>
      <c r="J55" s="156"/>
      <c r="K55" s="156"/>
      <c r="L55" s="156"/>
      <c r="M55" s="156"/>
      <c r="N55" s="156"/>
      <c r="O55" s="156"/>
      <c r="P55" s="156"/>
      <c r="Q55" s="156"/>
      <c r="R55" s="156"/>
      <c r="S55" s="156"/>
      <c r="T55" s="156"/>
      <c r="U55" s="156"/>
      <c r="V55" s="156"/>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row>
    <row r="56" spans="1:46">
      <c r="A56" s="155"/>
      <c r="B56" s="155"/>
      <c r="C56" s="155"/>
      <c r="D56" s="155"/>
      <c r="E56" s="155"/>
      <c r="F56" s="155"/>
      <c r="G56" s="155"/>
      <c r="H56" s="155"/>
      <c r="I56" s="155"/>
      <c r="J56" s="156"/>
      <c r="K56" s="156"/>
      <c r="L56" s="156"/>
      <c r="M56" s="156"/>
      <c r="N56" s="156"/>
      <c r="O56" s="156"/>
      <c r="P56" s="156"/>
      <c r="Q56" s="156"/>
      <c r="R56" s="156"/>
      <c r="S56" s="156"/>
      <c r="T56" s="156"/>
      <c r="U56" s="156"/>
      <c r="V56" s="156"/>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31"/>
      <c r="AT56" s="31"/>
    </row>
    <row r="57" spans="1:46">
      <c r="A57" s="155"/>
      <c r="B57" s="155"/>
      <c r="C57" s="155"/>
      <c r="D57" s="155"/>
      <c r="E57" s="155"/>
      <c r="F57" s="155"/>
      <c r="G57" s="155"/>
      <c r="H57" s="155"/>
      <c r="I57" s="155"/>
      <c r="J57" s="156"/>
      <c r="K57" s="156"/>
      <c r="L57" s="156"/>
      <c r="M57" s="156"/>
      <c r="N57" s="156"/>
      <c r="O57" s="156"/>
      <c r="P57" s="156"/>
      <c r="Q57" s="156"/>
      <c r="R57" s="156"/>
      <c r="S57" s="156"/>
      <c r="T57" s="156"/>
      <c r="U57" s="156"/>
      <c r="V57" s="156"/>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row>
    <row r="58" spans="1:46">
      <c r="A58" s="155"/>
      <c r="B58" s="155"/>
      <c r="C58" s="155"/>
      <c r="D58" s="155"/>
      <c r="E58" s="155"/>
      <c r="F58" s="155"/>
      <c r="G58" s="155"/>
      <c r="H58" s="155"/>
      <c r="I58" s="155"/>
      <c r="J58" s="156"/>
      <c r="K58" s="156"/>
      <c r="L58" s="156"/>
      <c r="M58" s="156"/>
      <c r="N58" s="156"/>
      <c r="O58" s="156"/>
      <c r="P58" s="156"/>
      <c r="Q58" s="156"/>
      <c r="R58" s="156"/>
      <c r="S58" s="156"/>
      <c r="T58" s="156"/>
      <c r="U58" s="156"/>
      <c r="V58" s="156"/>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row>
    <row r="59" spans="1:46">
      <c r="A59" s="155"/>
      <c r="B59" s="155"/>
      <c r="C59" s="155"/>
      <c r="D59" s="155"/>
      <c r="E59" s="155"/>
      <c r="F59" s="155"/>
      <c r="G59" s="155"/>
      <c r="H59" s="155"/>
      <c r="I59" s="155"/>
      <c r="J59" s="156"/>
      <c r="K59" s="156"/>
      <c r="L59" s="156"/>
      <c r="M59" s="156"/>
      <c r="N59" s="156"/>
      <c r="O59" s="156"/>
      <c r="P59" s="156"/>
      <c r="Q59" s="156"/>
      <c r="R59" s="156"/>
      <c r="S59" s="156"/>
      <c r="T59" s="156"/>
      <c r="U59" s="156"/>
      <c r="V59" s="156"/>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row>
    <row r="60" spans="1:46">
      <c r="A60" s="155"/>
      <c r="B60" s="155"/>
      <c r="C60" s="155"/>
      <c r="D60" s="155"/>
      <c r="E60" s="155"/>
      <c r="F60" s="155"/>
      <c r="G60" s="155"/>
      <c r="H60" s="155"/>
      <c r="I60" s="155"/>
      <c r="J60" s="156"/>
      <c r="K60" s="156"/>
      <c r="L60" s="156"/>
      <c r="M60" s="156"/>
      <c r="N60" s="156"/>
      <c r="O60" s="156"/>
      <c r="P60" s="156"/>
      <c r="Q60" s="156"/>
      <c r="R60" s="156"/>
      <c r="S60" s="156"/>
      <c r="T60" s="156"/>
      <c r="U60" s="156"/>
      <c r="V60" s="156"/>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row>
    <row r="61" spans="1:46">
      <c r="A61" s="155"/>
      <c r="B61" s="155"/>
      <c r="C61" s="155"/>
      <c r="D61" s="155"/>
      <c r="E61" s="155"/>
      <c r="F61" s="155"/>
      <c r="G61" s="155"/>
      <c r="H61" s="155"/>
      <c r="I61" s="155"/>
      <c r="J61" s="156"/>
      <c r="K61" s="156"/>
      <c r="L61" s="156"/>
      <c r="M61" s="156"/>
      <c r="N61" s="156"/>
      <c r="O61" s="156"/>
      <c r="P61" s="156"/>
      <c r="Q61" s="156"/>
      <c r="R61" s="156"/>
      <c r="S61" s="156"/>
      <c r="T61" s="156"/>
      <c r="U61" s="156"/>
      <c r="V61" s="156"/>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row>
    <row r="62" spans="1:46">
      <c r="A62" s="155"/>
      <c r="B62" s="155"/>
      <c r="C62" s="155"/>
      <c r="D62" s="155"/>
      <c r="E62" s="155"/>
      <c r="F62" s="155"/>
      <c r="G62" s="155"/>
      <c r="H62" s="155"/>
      <c r="I62" s="155"/>
      <c r="J62" s="156"/>
      <c r="K62" s="156"/>
      <c r="L62" s="156"/>
      <c r="M62" s="156"/>
      <c r="N62" s="156"/>
      <c r="O62" s="156"/>
      <c r="P62" s="156"/>
      <c r="Q62" s="156"/>
      <c r="R62" s="156"/>
      <c r="S62" s="156"/>
      <c r="T62" s="156"/>
      <c r="U62" s="156"/>
      <c r="V62" s="156"/>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row>
    <row r="63" spans="1:46">
      <c r="A63" s="155"/>
      <c r="B63" s="155"/>
      <c r="C63" s="155"/>
      <c r="D63" s="155"/>
      <c r="E63" s="155"/>
      <c r="F63" s="155"/>
      <c r="G63" s="155"/>
      <c r="H63" s="155"/>
      <c r="I63" s="155"/>
      <c r="J63" s="156"/>
      <c r="K63" s="156"/>
      <c r="L63" s="156"/>
      <c r="M63" s="156"/>
      <c r="N63" s="156"/>
      <c r="O63" s="156"/>
      <c r="P63" s="156"/>
      <c r="Q63" s="156"/>
      <c r="R63" s="156"/>
      <c r="S63" s="156"/>
      <c r="T63" s="156"/>
      <c r="U63" s="156"/>
      <c r="V63" s="156"/>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row>
    <row r="64" spans="1:46">
      <c r="A64" s="155"/>
      <c r="B64" s="155"/>
      <c r="C64" s="155"/>
      <c r="D64" s="155"/>
      <c r="E64" s="155"/>
      <c r="F64" s="155"/>
      <c r="G64" s="155"/>
      <c r="H64" s="155"/>
      <c r="I64" s="155"/>
      <c r="J64" s="156"/>
      <c r="K64" s="156"/>
      <c r="L64" s="156"/>
      <c r="M64" s="156"/>
      <c r="N64" s="156"/>
      <c r="O64" s="156"/>
      <c r="P64" s="156"/>
      <c r="Q64" s="156"/>
      <c r="R64" s="156"/>
      <c r="S64" s="156"/>
      <c r="T64" s="156"/>
      <c r="U64" s="156"/>
      <c r="V64" s="156"/>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row>
    <row r="65" spans="1:44">
      <c r="A65" s="155"/>
      <c r="B65" s="155"/>
      <c r="C65" s="155"/>
      <c r="D65" s="155"/>
      <c r="E65" s="155"/>
      <c r="F65" s="155"/>
      <c r="G65" s="155"/>
      <c r="H65" s="155"/>
      <c r="I65" s="155"/>
      <c r="J65" s="156"/>
      <c r="K65" s="156"/>
      <c r="L65" s="156"/>
      <c r="M65" s="156"/>
      <c r="N65" s="156"/>
      <c r="O65" s="156"/>
      <c r="P65" s="156"/>
      <c r="Q65" s="156"/>
      <c r="R65" s="156"/>
      <c r="S65" s="156"/>
      <c r="T65" s="156"/>
      <c r="U65" s="156"/>
      <c r="V65" s="156"/>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row>
    <row r="66" spans="1:44">
      <c r="A66" s="155"/>
      <c r="B66" s="155"/>
      <c r="C66" s="155"/>
      <c r="D66" s="155"/>
      <c r="E66" s="155"/>
      <c r="F66" s="155"/>
      <c r="G66" s="155"/>
      <c r="H66" s="155"/>
      <c r="I66" s="155"/>
      <c r="J66" s="156"/>
      <c r="K66" s="156"/>
      <c r="L66" s="156"/>
      <c r="M66" s="156"/>
      <c r="N66" s="156"/>
      <c r="O66" s="156"/>
      <c r="P66" s="156"/>
      <c r="Q66" s="156"/>
      <c r="R66" s="156"/>
      <c r="S66" s="156"/>
      <c r="T66" s="156"/>
      <c r="U66" s="156"/>
      <c r="V66" s="156"/>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row>
    <row r="67" spans="1:44">
      <c r="A67" s="155"/>
      <c r="B67" s="155"/>
      <c r="C67" s="155"/>
      <c r="D67" s="155"/>
      <c r="E67" s="155"/>
      <c r="F67" s="155"/>
      <c r="G67" s="155"/>
      <c r="H67" s="155"/>
      <c r="I67" s="155"/>
      <c r="J67" s="156"/>
      <c r="K67" s="156"/>
      <c r="L67" s="156"/>
      <c r="M67" s="156"/>
      <c r="N67" s="156"/>
      <c r="O67" s="156"/>
      <c r="P67" s="156"/>
      <c r="Q67" s="156"/>
      <c r="R67" s="156"/>
      <c r="S67" s="156"/>
      <c r="T67" s="156"/>
      <c r="U67" s="156"/>
      <c r="V67" s="156"/>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row>
    <row r="68" spans="1:44">
      <c r="A68" s="155"/>
      <c r="B68" s="155"/>
      <c r="C68" s="155"/>
      <c r="D68" s="155"/>
      <c r="E68" s="155"/>
      <c r="F68" s="155"/>
      <c r="G68" s="155"/>
      <c r="H68" s="155"/>
      <c r="I68" s="155"/>
      <c r="J68" s="156"/>
      <c r="K68" s="156"/>
      <c r="L68" s="156"/>
      <c r="M68" s="156"/>
      <c r="N68" s="156"/>
      <c r="O68" s="156"/>
      <c r="P68" s="156"/>
      <c r="Q68" s="156"/>
      <c r="R68" s="156"/>
      <c r="S68" s="156"/>
      <c r="T68" s="156"/>
      <c r="U68" s="156"/>
      <c r="V68" s="156"/>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row>
    <row r="69" spans="1:44">
      <c r="A69" s="155"/>
      <c r="B69" s="155"/>
      <c r="C69" s="155"/>
      <c r="D69" s="155"/>
      <c r="E69" s="155"/>
      <c r="F69" s="155"/>
      <c r="G69" s="155"/>
      <c r="H69" s="155"/>
      <c r="I69" s="155"/>
      <c r="J69" s="156"/>
      <c r="K69" s="156"/>
      <c r="L69" s="156"/>
      <c r="M69" s="156"/>
      <c r="N69" s="156"/>
      <c r="O69" s="156"/>
      <c r="P69" s="156"/>
      <c r="Q69" s="156"/>
      <c r="R69" s="156"/>
      <c r="S69" s="156"/>
      <c r="T69" s="156"/>
      <c r="U69" s="156"/>
      <c r="V69" s="156"/>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row>
    <row r="70" spans="1:44">
      <c r="A70" s="155"/>
      <c r="B70" s="155"/>
      <c r="C70" s="155"/>
      <c r="D70" s="155"/>
      <c r="E70" s="155"/>
      <c r="F70" s="155"/>
      <c r="G70" s="155"/>
      <c r="H70" s="155"/>
      <c r="I70" s="155"/>
      <c r="J70" s="156"/>
      <c r="K70" s="156"/>
      <c r="L70" s="156"/>
      <c r="M70" s="156"/>
      <c r="N70" s="156"/>
      <c r="O70" s="156"/>
      <c r="P70" s="156"/>
      <c r="Q70" s="156"/>
      <c r="R70" s="156"/>
      <c r="S70" s="156"/>
      <c r="T70" s="156"/>
      <c r="U70" s="156"/>
      <c r="V70" s="156"/>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row>
    <row r="71" spans="1:44">
      <c r="A71" s="155"/>
      <c r="B71" s="155"/>
      <c r="C71" s="155"/>
      <c r="D71" s="155"/>
      <c r="E71" s="155"/>
      <c r="F71" s="155"/>
      <c r="G71" s="155"/>
      <c r="H71" s="155"/>
      <c r="I71" s="155"/>
      <c r="J71" s="156"/>
      <c r="K71" s="156"/>
      <c r="L71" s="156"/>
      <c r="M71" s="156"/>
      <c r="N71" s="156"/>
      <c r="O71" s="156"/>
      <c r="P71" s="156"/>
      <c r="Q71" s="156"/>
      <c r="R71" s="156"/>
      <c r="S71" s="156"/>
      <c r="T71" s="156"/>
      <c r="U71" s="156"/>
      <c r="V71" s="156"/>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row>
    <row r="72" spans="1:44">
      <c r="A72" s="155"/>
      <c r="B72" s="155"/>
      <c r="C72" s="155"/>
      <c r="D72" s="155"/>
      <c r="E72" s="155"/>
      <c r="F72" s="155"/>
      <c r="G72" s="155"/>
      <c r="H72" s="155"/>
      <c r="I72" s="155"/>
      <c r="J72" s="156"/>
      <c r="K72" s="156"/>
      <c r="L72" s="156"/>
      <c r="M72" s="156"/>
      <c r="N72" s="156"/>
      <c r="O72" s="156"/>
      <c r="P72" s="156"/>
      <c r="Q72" s="156"/>
      <c r="R72" s="156"/>
      <c r="S72" s="156"/>
      <c r="T72" s="156"/>
      <c r="U72" s="156"/>
      <c r="V72" s="156"/>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row>
    <row r="73" spans="1:44">
      <c r="A73" s="155"/>
      <c r="B73" s="155"/>
      <c r="C73" s="155"/>
      <c r="D73" s="155"/>
      <c r="E73" s="155"/>
      <c r="F73" s="155"/>
      <c r="G73" s="155"/>
      <c r="H73" s="155"/>
      <c r="I73" s="155"/>
      <c r="J73" s="156"/>
      <c r="K73" s="156"/>
      <c r="L73" s="156"/>
      <c r="M73" s="156"/>
      <c r="N73" s="156"/>
      <c r="O73" s="156"/>
      <c r="P73" s="156"/>
      <c r="Q73" s="156"/>
      <c r="R73" s="156"/>
      <c r="S73" s="156"/>
      <c r="T73" s="156"/>
      <c r="U73" s="156"/>
      <c r="V73" s="156"/>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row>
    <row r="74" spans="1:44">
      <c r="A74" s="155"/>
      <c r="B74" s="155"/>
      <c r="C74" s="155"/>
      <c r="D74" s="155"/>
      <c r="E74" s="155"/>
      <c r="F74" s="155"/>
      <c r="G74" s="155"/>
      <c r="H74" s="155"/>
      <c r="I74" s="155"/>
      <c r="J74" s="156"/>
      <c r="K74" s="156"/>
      <c r="L74" s="156"/>
      <c r="M74" s="156"/>
      <c r="N74" s="156"/>
      <c r="O74" s="156"/>
      <c r="P74" s="156"/>
      <c r="Q74" s="156"/>
      <c r="R74" s="156"/>
      <c r="S74" s="156"/>
      <c r="T74" s="156"/>
      <c r="U74" s="156"/>
      <c r="V74" s="156"/>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row>
    <row r="75" spans="1:44">
      <c r="A75" s="155"/>
      <c r="B75" s="155"/>
      <c r="C75" s="155"/>
      <c r="D75" s="155"/>
      <c r="E75" s="155"/>
      <c r="F75" s="155"/>
      <c r="G75" s="155"/>
      <c r="H75" s="155"/>
      <c r="I75" s="155"/>
      <c r="J75" s="156"/>
      <c r="K75" s="156"/>
      <c r="L75" s="156"/>
      <c r="M75" s="156"/>
      <c r="N75" s="156"/>
      <c r="O75" s="156"/>
      <c r="P75" s="156"/>
      <c r="Q75" s="156"/>
      <c r="R75" s="156"/>
      <c r="S75" s="156"/>
      <c r="T75" s="156"/>
      <c r="U75" s="156"/>
      <c r="V75" s="156"/>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row>
    <row r="76" spans="1:44">
      <c r="A76" s="155"/>
      <c r="B76" s="155"/>
      <c r="C76" s="155"/>
      <c r="D76" s="155"/>
      <c r="E76" s="155"/>
      <c r="F76" s="155"/>
      <c r="G76" s="155"/>
      <c r="H76" s="155"/>
      <c r="I76" s="155"/>
      <c r="J76" s="156"/>
      <c r="K76" s="156"/>
      <c r="L76" s="156"/>
      <c r="M76" s="156"/>
      <c r="N76" s="156"/>
      <c r="O76" s="156"/>
      <c r="P76" s="156"/>
      <c r="Q76" s="156"/>
      <c r="R76" s="156"/>
      <c r="S76" s="156"/>
      <c r="T76" s="156"/>
      <c r="U76" s="156"/>
      <c r="V76" s="156"/>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row>
  </sheetData>
  <sheetProtection algorithmName="SHA-512" hashValue="AY33Iu+BXNtgouV/dhgiOiJwk7krmsQUPW+rlkFUKkNkelYcMVOMkychVbzilKu0t5R8N4HumuS28X8/eaCh7w==" saltValue="nRIZxaRSbvTz/B5OzWKYmA==" spinCount="100000" sheet="1" formatCells="0" formatColumns="0" formatRows="0" insertColumns="0" insertRows="0" insertHyperlinks="0" selectLockedCells="1" sort="0" autoFilter="0"/>
  <dataConsolidate/>
  <mergeCells count="182">
    <mergeCell ref="AE6:AR6"/>
    <mergeCell ref="B45:E45"/>
    <mergeCell ref="G45:J45"/>
    <mergeCell ref="L45:O45"/>
    <mergeCell ref="T45:V45"/>
    <mergeCell ref="Q45:S45"/>
    <mergeCell ref="L22:T22"/>
    <mergeCell ref="AS6:AW6"/>
    <mergeCell ref="AE36:AO37"/>
    <mergeCell ref="AE20:AM21"/>
    <mergeCell ref="AE16:AM17"/>
    <mergeCell ref="AE27:AM30"/>
    <mergeCell ref="AE24:AM26"/>
    <mergeCell ref="L20:T20"/>
    <mergeCell ref="B34:I34"/>
    <mergeCell ref="S34:X34"/>
    <mergeCell ref="Y34:AC34"/>
    <mergeCell ref="J34:Q34"/>
    <mergeCell ref="AE34:AL34"/>
    <mergeCell ref="L37:O37"/>
    <mergeCell ref="T37:V37"/>
    <mergeCell ref="U24:AC24"/>
    <mergeCell ref="B43:E43"/>
    <mergeCell ref="G43:J43"/>
    <mergeCell ref="L43:O43"/>
    <mergeCell ref="T43:V43"/>
    <mergeCell ref="Q43:S43"/>
    <mergeCell ref="B44:E44"/>
    <mergeCell ref="G44:J44"/>
    <mergeCell ref="L44:O44"/>
    <mergeCell ref="T44:V44"/>
    <mergeCell ref="Q44:S44"/>
    <mergeCell ref="AF46:AJ46"/>
    <mergeCell ref="AE38:AO43"/>
    <mergeCell ref="G41:J41"/>
    <mergeCell ref="L41:O41"/>
    <mergeCell ref="T41:V41"/>
    <mergeCell ref="Q41:S41"/>
    <mergeCell ref="B40:E40"/>
    <mergeCell ref="G40:J40"/>
    <mergeCell ref="L40:O40"/>
    <mergeCell ref="T40:V40"/>
    <mergeCell ref="Q40:S40"/>
    <mergeCell ref="AF47:AJ47"/>
    <mergeCell ref="B10:AC10"/>
    <mergeCell ref="B39:E39"/>
    <mergeCell ref="G39:J39"/>
    <mergeCell ref="L39:O39"/>
    <mergeCell ref="T39:V39"/>
    <mergeCell ref="Q39:S39"/>
    <mergeCell ref="Q37:S37"/>
    <mergeCell ref="B38:E38"/>
    <mergeCell ref="G38:J38"/>
    <mergeCell ref="L38:O38"/>
    <mergeCell ref="T38:V38"/>
    <mergeCell ref="Q38:S38"/>
    <mergeCell ref="B36:O36"/>
    <mergeCell ref="B37:E37"/>
    <mergeCell ref="G37:J37"/>
    <mergeCell ref="B32:AC32"/>
    <mergeCell ref="L18:T18"/>
    <mergeCell ref="B42:E42"/>
    <mergeCell ref="G42:J42"/>
    <mergeCell ref="L42:O42"/>
    <mergeCell ref="T42:V42"/>
    <mergeCell ref="Q42:S42"/>
    <mergeCell ref="B41:E41"/>
    <mergeCell ref="AF49:AJ49"/>
    <mergeCell ref="T53:V53"/>
    <mergeCell ref="Q53:S53"/>
    <mergeCell ref="AF50:AJ50"/>
    <mergeCell ref="B52:E52"/>
    <mergeCell ref="G52:J52"/>
    <mergeCell ref="L52:O52"/>
    <mergeCell ref="T52:V52"/>
    <mergeCell ref="Q52:S52"/>
    <mergeCell ref="B51:E51"/>
    <mergeCell ref="G51:J51"/>
    <mergeCell ref="L51:O51"/>
    <mergeCell ref="T51:V51"/>
    <mergeCell ref="Q51:S51"/>
    <mergeCell ref="B50:E50"/>
    <mergeCell ref="G50:J50"/>
    <mergeCell ref="L50:O50"/>
    <mergeCell ref="T50:V50"/>
    <mergeCell ref="Q50:S50"/>
    <mergeCell ref="B49:E49"/>
    <mergeCell ref="G49:J49"/>
    <mergeCell ref="L49:O49"/>
    <mergeCell ref="T49:V49"/>
    <mergeCell ref="Q49:S49"/>
    <mergeCell ref="B48:E48"/>
    <mergeCell ref="G48:J48"/>
    <mergeCell ref="L48:O48"/>
    <mergeCell ref="T48:V48"/>
    <mergeCell ref="Q48:S48"/>
    <mergeCell ref="L46:O46"/>
    <mergeCell ref="T46:V46"/>
    <mergeCell ref="Q46:S46"/>
    <mergeCell ref="B47:E47"/>
    <mergeCell ref="G47:J47"/>
    <mergeCell ref="L47:O47"/>
    <mergeCell ref="T47:V47"/>
    <mergeCell ref="Q47:S47"/>
    <mergeCell ref="B46:E46"/>
    <mergeCell ref="G46:J46"/>
    <mergeCell ref="C29:K29"/>
    <mergeCell ref="C30:K30"/>
    <mergeCell ref="L28:T28"/>
    <mergeCell ref="L26:T26"/>
    <mergeCell ref="L27:T27"/>
    <mergeCell ref="X2:AC2"/>
    <mergeCell ref="L16:T16"/>
    <mergeCell ref="L17:T17"/>
    <mergeCell ref="L21:T21"/>
    <mergeCell ref="L19:T19"/>
    <mergeCell ref="L15:T15"/>
    <mergeCell ref="E2:R2"/>
    <mergeCell ref="N7:Q7"/>
    <mergeCell ref="N8:Q8"/>
    <mergeCell ref="B7:L7"/>
    <mergeCell ref="B8:L8"/>
    <mergeCell ref="C20:K20"/>
    <mergeCell ref="C21:K21"/>
    <mergeCell ref="B5:H5"/>
    <mergeCell ref="J5:Q5"/>
    <mergeCell ref="S5:AC5"/>
    <mergeCell ref="B6:H6"/>
    <mergeCell ref="U12:AC12"/>
    <mergeCell ref="C26:K26"/>
    <mergeCell ref="C27:K27"/>
    <mergeCell ref="C28:K28"/>
    <mergeCell ref="U21:AC21"/>
    <mergeCell ref="U13:AC20"/>
    <mergeCell ref="J6:Q6"/>
    <mergeCell ref="S6:AC6"/>
    <mergeCell ref="S7:W7"/>
    <mergeCell ref="Y7:AC7"/>
    <mergeCell ref="S8:W8"/>
    <mergeCell ref="Y8:AC8"/>
    <mergeCell ref="L13:T13"/>
    <mergeCell ref="B12:K12"/>
    <mergeCell ref="L12:T12"/>
    <mergeCell ref="AE12:AM15"/>
    <mergeCell ref="AE8:AN8"/>
    <mergeCell ref="C13:K13"/>
    <mergeCell ref="C23:K23"/>
    <mergeCell ref="C24:K24"/>
    <mergeCell ref="C14:K14"/>
    <mergeCell ref="C15:K15"/>
    <mergeCell ref="C16:K16"/>
    <mergeCell ref="C17:K17"/>
    <mergeCell ref="C18:K18"/>
    <mergeCell ref="C19:K19"/>
    <mergeCell ref="L23:T23"/>
    <mergeCell ref="L24:T24"/>
    <mergeCell ref="C22:K22"/>
    <mergeCell ref="U22:AC23"/>
    <mergeCell ref="E3:S4"/>
    <mergeCell ref="W37:Y37"/>
    <mergeCell ref="W38:Y38"/>
    <mergeCell ref="W39:Y39"/>
    <mergeCell ref="W40:Y40"/>
    <mergeCell ref="W41:Y41"/>
    <mergeCell ref="W42:Y42"/>
    <mergeCell ref="W43:Y43"/>
    <mergeCell ref="W53:Y53"/>
    <mergeCell ref="W44:Y44"/>
    <mergeCell ref="W45:Y45"/>
    <mergeCell ref="W46:Y46"/>
    <mergeCell ref="W47:Y47"/>
    <mergeCell ref="W48:Y48"/>
    <mergeCell ref="W49:Y49"/>
    <mergeCell ref="W50:Y50"/>
    <mergeCell ref="W51:Y51"/>
    <mergeCell ref="W52:Y52"/>
    <mergeCell ref="L29:T29"/>
    <mergeCell ref="L30:T30"/>
    <mergeCell ref="L14:T14"/>
    <mergeCell ref="L25:T25"/>
    <mergeCell ref="U25:AC30"/>
    <mergeCell ref="C25:K25"/>
  </mergeCells>
  <conditionalFormatting sqref="B13:C13 B14:B30">
    <cfRule type="cellIs" dxfId="493" priority="96" operator="equal">
      <formula>0</formula>
    </cfRule>
  </conditionalFormatting>
  <conditionalFormatting sqref="B13:B30">
    <cfRule type="containsText" dxfId="492" priority="93" operator="containsText" text="zoll">
      <formula>NOT(ISERROR(SEARCH("zoll",B13)))</formula>
    </cfRule>
    <cfRule type="containsText" dxfId="491" priority="94" operator="containsText" text="made in">
      <formula>NOT(ISERROR(SEARCH("made in",B13)))</formula>
    </cfRule>
    <cfRule type="containsText" dxfId="490" priority="95" operator="containsText" text="custom">
      <formula>NOT(ISERROR(SEARCH("custom",B13)))</formula>
    </cfRule>
  </conditionalFormatting>
  <conditionalFormatting sqref="B13:B30">
    <cfRule type="containsText" dxfId="489" priority="90" operator="containsText" text="formule">
      <formula>NOT(ISERROR(SEARCH("formule",B13)))</formula>
    </cfRule>
    <cfRule type="containsText" dxfId="488" priority="91" operator="containsText" text="tipo di f">
      <formula>NOT(ISERROR(SEARCH("tipo di f",B13)))</formula>
    </cfRule>
    <cfRule type="containsText" dxfId="487" priority="92" operator="containsText" text="tarif">
      <formula>NOT(ISERROR(SEARCH("tarif",B13)))</formula>
    </cfRule>
  </conditionalFormatting>
  <conditionalFormatting sqref="B32">
    <cfRule type="containsText" dxfId="486" priority="79" operator="containsText" text="select">
      <formula>NOT(ISERROR(SEARCH("select",B32)))</formula>
    </cfRule>
  </conditionalFormatting>
  <conditionalFormatting sqref="B32">
    <cfRule type="containsText" dxfId="485" priority="80" operator="containsText" text="N/A">
      <formula>NOT(ISERROR(SEARCH("N/A",#REF!)))</formula>
    </cfRule>
  </conditionalFormatting>
  <conditionalFormatting sqref="B10">
    <cfRule type="containsText" dxfId="484" priority="77" operator="containsText" text="select">
      <formula>NOT(ISERROR(SEARCH("select",B10)))</formula>
    </cfRule>
  </conditionalFormatting>
  <conditionalFormatting sqref="B10">
    <cfRule type="containsText" dxfId="483" priority="78" operator="containsText" text="N/A">
      <formula>NOT(ISERROR(SEARCH("N/A",#REF!)))</formula>
    </cfRule>
  </conditionalFormatting>
  <conditionalFormatting sqref="Q37:V37 Q53:V53">
    <cfRule type="cellIs" dxfId="482" priority="76" operator="equal">
      <formula>"n/a"</formula>
    </cfRule>
  </conditionalFormatting>
  <conditionalFormatting sqref="W37:Y37">
    <cfRule type="cellIs" dxfId="481" priority="74" operator="equal">
      <formula>"n/a"</formula>
    </cfRule>
  </conditionalFormatting>
  <conditionalFormatting sqref="W38">
    <cfRule type="containsText" dxfId="480" priority="73" operator="containsText" text="select">
      <formula>NOT(ISERROR(SEARCH("select",W38)))</formula>
    </cfRule>
  </conditionalFormatting>
  <conditionalFormatting sqref="W39">
    <cfRule type="containsText" dxfId="479" priority="72" operator="containsText" text="select">
      <formula>NOT(ISERROR(SEARCH("select",W39)))</formula>
    </cfRule>
  </conditionalFormatting>
  <conditionalFormatting sqref="W40">
    <cfRule type="containsText" dxfId="478" priority="71" operator="containsText" text="select">
      <formula>NOT(ISERROR(SEARCH("select",W40)))</formula>
    </cfRule>
  </conditionalFormatting>
  <conditionalFormatting sqref="W41">
    <cfRule type="containsText" dxfId="477" priority="70" operator="containsText" text="select">
      <formula>NOT(ISERROR(SEARCH("select",W41)))</formula>
    </cfRule>
  </conditionalFormatting>
  <conditionalFormatting sqref="W42">
    <cfRule type="containsText" dxfId="476" priority="69" operator="containsText" text="select">
      <formula>NOT(ISERROR(SEARCH("select",W42)))</formula>
    </cfRule>
  </conditionalFormatting>
  <conditionalFormatting sqref="W43">
    <cfRule type="containsText" dxfId="475" priority="68" operator="containsText" text="select">
      <formula>NOT(ISERROR(SEARCH("select",W43)))</formula>
    </cfRule>
  </conditionalFormatting>
  <conditionalFormatting sqref="W44">
    <cfRule type="containsText" dxfId="474" priority="67" operator="containsText" text="select">
      <formula>NOT(ISERROR(SEARCH("select",W44)))</formula>
    </cfRule>
  </conditionalFormatting>
  <conditionalFormatting sqref="W45">
    <cfRule type="containsText" dxfId="473" priority="66" operator="containsText" text="select">
      <formula>NOT(ISERROR(SEARCH("select",W45)))</formula>
    </cfRule>
  </conditionalFormatting>
  <conditionalFormatting sqref="W46">
    <cfRule type="containsText" dxfId="472" priority="65" operator="containsText" text="select">
      <formula>NOT(ISERROR(SEARCH("select",W46)))</formula>
    </cfRule>
  </conditionalFormatting>
  <conditionalFormatting sqref="W47">
    <cfRule type="containsText" dxfId="471" priority="64" operator="containsText" text="select">
      <formula>NOT(ISERROR(SEARCH("select",W47)))</formula>
    </cfRule>
  </conditionalFormatting>
  <conditionalFormatting sqref="W48">
    <cfRule type="containsText" dxfId="470" priority="63" operator="containsText" text="select">
      <formula>NOT(ISERROR(SEARCH("select",W48)))</formula>
    </cfRule>
  </conditionalFormatting>
  <conditionalFormatting sqref="W49">
    <cfRule type="containsText" dxfId="469" priority="62" operator="containsText" text="select">
      <formula>NOT(ISERROR(SEARCH("select",W49)))</formula>
    </cfRule>
  </conditionalFormatting>
  <conditionalFormatting sqref="W50">
    <cfRule type="containsText" dxfId="468" priority="61" operator="containsText" text="select">
      <formula>NOT(ISERROR(SEARCH("select",W50)))</formula>
    </cfRule>
  </conditionalFormatting>
  <conditionalFormatting sqref="W51">
    <cfRule type="containsText" dxfId="467" priority="60" operator="containsText" text="select">
      <formula>NOT(ISERROR(SEARCH("select",W51)))</formula>
    </cfRule>
  </conditionalFormatting>
  <conditionalFormatting sqref="W52">
    <cfRule type="containsText" dxfId="466" priority="59" operator="containsText" text="select">
      <formula>NOT(ISERROR(SEARCH("select",W52)))</formula>
    </cfRule>
  </conditionalFormatting>
  <conditionalFormatting sqref="W38:Y53">
    <cfRule type="containsText" dxfId="465" priority="58" operator="containsText" text="select">
      <formula>NOT(ISERROR(SEARCH("select",W38)))</formula>
    </cfRule>
  </conditionalFormatting>
  <conditionalFormatting sqref="B13:C13 B13:B30">
    <cfRule type="containsText" dxfId="464" priority="57" operator="containsText" text="START">
      <formula>NOT(ISERROR(SEARCH("START",B13)))</formula>
    </cfRule>
  </conditionalFormatting>
  <conditionalFormatting sqref="C14">
    <cfRule type="cellIs" dxfId="463" priority="44" operator="equal">
      <formula>0</formula>
    </cfRule>
  </conditionalFormatting>
  <conditionalFormatting sqref="C14">
    <cfRule type="containsText" dxfId="462" priority="43" operator="containsText" text="START">
      <formula>NOT(ISERROR(SEARCH("START",C14)))</formula>
    </cfRule>
  </conditionalFormatting>
  <conditionalFormatting sqref="C15">
    <cfRule type="cellIs" dxfId="461" priority="42" operator="equal">
      <formula>0</formula>
    </cfRule>
  </conditionalFormatting>
  <conditionalFormatting sqref="C15">
    <cfRule type="containsText" dxfId="460" priority="41" operator="containsText" text="START">
      <formula>NOT(ISERROR(SEARCH("START",C15)))</formula>
    </cfRule>
  </conditionalFormatting>
  <conditionalFormatting sqref="C16">
    <cfRule type="cellIs" dxfId="459" priority="40" operator="equal">
      <formula>0</formula>
    </cfRule>
  </conditionalFormatting>
  <conditionalFormatting sqref="C16">
    <cfRule type="containsText" dxfId="458" priority="39" operator="containsText" text="START">
      <formula>NOT(ISERROR(SEARCH("START",C16)))</formula>
    </cfRule>
  </conditionalFormatting>
  <conditionalFormatting sqref="C17">
    <cfRule type="cellIs" dxfId="457" priority="38" operator="equal">
      <formula>0</formula>
    </cfRule>
  </conditionalFormatting>
  <conditionalFormatting sqref="C17">
    <cfRule type="containsText" dxfId="456" priority="37" operator="containsText" text="START">
      <formula>NOT(ISERROR(SEARCH("START",C17)))</formula>
    </cfRule>
  </conditionalFormatting>
  <conditionalFormatting sqref="C18">
    <cfRule type="cellIs" dxfId="455" priority="36" operator="equal">
      <formula>0</formula>
    </cfRule>
  </conditionalFormatting>
  <conditionalFormatting sqref="C18">
    <cfRule type="containsText" dxfId="454" priority="35" operator="containsText" text="START">
      <formula>NOT(ISERROR(SEARCH("START",C18)))</formula>
    </cfRule>
  </conditionalFormatting>
  <conditionalFormatting sqref="C19">
    <cfRule type="cellIs" dxfId="453" priority="34" operator="equal">
      <formula>0</formula>
    </cfRule>
  </conditionalFormatting>
  <conditionalFormatting sqref="C19">
    <cfRule type="containsText" dxfId="452" priority="33" operator="containsText" text="START">
      <formula>NOT(ISERROR(SEARCH("START",C19)))</formula>
    </cfRule>
  </conditionalFormatting>
  <conditionalFormatting sqref="C20">
    <cfRule type="cellIs" dxfId="451" priority="32" operator="equal">
      <formula>0</formula>
    </cfRule>
  </conditionalFormatting>
  <conditionalFormatting sqref="C20">
    <cfRule type="containsText" dxfId="450" priority="31" operator="containsText" text="START">
      <formula>NOT(ISERROR(SEARCH("START",C20)))</formula>
    </cfRule>
  </conditionalFormatting>
  <conditionalFormatting sqref="C21">
    <cfRule type="cellIs" dxfId="449" priority="30" operator="equal">
      <formula>0</formula>
    </cfRule>
  </conditionalFormatting>
  <conditionalFormatting sqref="C21">
    <cfRule type="containsText" dxfId="448" priority="29" operator="containsText" text="START">
      <formula>NOT(ISERROR(SEARCH("START",C21)))</formula>
    </cfRule>
  </conditionalFormatting>
  <conditionalFormatting sqref="C22:C28">
    <cfRule type="cellIs" dxfId="447" priority="28" operator="equal">
      <formula>0</formula>
    </cfRule>
  </conditionalFormatting>
  <conditionalFormatting sqref="C22:C28">
    <cfRule type="containsText" dxfId="446" priority="27" operator="containsText" text="START">
      <formula>NOT(ISERROR(SEARCH("START",C22)))</formula>
    </cfRule>
  </conditionalFormatting>
  <conditionalFormatting sqref="C29">
    <cfRule type="cellIs" dxfId="445" priority="12" operator="equal">
      <formula>0</formula>
    </cfRule>
  </conditionalFormatting>
  <conditionalFormatting sqref="C29">
    <cfRule type="containsText" dxfId="444" priority="11" operator="containsText" text="START">
      <formula>NOT(ISERROR(SEARCH("START",C29)))</formula>
    </cfRule>
  </conditionalFormatting>
  <conditionalFormatting sqref="C30">
    <cfRule type="cellIs" dxfId="443" priority="2" operator="equal">
      <formula>0</formula>
    </cfRule>
  </conditionalFormatting>
  <conditionalFormatting sqref="C30">
    <cfRule type="containsText" dxfId="442" priority="1" operator="containsText" text="START">
      <formula>NOT(ISERROR(SEARCH("START",C30)))</formula>
    </cfRule>
  </conditionalFormatting>
  <dataValidations count="1">
    <dataValidation type="decimal" operator="greaterThan" allowBlank="1" showInputMessage="1" showErrorMessage="1" sqref="Q38:V53">
      <formula1>0</formula1>
    </dataValidation>
  </dataValidations>
  <pageMargins left="0.15748031496062992" right="0.15748031496062992" top="0.15748031496062992" bottom="3.937007874015748E-2" header="0.31496062992125984" footer="0.11811023622047245"/>
  <pageSetup paperSize="9" scale="58" fitToHeight="0" orientation="portrait" r:id="rId1"/>
  <headerFooter>
    <oddFooter>&amp;L&amp;F&amp;R&amp;A; &amp;D; &amp;T</oddFooter>
  </headerFooter>
  <ignoredErrors>
    <ignoredError sqref="U13" unlockedFormula="1"/>
  </ignoredErrors>
  <drawing r:id="rId2"/>
  <extLst>
    <ext xmlns:x14="http://schemas.microsoft.com/office/spreadsheetml/2009/9/main" uri="{CCE6A557-97BC-4b89-ADB6-D9C93CAAB3DF}">
      <x14:dataValidations xmlns:xm="http://schemas.microsoft.com/office/excel/2006/main" count="1">
        <x14:dataValidation type="list" operator="greaterThan" allowBlank="1" showInputMessage="1" showErrorMessage="1">
          <x14:formula1>
            <xm:f>'drop down choices'!$K$3:$K$7</xm:f>
          </x14:formula1>
          <xm:sqref>W38:W53 X39:Y53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O63"/>
  <sheetViews>
    <sheetView showGridLines="0" showRowColHeaders="0" zoomScaleNormal="100" workbookViewId="0">
      <selection activeCell="D9" sqref="D9:E9"/>
    </sheetView>
  </sheetViews>
  <sheetFormatPr baseColWidth="10" defaultColWidth="18.453125" defaultRowHeight="31.5" customHeight="1"/>
  <cols>
    <col min="1" max="1" width="3" style="36" customWidth="1"/>
    <col min="2" max="2" width="14.81640625" style="36" customWidth="1"/>
    <col min="3" max="3" width="19.7265625" style="38" customWidth="1"/>
    <col min="4" max="6" width="15.54296875" style="38" customWidth="1"/>
    <col min="7" max="13" width="15.54296875" style="36" customWidth="1"/>
    <col min="14" max="14" width="2.54296875" style="36" customWidth="1"/>
    <col min="15" max="18" width="15.1796875" style="36" customWidth="1"/>
    <col min="19" max="20" width="14.7265625" style="36" customWidth="1"/>
    <col min="21" max="23" width="12.453125" style="36" customWidth="1"/>
    <col min="24" max="16384" width="18.453125" style="36"/>
  </cols>
  <sheetData>
    <row r="1" spans="1:145" s="173" customFormat="1" ht="12" customHeight="1">
      <c r="A1" s="219"/>
      <c r="B1" s="219"/>
      <c r="C1" s="219"/>
      <c r="D1" s="219"/>
      <c r="E1" s="219"/>
      <c r="F1" s="219"/>
      <c r="G1" s="219"/>
      <c r="H1" s="219"/>
      <c r="I1" s="219"/>
      <c r="J1" s="219"/>
      <c r="K1" s="219"/>
      <c r="L1" s="219"/>
      <c r="M1" s="219"/>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row>
    <row r="2" spans="1:145" s="171" customFormat="1" ht="17.25" customHeight="1">
      <c r="C2" s="567" t="str">
        <f>'Fields names'!A14</f>
        <v>Product Specification Card</v>
      </c>
      <c r="D2" s="567"/>
      <c r="E2" s="567"/>
      <c r="F2" s="567"/>
      <c r="G2" s="567"/>
      <c r="H2" s="567"/>
      <c r="I2" s="567"/>
      <c r="K2" s="103" t="str">
        <f>'Fields names'!A16</f>
        <v>QVC SKN (QVC Artikelnummer)</v>
      </c>
      <c r="L2" s="571">
        <f>'PRODUCT &amp; PO'!$X$2</f>
        <v>0</v>
      </c>
      <c r="M2" s="571"/>
      <c r="O2" s="570"/>
      <c r="P2" s="570"/>
    </row>
    <row r="3" spans="1:145" s="171" customFormat="1" ht="17.25" customHeight="1">
      <c r="A3" s="368"/>
      <c r="B3" s="368"/>
      <c r="C3" s="567"/>
      <c r="D3" s="567"/>
      <c r="E3" s="567"/>
      <c r="F3" s="567"/>
      <c r="G3" s="567"/>
      <c r="H3" s="567"/>
      <c r="I3" s="567"/>
      <c r="K3" s="103" t="str">
        <f>'Fields names'!A21</f>
        <v>Produktbezeichnung</v>
      </c>
      <c r="L3" s="571">
        <f>'PRODUCT &amp; PO'!$S$6</f>
        <v>0</v>
      </c>
      <c r="M3" s="571"/>
      <c r="O3" s="570"/>
      <c r="P3" s="570"/>
    </row>
    <row r="4" spans="1:145" s="171" customFormat="1" ht="17.25" customHeight="1">
      <c r="C4" s="572" t="str">
        <f>'Fields names'!A232</f>
        <v>Kosmetik, Lebensmittel und Nahrungsergänzungsmittel</v>
      </c>
      <c r="D4" s="572"/>
      <c r="E4" s="572"/>
      <c r="F4" s="572"/>
      <c r="G4" s="572"/>
      <c r="H4" s="572"/>
      <c r="I4" s="572"/>
      <c r="K4" s="103" t="str">
        <f>'Fields names'!A17</f>
        <v>Lieferant</v>
      </c>
      <c r="L4" s="571">
        <f>'PRODUCT &amp; PO'!$B$6</f>
        <v>0</v>
      </c>
      <c r="M4" s="571"/>
      <c r="O4" s="369"/>
      <c r="P4" s="369"/>
    </row>
    <row r="5" spans="1:145" s="171" customFormat="1" ht="17.25" customHeight="1">
      <c r="C5" s="572"/>
      <c r="D5" s="572"/>
      <c r="E5" s="572"/>
      <c r="F5" s="572"/>
      <c r="G5" s="572"/>
      <c r="H5" s="572"/>
      <c r="I5" s="572"/>
      <c r="K5" s="103" t="str">
        <f>'Fields names'!A19</f>
        <v>Marke</v>
      </c>
      <c r="L5" s="571">
        <f>'PRODUCT &amp; PO'!$J$6</f>
        <v>0</v>
      </c>
      <c r="M5" s="571"/>
      <c r="O5" s="369"/>
      <c r="P5" s="369"/>
    </row>
    <row r="6" spans="1:145" s="173" customFormat="1" ht="9.75" customHeight="1">
      <c r="A6" s="172"/>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c r="CY6" s="172"/>
      <c r="CZ6" s="172"/>
      <c r="DA6" s="172"/>
      <c r="DB6" s="172"/>
      <c r="DC6" s="172"/>
      <c r="DD6" s="172"/>
      <c r="DE6" s="172"/>
      <c r="DF6" s="172"/>
      <c r="DG6" s="172"/>
      <c r="DH6" s="172"/>
      <c r="DI6" s="172"/>
      <c r="DJ6" s="172"/>
      <c r="DK6" s="172"/>
      <c r="DL6" s="172"/>
      <c r="DM6" s="172"/>
      <c r="DN6" s="172"/>
      <c r="DO6" s="172"/>
      <c r="DP6" s="172"/>
      <c r="DQ6" s="172"/>
      <c r="DR6" s="172"/>
      <c r="DS6" s="172"/>
      <c r="DT6" s="172"/>
      <c r="DU6" s="172"/>
      <c r="DV6" s="172"/>
      <c r="DW6" s="172"/>
      <c r="DX6" s="172"/>
      <c r="DY6" s="172"/>
      <c r="DZ6" s="172"/>
      <c r="EA6" s="172"/>
      <c r="EB6" s="172"/>
      <c r="EC6" s="172"/>
      <c r="ED6" s="172"/>
      <c r="EE6" s="172"/>
      <c r="EF6" s="172"/>
      <c r="EG6" s="172"/>
      <c r="EH6" s="172"/>
      <c r="EI6" s="172"/>
      <c r="EJ6" s="172"/>
      <c r="EK6" s="172"/>
      <c r="EL6" s="172"/>
      <c r="EM6" s="172"/>
      <c r="EN6" s="172"/>
      <c r="EO6" s="172"/>
    </row>
    <row r="7" spans="1:145" s="370" customFormat="1" ht="7.9" customHeight="1">
      <c r="A7" s="413"/>
      <c r="B7" s="413"/>
      <c r="C7" s="413"/>
      <c r="D7" s="413"/>
      <c r="E7" s="413"/>
      <c r="F7" s="413"/>
      <c r="G7" s="413"/>
      <c r="H7" s="413"/>
      <c r="I7" s="413"/>
      <c r="J7" s="413"/>
      <c r="K7" s="413"/>
      <c r="L7" s="413"/>
      <c r="M7" s="413"/>
      <c r="N7" s="413"/>
      <c r="O7" s="413"/>
      <c r="P7" s="413"/>
      <c r="Q7" s="413"/>
      <c r="R7" s="413"/>
      <c r="S7" s="413"/>
      <c r="T7" s="413"/>
      <c r="U7" s="413"/>
      <c r="V7" s="413"/>
      <c r="W7" s="413"/>
      <c r="X7" s="413"/>
      <c r="Y7" s="414"/>
      <c r="Z7" s="414"/>
      <c r="AA7" s="414"/>
      <c r="AB7" s="414"/>
      <c r="AC7" s="414"/>
      <c r="AD7" s="414"/>
      <c r="AE7" s="414"/>
      <c r="AF7" s="414"/>
      <c r="AG7" s="414"/>
      <c r="AH7" s="414"/>
      <c r="AI7" s="414"/>
      <c r="AJ7" s="414"/>
      <c r="AK7" s="414"/>
      <c r="AL7" s="414"/>
      <c r="AM7" s="414"/>
      <c r="AN7" s="414"/>
      <c r="AO7" s="414"/>
      <c r="AP7" s="414"/>
    </row>
    <row r="8" spans="1:145" s="370" customFormat="1" ht="21.75" customHeight="1">
      <c r="A8" s="413"/>
      <c r="B8" s="413"/>
      <c r="C8" s="415" t="str">
        <f>'Fields names'!A34</f>
        <v>Bestandteile</v>
      </c>
      <c r="D8" s="575"/>
      <c r="E8" s="576"/>
      <c r="F8" s="575"/>
      <c r="G8" s="576"/>
      <c r="H8" s="575"/>
      <c r="I8" s="576"/>
      <c r="J8" s="575"/>
      <c r="K8" s="576"/>
      <c r="L8" s="575"/>
      <c r="M8" s="576"/>
      <c r="N8" s="423"/>
      <c r="O8" s="575"/>
      <c r="P8" s="576"/>
      <c r="Q8" s="575"/>
      <c r="R8" s="576"/>
      <c r="S8" s="575"/>
      <c r="T8" s="576"/>
      <c r="U8" s="413"/>
      <c r="V8" s="413"/>
      <c r="W8" s="413"/>
      <c r="X8" s="413"/>
      <c r="Y8" s="414"/>
      <c r="Z8" s="414"/>
      <c r="AA8" s="414"/>
      <c r="AB8" s="414"/>
      <c r="AC8" s="414"/>
      <c r="AD8" s="414"/>
      <c r="AE8" s="414"/>
      <c r="AF8" s="414"/>
      <c r="AG8" s="414"/>
      <c r="AH8" s="414"/>
      <c r="AI8" s="414"/>
      <c r="AJ8" s="414"/>
      <c r="AK8" s="414"/>
      <c r="AL8" s="414"/>
      <c r="AM8" s="414"/>
      <c r="AN8" s="414"/>
      <c r="AO8" s="414"/>
      <c r="AP8" s="414"/>
    </row>
    <row r="9" spans="1:145" s="370" customFormat="1" ht="58.5" customHeight="1">
      <c r="A9" s="413"/>
      <c r="B9" s="565" t="str">
        <f>'Fields names'!A201</f>
        <v>QVCs wirtschaftliche Rolle</v>
      </c>
      <c r="C9" s="573"/>
      <c r="D9" s="560" t="s">
        <v>300</v>
      </c>
      <c r="E9" s="574"/>
      <c r="F9" s="560" t="str">
        <f>D9</f>
        <v>Select</v>
      </c>
      <c r="G9" s="574"/>
      <c r="H9" s="560" t="str">
        <f>F9</f>
        <v>Select</v>
      </c>
      <c r="I9" s="574"/>
      <c r="J9" s="560" t="str">
        <f>H9</f>
        <v>Select</v>
      </c>
      <c r="K9" s="574"/>
      <c r="L9" s="560" t="str">
        <f>J9</f>
        <v>Select</v>
      </c>
      <c r="M9" s="578"/>
      <c r="N9" s="414"/>
      <c r="O9" s="560" t="str">
        <f>L9</f>
        <v>Select</v>
      </c>
      <c r="P9" s="574"/>
      <c r="Q9" s="560" t="str">
        <f>O9</f>
        <v>Select</v>
      </c>
      <c r="R9" s="574"/>
      <c r="S9" s="560" t="str">
        <f>Q9</f>
        <v>Select</v>
      </c>
      <c r="T9" s="578"/>
      <c r="U9" s="413"/>
      <c r="V9" s="413"/>
      <c r="W9" s="413"/>
      <c r="X9" s="413"/>
      <c r="Y9" s="414"/>
      <c r="Z9" s="414"/>
      <c r="AA9" s="414"/>
      <c r="AB9" s="414"/>
      <c r="AC9" s="414"/>
      <c r="AD9" s="414"/>
      <c r="AE9" s="414"/>
      <c r="AF9" s="414"/>
      <c r="AG9" s="414"/>
      <c r="AH9" s="414"/>
      <c r="AI9" s="414"/>
      <c r="AJ9" s="414"/>
      <c r="AK9" s="414"/>
      <c r="AL9" s="414"/>
      <c r="AM9" s="414"/>
      <c r="AN9" s="414"/>
      <c r="AO9" s="414"/>
      <c r="AP9" s="414"/>
    </row>
    <row r="10" spans="1:145" s="370" customFormat="1" ht="87" customHeight="1">
      <c r="A10" s="413"/>
      <c r="B10" s="565" t="str">
        <f>'Fields names'!A202</f>
        <v>Verantwortliche Person (Name und Adresse)</v>
      </c>
      <c r="C10" s="573"/>
      <c r="D10" s="563"/>
      <c r="E10" s="564"/>
      <c r="F10" s="563"/>
      <c r="G10" s="564"/>
      <c r="H10" s="563"/>
      <c r="I10" s="564"/>
      <c r="J10" s="563"/>
      <c r="K10" s="564"/>
      <c r="L10" s="563"/>
      <c r="M10" s="564"/>
      <c r="N10" s="414"/>
      <c r="O10" s="563"/>
      <c r="P10" s="564"/>
      <c r="Q10" s="563"/>
      <c r="R10" s="564"/>
      <c r="S10" s="563"/>
      <c r="T10" s="564"/>
      <c r="U10" s="413"/>
      <c r="V10" s="413"/>
      <c r="W10" s="413"/>
      <c r="X10" s="413"/>
      <c r="Y10" s="414"/>
      <c r="Z10" s="414"/>
      <c r="AA10" s="414"/>
      <c r="AB10" s="414"/>
      <c r="AC10" s="414"/>
      <c r="AD10" s="414"/>
      <c r="AE10" s="414"/>
      <c r="AF10" s="414"/>
      <c r="AG10" s="414"/>
      <c r="AH10" s="414"/>
      <c r="AI10" s="414"/>
      <c r="AJ10" s="414"/>
      <c r="AK10" s="414"/>
      <c r="AL10" s="414"/>
      <c r="AM10" s="414"/>
      <c r="AN10" s="414"/>
      <c r="AO10" s="414"/>
      <c r="AP10" s="414"/>
    </row>
    <row r="11" spans="1:145" s="370" customFormat="1" ht="36.75" customHeight="1">
      <c r="A11" s="413"/>
      <c r="B11" s="569" t="str">
        <f>'Fields names'!A203</f>
        <v>Made In (Angabe auf dem Produkt)</v>
      </c>
      <c r="C11" s="569"/>
      <c r="D11" s="577"/>
      <c r="E11" s="577"/>
      <c r="F11" s="577"/>
      <c r="G11" s="577"/>
      <c r="H11" s="577"/>
      <c r="I11" s="577"/>
      <c r="J11" s="577"/>
      <c r="K11" s="577"/>
      <c r="L11" s="577"/>
      <c r="M11" s="577"/>
      <c r="N11" s="414"/>
      <c r="O11" s="563"/>
      <c r="P11" s="564"/>
      <c r="Q11" s="563"/>
      <c r="R11" s="564"/>
      <c r="S11" s="563"/>
      <c r="T11" s="564"/>
      <c r="U11" s="413"/>
      <c r="V11" s="413"/>
      <c r="W11" s="413"/>
      <c r="X11" s="413"/>
      <c r="Y11" s="414"/>
      <c r="Z11" s="414"/>
      <c r="AA11" s="414"/>
      <c r="AB11" s="414"/>
      <c r="AC11" s="414"/>
      <c r="AD11" s="414"/>
      <c r="AE11" s="414"/>
      <c r="AF11" s="414"/>
      <c r="AG11" s="414"/>
      <c r="AH11" s="414"/>
      <c r="AI11" s="414"/>
      <c r="AJ11" s="414"/>
      <c r="AK11" s="414"/>
      <c r="AL11" s="414"/>
      <c r="AM11" s="414"/>
      <c r="AN11" s="414"/>
      <c r="AO11" s="414"/>
      <c r="AP11" s="414"/>
    </row>
    <row r="12" spans="1:145" s="370" customFormat="1" ht="21" customHeight="1">
      <c r="A12" s="413"/>
      <c r="B12" s="549" t="str">
        <f>IF(D9='QVC ROLE'!A2,'QVC ROLE'!B2,IF(D9='QVC ROLE'!A3,'QVC ROLE'!B3,IF(D9='QVC ROLE'!A4,'QVC ROLE'!B4,IF(D9='QVC ROLE'!A5,'QVC ROLE'!B5,""))))</f>
        <v/>
      </c>
      <c r="C12" s="549"/>
      <c r="D12" s="549"/>
      <c r="E12" s="549"/>
      <c r="F12" s="549"/>
      <c r="G12" s="549"/>
      <c r="H12" s="549"/>
      <c r="I12" s="549"/>
      <c r="J12" s="549"/>
      <c r="K12" s="549"/>
      <c r="L12" s="549"/>
      <c r="M12" s="549"/>
      <c r="N12" s="413"/>
      <c r="O12" s="413"/>
      <c r="P12" s="413"/>
      <c r="Q12" s="413"/>
      <c r="R12" s="413"/>
      <c r="S12" s="413"/>
      <c r="T12" s="413"/>
      <c r="U12" s="413"/>
      <c r="V12" s="413"/>
      <c r="W12" s="413"/>
      <c r="X12" s="413"/>
      <c r="Y12" s="414"/>
      <c r="Z12" s="414"/>
      <c r="AA12" s="414"/>
      <c r="AB12" s="414"/>
      <c r="AC12" s="414"/>
      <c r="AD12" s="414"/>
      <c r="AE12" s="414"/>
      <c r="AF12" s="414"/>
      <c r="AG12" s="414"/>
      <c r="AH12" s="414"/>
      <c r="AI12" s="414"/>
      <c r="AJ12" s="414"/>
      <c r="AK12" s="414"/>
      <c r="AL12" s="414"/>
      <c r="AM12" s="414"/>
      <c r="AN12" s="414"/>
      <c r="AO12" s="414"/>
      <c r="AP12" s="414"/>
    </row>
    <row r="13" spans="1:145" s="370" customFormat="1" ht="105.75" customHeight="1">
      <c r="A13" s="413"/>
      <c r="B13" s="550"/>
      <c r="C13" s="550"/>
      <c r="D13" s="550"/>
      <c r="E13" s="550"/>
      <c r="F13" s="550"/>
      <c r="G13" s="550"/>
      <c r="H13" s="550"/>
      <c r="I13" s="550"/>
      <c r="J13" s="550"/>
      <c r="K13" s="550"/>
      <c r="L13" s="550"/>
      <c r="M13" s="550"/>
      <c r="N13" s="413"/>
      <c r="O13" s="413"/>
      <c r="P13" s="413"/>
      <c r="Q13" s="413"/>
      <c r="R13" s="413"/>
      <c r="S13" s="413"/>
      <c r="T13" s="413"/>
      <c r="U13" s="413"/>
      <c r="V13" s="413"/>
      <c r="W13" s="413"/>
      <c r="X13" s="413"/>
      <c r="Y13" s="414"/>
      <c r="Z13" s="414"/>
      <c r="AA13" s="414"/>
      <c r="AB13" s="414"/>
      <c r="AC13" s="414"/>
      <c r="AD13" s="414"/>
      <c r="AE13" s="414"/>
      <c r="AF13" s="414"/>
      <c r="AG13" s="414"/>
      <c r="AH13" s="414"/>
      <c r="AI13" s="414"/>
      <c r="AJ13" s="414"/>
      <c r="AK13" s="414"/>
      <c r="AL13" s="414"/>
      <c r="AM13" s="414"/>
      <c r="AN13" s="414"/>
      <c r="AO13" s="414"/>
      <c r="AP13" s="414"/>
    </row>
    <row r="14" spans="1:145" s="371" customFormat="1" ht="18.75" customHeight="1">
      <c r="A14" s="413"/>
      <c r="B14" s="551"/>
      <c r="C14" s="551"/>
      <c r="D14" s="551"/>
      <c r="E14" s="551"/>
      <c r="F14" s="551"/>
      <c r="G14" s="551"/>
      <c r="H14" s="551"/>
      <c r="I14" s="551"/>
      <c r="J14" s="551"/>
      <c r="K14" s="551"/>
      <c r="L14" s="551"/>
      <c r="M14" s="551"/>
      <c r="N14" s="413"/>
      <c r="O14" s="413"/>
      <c r="P14" s="413"/>
      <c r="Q14" s="413"/>
      <c r="R14" s="413"/>
      <c r="S14" s="413"/>
      <c r="T14" s="413"/>
      <c r="U14" s="413"/>
      <c r="V14" s="413"/>
      <c r="W14" s="413"/>
      <c r="X14" s="413"/>
      <c r="Y14" s="416"/>
      <c r="Z14" s="416"/>
      <c r="AA14" s="416"/>
      <c r="AB14" s="416"/>
      <c r="AC14" s="416"/>
      <c r="AD14" s="416"/>
      <c r="AE14" s="416"/>
      <c r="AF14" s="416"/>
      <c r="AG14" s="416"/>
      <c r="AH14" s="416"/>
      <c r="AI14" s="416"/>
      <c r="AJ14" s="416"/>
      <c r="AK14" s="416"/>
      <c r="AL14" s="416"/>
      <c r="AM14" s="416"/>
      <c r="AN14" s="416"/>
      <c r="AO14" s="416"/>
      <c r="AP14" s="416"/>
    </row>
    <row r="15" spans="1:145" s="371" customFormat="1" ht="24" customHeight="1">
      <c r="A15" s="413"/>
      <c r="B15" s="568" t="str">
        <f>'CATE AND SUBCAT'!E3</f>
        <v>Kosmetik</v>
      </c>
      <c r="C15" s="568"/>
      <c r="D15" s="568"/>
      <c r="E15" s="568"/>
      <c r="F15" s="568"/>
      <c r="G15" s="568"/>
      <c r="H15" s="568"/>
      <c r="I15" s="568"/>
      <c r="J15" s="568"/>
      <c r="K15" s="568"/>
      <c r="L15" s="568"/>
      <c r="M15" s="568"/>
      <c r="N15" s="413"/>
      <c r="O15" s="413"/>
      <c r="P15" s="413"/>
      <c r="Q15" s="413"/>
      <c r="R15" s="413"/>
      <c r="S15" s="413"/>
      <c r="T15" s="413"/>
      <c r="U15" s="413"/>
      <c r="V15" s="413"/>
      <c r="W15" s="413"/>
      <c r="X15" s="413"/>
      <c r="Y15" s="416"/>
      <c r="Z15" s="416"/>
      <c r="AA15" s="416"/>
      <c r="AB15" s="416"/>
      <c r="AC15" s="416"/>
      <c r="AD15" s="416"/>
      <c r="AE15" s="416"/>
      <c r="AF15" s="416"/>
      <c r="AG15" s="416"/>
      <c r="AH15" s="416"/>
      <c r="AI15" s="416"/>
      <c r="AJ15" s="416"/>
      <c r="AK15" s="416"/>
      <c r="AL15" s="416"/>
      <c r="AM15" s="416"/>
      <c r="AN15" s="416"/>
      <c r="AO15" s="416"/>
      <c r="AP15" s="416"/>
    </row>
    <row r="16" spans="1:145" s="371" customFormat="1" ht="9.75" customHeight="1">
      <c r="A16" s="413"/>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6"/>
      <c r="Z16" s="416"/>
      <c r="AA16" s="416"/>
      <c r="AB16" s="416"/>
      <c r="AC16" s="416"/>
      <c r="AD16" s="416"/>
      <c r="AE16" s="416"/>
      <c r="AF16" s="416"/>
      <c r="AG16" s="416"/>
      <c r="AH16" s="416"/>
      <c r="AI16" s="416"/>
      <c r="AJ16" s="416"/>
      <c r="AK16" s="416"/>
      <c r="AL16" s="416"/>
      <c r="AM16" s="416"/>
      <c r="AN16" s="416"/>
      <c r="AO16" s="416"/>
      <c r="AP16" s="416"/>
    </row>
    <row r="17" spans="1:42" s="371" customFormat="1" ht="21" customHeight="1">
      <c r="A17" s="413"/>
      <c r="B17" s="413"/>
      <c r="C17" s="415" t="str">
        <f>'Fields names'!A34</f>
        <v>Bestandteile</v>
      </c>
      <c r="D17" s="561">
        <f>D$8</f>
        <v>0</v>
      </c>
      <c r="E17" s="562"/>
      <c r="F17" s="561">
        <f>F8</f>
        <v>0</v>
      </c>
      <c r="G17" s="562"/>
      <c r="H17" s="561">
        <f>H8</f>
        <v>0</v>
      </c>
      <c r="I17" s="562"/>
      <c r="J17" s="561">
        <f>J8</f>
        <v>0</v>
      </c>
      <c r="K17" s="562"/>
      <c r="L17" s="561">
        <f>L8</f>
        <v>0</v>
      </c>
      <c r="M17" s="562"/>
      <c r="N17" s="413"/>
      <c r="O17" s="561">
        <f>O8</f>
        <v>0</v>
      </c>
      <c r="P17" s="562"/>
      <c r="Q17" s="561">
        <f>Q8</f>
        <v>0</v>
      </c>
      <c r="R17" s="562"/>
      <c r="S17" s="561">
        <f>S8</f>
        <v>0</v>
      </c>
      <c r="T17" s="562"/>
      <c r="U17" s="413"/>
      <c r="V17" s="413"/>
      <c r="W17" s="413"/>
      <c r="X17" s="413"/>
      <c r="Y17" s="416"/>
      <c r="Z17" s="416"/>
      <c r="AA17" s="416"/>
      <c r="AB17" s="416"/>
      <c r="AC17" s="416"/>
      <c r="AD17" s="416"/>
      <c r="AE17" s="416"/>
      <c r="AF17" s="416"/>
      <c r="AG17" s="416"/>
      <c r="AH17" s="416"/>
      <c r="AI17" s="416"/>
      <c r="AJ17" s="416"/>
      <c r="AK17" s="416"/>
      <c r="AL17" s="416"/>
      <c r="AM17" s="416"/>
      <c r="AN17" s="416"/>
      <c r="AO17" s="416"/>
      <c r="AP17" s="416"/>
    </row>
    <row r="18" spans="1:42" s="371" customFormat="1" ht="38.25" customHeight="1">
      <c r="A18" s="413"/>
      <c r="B18" s="565" t="str">
        <f>IF(OR(START!$B$13=$B$15,START!$B$13='CATE AND SUBCAT'!$E$5),IF(START!B7="uk",'Fields names'!A210,'Fields names'!A211),"n/a")</f>
        <v>n/a</v>
      </c>
      <c r="C18" s="553"/>
      <c r="D18" s="563"/>
      <c r="E18" s="579"/>
      <c r="F18" s="563"/>
      <c r="G18" s="564"/>
      <c r="H18" s="563"/>
      <c r="I18" s="564"/>
      <c r="J18" s="563"/>
      <c r="K18" s="564"/>
      <c r="L18" s="563"/>
      <c r="M18" s="564"/>
      <c r="N18" s="413"/>
      <c r="O18" s="563"/>
      <c r="P18" s="564"/>
      <c r="Q18" s="563"/>
      <c r="R18" s="564"/>
      <c r="S18" s="563"/>
      <c r="T18" s="564"/>
      <c r="U18" s="413"/>
      <c r="V18" s="413"/>
      <c r="W18" s="413"/>
      <c r="X18" s="413"/>
      <c r="Y18" s="414"/>
      <c r="Z18" s="414"/>
      <c r="AA18" s="414"/>
      <c r="AB18" s="414"/>
      <c r="AC18" s="414"/>
      <c r="AD18" s="414"/>
      <c r="AE18" s="414"/>
      <c r="AF18" s="416"/>
      <c r="AG18" s="416"/>
      <c r="AH18" s="416"/>
      <c r="AI18" s="416"/>
      <c r="AJ18" s="416"/>
      <c r="AK18" s="416"/>
      <c r="AL18" s="416"/>
      <c r="AM18" s="416"/>
      <c r="AN18" s="416"/>
      <c r="AO18" s="416"/>
      <c r="AP18" s="416"/>
    </row>
    <row r="19" spans="1:42" s="371" customFormat="1" ht="15" customHeight="1">
      <c r="A19" s="413"/>
      <c r="B19" s="556" t="str">
        <f>IF(OR(START!$B$13=$B$15,START!$B$13='CATE AND SUBCAT'!$E$5),'Fields names'!A169,"n/a")</f>
        <v>n/a</v>
      </c>
      <c r="C19" s="557"/>
      <c r="D19" s="560" t="s">
        <v>300</v>
      </c>
      <c r="E19" s="422" t="str">
        <f>IF(OR(D19='drop down choices'!$AL$5,D19='drop down choices'!$AL$6),"PAO:","")</f>
        <v/>
      </c>
      <c r="F19" s="560" t="s">
        <v>300</v>
      </c>
      <c r="G19" s="422" t="str">
        <f>IF(OR(F19='drop down choices'!$AL$5,F19='drop down choices'!$AL$6),"PAO:","")</f>
        <v/>
      </c>
      <c r="H19" s="560" t="s">
        <v>300</v>
      </c>
      <c r="I19" s="422" t="str">
        <f>IF(OR(H19='drop down choices'!$AL$5,H19='drop down choices'!$AL$6),"PAO:","")</f>
        <v/>
      </c>
      <c r="J19" s="560" t="s">
        <v>300</v>
      </c>
      <c r="K19" s="422" t="str">
        <f>IF(OR(J19='drop down choices'!$AL$5,J19='drop down choices'!$AL$6),"PAO:","")</f>
        <v/>
      </c>
      <c r="L19" s="560" t="s">
        <v>300</v>
      </c>
      <c r="M19" s="422" t="str">
        <f>IF(OR(L19='drop down choices'!$AL$5,L19='drop down choices'!$AL$6),"PAO:","")</f>
        <v/>
      </c>
      <c r="N19" s="413"/>
      <c r="O19" s="560" t="s">
        <v>300</v>
      </c>
      <c r="P19" s="422" t="str">
        <f>IF(OR(O19='drop down choices'!$AL$5,O19='drop down choices'!$AL$6),"PAO:","")</f>
        <v/>
      </c>
      <c r="Q19" s="560" t="s">
        <v>300</v>
      </c>
      <c r="R19" s="422" t="str">
        <f>IF(OR(Q19='drop down choices'!$AL$5,Q19='drop down choices'!$AL$6),"PAO:","")</f>
        <v/>
      </c>
      <c r="S19" s="560" t="s">
        <v>300</v>
      </c>
      <c r="T19" s="422" t="str">
        <f>IF(OR(S19='drop down choices'!$AL$5,S19='drop down choices'!$AL$6),"PAO:","")</f>
        <v/>
      </c>
      <c r="U19" s="413"/>
      <c r="V19" s="413"/>
      <c r="W19" s="413"/>
      <c r="X19" s="413"/>
      <c r="Y19" s="414"/>
      <c r="Z19" s="414"/>
      <c r="AA19" s="414"/>
      <c r="AB19" s="414"/>
      <c r="AC19" s="414"/>
      <c r="AD19" s="414"/>
      <c r="AE19" s="414"/>
      <c r="AF19" s="416"/>
      <c r="AG19" s="416"/>
      <c r="AH19" s="416"/>
      <c r="AI19" s="416"/>
      <c r="AJ19" s="416"/>
      <c r="AK19" s="416"/>
      <c r="AL19" s="416"/>
      <c r="AM19" s="416"/>
      <c r="AN19" s="416"/>
      <c r="AO19" s="416"/>
      <c r="AP19" s="416"/>
    </row>
    <row r="20" spans="1:42" s="371" customFormat="1" ht="23.25" customHeight="1">
      <c r="A20" s="413"/>
      <c r="B20" s="558"/>
      <c r="C20" s="559"/>
      <c r="D20" s="560"/>
      <c r="E20" s="421"/>
      <c r="F20" s="560"/>
      <c r="G20" s="421"/>
      <c r="H20" s="560"/>
      <c r="I20" s="421"/>
      <c r="J20" s="560"/>
      <c r="K20" s="421"/>
      <c r="L20" s="560"/>
      <c r="M20" s="421"/>
      <c r="N20" s="413"/>
      <c r="O20" s="560"/>
      <c r="P20" s="421"/>
      <c r="Q20" s="560"/>
      <c r="R20" s="421"/>
      <c r="S20" s="560"/>
      <c r="T20" s="421"/>
      <c r="U20" s="413"/>
      <c r="V20" s="413"/>
      <c r="W20" s="413"/>
      <c r="X20" s="413"/>
      <c r="Y20" s="414"/>
      <c r="Z20" s="414"/>
      <c r="AA20" s="414"/>
      <c r="AB20" s="414"/>
      <c r="AC20" s="414"/>
      <c r="AD20" s="414"/>
      <c r="AE20" s="414"/>
      <c r="AF20" s="416"/>
      <c r="AG20" s="416"/>
      <c r="AH20" s="416"/>
      <c r="AI20" s="416"/>
      <c r="AJ20" s="416"/>
      <c r="AK20" s="416"/>
      <c r="AL20" s="416"/>
      <c r="AM20" s="416"/>
      <c r="AN20" s="416"/>
      <c r="AO20" s="416"/>
      <c r="AP20" s="416"/>
    </row>
    <row r="21" spans="1:42" s="371" customFormat="1" ht="38.25" customHeight="1">
      <c r="A21" s="413"/>
      <c r="B21" s="565" t="str">
        <f>IF(OR(START!$B$13=$B$15,START!$B$13='CATE AND SUBCAT'!$E$5),'Fields names'!A212,"n/a")</f>
        <v>n/a</v>
      </c>
      <c r="C21" s="553"/>
      <c r="D21" s="563"/>
      <c r="E21" s="580"/>
      <c r="F21" s="563"/>
      <c r="G21" s="564"/>
      <c r="H21" s="563"/>
      <c r="I21" s="564"/>
      <c r="J21" s="563"/>
      <c r="K21" s="564"/>
      <c r="L21" s="563"/>
      <c r="M21" s="564"/>
      <c r="N21" s="413"/>
      <c r="O21" s="563"/>
      <c r="P21" s="564"/>
      <c r="Q21" s="563"/>
      <c r="R21" s="564"/>
      <c r="S21" s="563"/>
      <c r="T21" s="564"/>
      <c r="U21" s="413"/>
      <c r="V21" s="413"/>
      <c r="W21" s="413"/>
      <c r="X21" s="413"/>
      <c r="Y21" s="414"/>
      <c r="Z21" s="414"/>
      <c r="AA21" s="414"/>
      <c r="AB21" s="414"/>
      <c r="AC21" s="414"/>
      <c r="AD21" s="414"/>
      <c r="AE21" s="414"/>
      <c r="AF21" s="416"/>
      <c r="AG21" s="416"/>
      <c r="AH21" s="416"/>
      <c r="AI21" s="416"/>
      <c r="AJ21" s="416"/>
      <c r="AK21" s="416"/>
      <c r="AL21" s="416"/>
      <c r="AM21" s="416"/>
      <c r="AN21" s="416"/>
      <c r="AO21" s="416"/>
      <c r="AP21" s="416"/>
    </row>
    <row r="22" spans="1:42" s="371" customFormat="1" ht="38.25" customHeight="1">
      <c r="A22" s="413"/>
      <c r="B22" s="565" t="str">
        <f>IF(OR(START!$B$13=$B$15,START!$B$13='CATE AND SUBCAT'!$E$5),'Fields names'!A213,"n/a")</f>
        <v>n/a</v>
      </c>
      <c r="C22" s="553"/>
      <c r="D22" s="563"/>
      <c r="E22" s="564"/>
      <c r="F22" s="563"/>
      <c r="G22" s="564"/>
      <c r="H22" s="563"/>
      <c r="I22" s="564"/>
      <c r="J22" s="563"/>
      <c r="K22" s="564"/>
      <c r="L22" s="563"/>
      <c r="M22" s="564"/>
      <c r="N22" s="413"/>
      <c r="O22" s="563"/>
      <c r="P22" s="564"/>
      <c r="Q22" s="563"/>
      <c r="R22" s="564"/>
      <c r="S22" s="563"/>
      <c r="T22" s="564"/>
      <c r="U22" s="413"/>
      <c r="V22" s="413"/>
      <c r="W22" s="413"/>
      <c r="X22" s="413"/>
      <c r="Y22" s="414"/>
      <c r="Z22" s="414"/>
      <c r="AA22" s="414"/>
      <c r="AB22" s="414"/>
      <c r="AC22" s="414"/>
      <c r="AD22" s="414"/>
      <c r="AE22" s="414"/>
      <c r="AF22" s="416"/>
      <c r="AG22" s="416"/>
      <c r="AH22" s="416"/>
      <c r="AI22" s="416"/>
      <c r="AJ22" s="416"/>
      <c r="AK22" s="416"/>
      <c r="AL22" s="416"/>
      <c r="AM22" s="416"/>
      <c r="AN22" s="416"/>
      <c r="AO22" s="416"/>
      <c r="AP22" s="416"/>
    </row>
    <row r="23" spans="1:42" s="371" customFormat="1" ht="38.25" customHeight="1">
      <c r="A23" s="413"/>
      <c r="B23" s="565" t="str">
        <f>IF(START!B7="Germany","n/a",IF(OR(START!$B$13=$B$15,START!$B$13='CATE AND SUBCAT'!E6),'Fields names'!A214,"n/a"))</f>
        <v>n/a</v>
      </c>
      <c r="C23" s="553"/>
      <c r="D23" s="563"/>
      <c r="E23" s="564"/>
      <c r="F23" s="563"/>
      <c r="G23" s="564"/>
      <c r="H23" s="563"/>
      <c r="I23" s="564"/>
      <c r="J23" s="563"/>
      <c r="K23" s="564"/>
      <c r="L23" s="563"/>
      <c r="M23" s="564"/>
      <c r="N23" s="413"/>
      <c r="O23" s="563"/>
      <c r="P23" s="564"/>
      <c r="Q23" s="563"/>
      <c r="R23" s="564"/>
      <c r="S23" s="563"/>
      <c r="T23" s="564"/>
      <c r="U23" s="413"/>
      <c r="V23" s="413"/>
      <c r="W23" s="413"/>
      <c r="X23" s="413"/>
      <c r="Y23" s="414"/>
      <c r="Z23" s="414"/>
      <c r="AA23" s="414"/>
      <c r="AB23" s="414"/>
      <c r="AC23" s="414"/>
      <c r="AD23" s="414"/>
      <c r="AE23" s="414"/>
      <c r="AF23" s="416"/>
      <c r="AG23" s="416"/>
      <c r="AH23" s="416"/>
      <c r="AI23" s="416"/>
      <c r="AJ23" s="416"/>
      <c r="AK23" s="416"/>
      <c r="AL23" s="416"/>
      <c r="AM23" s="416"/>
      <c r="AN23" s="416"/>
      <c r="AO23" s="416"/>
      <c r="AP23" s="416"/>
    </row>
    <row r="24" spans="1:42" s="371" customFormat="1" ht="38.25" customHeight="1">
      <c r="A24" s="413"/>
      <c r="B24" s="565" t="str">
        <f>IF(OR(START!$B$13=$B$15,START!$B$13='CATE AND SUBCAT'!E7),'Fields names'!A215,"n/a")</f>
        <v>n/a</v>
      </c>
      <c r="C24" s="553"/>
      <c r="D24" s="563"/>
      <c r="E24" s="564"/>
      <c r="F24" s="563"/>
      <c r="G24" s="564"/>
      <c r="H24" s="563"/>
      <c r="I24" s="564"/>
      <c r="J24" s="563"/>
      <c r="K24" s="564"/>
      <c r="L24" s="563"/>
      <c r="M24" s="564"/>
      <c r="N24" s="413"/>
      <c r="O24" s="563"/>
      <c r="P24" s="564"/>
      <c r="Q24" s="563"/>
      <c r="R24" s="564"/>
      <c r="S24" s="563"/>
      <c r="T24" s="564"/>
      <c r="U24" s="413"/>
      <c r="V24" s="413"/>
      <c r="W24" s="413"/>
      <c r="X24" s="413"/>
      <c r="Y24" s="414"/>
      <c r="Z24" s="414"/>
      <c r="AA24" s="414"/>
      <c r="AB24" s="414"/>
      <c r="AC24" s="414"/>
      <c r="AD24" s="414"/>
      <c r="AE24" s="414"/>
      <c r="AF24" s="416"/>
      <c r="AG24" s="416"/>
      <c r="AH24" s="416"/>
      <c r="AI24" s="416"/>
      <c r="AJ24" s="416"/>
      <c r="AK24" s="416"/>
      <c r="AL24" s="416"/>
      <c r="AM24" s="416"/>
      <c r="AN24" s="416"/>
      <c r="AO24" s="416"/>
      <c r="AP24" s="416"/>
    </row>
    <row r="25" spans="1:42" s="371" customFormat="1" ht="38.25" customHeight="1">
      <c r="A25" s="413"/>
      <c r="B25" s="565" t="str">
        <f>IF(OR(START!$B$13=$B$15,START!$B$13='CATE AND SUBCAT'!E8),'Fields names'!A216,"n/a")</f>
        <v>n/a</v>
      </c>
      <c r="C25" s="553"/>
      <c r="D25" s="563"/>
      <c r="E25" s="564"/>
      <c r="F25" s="563"/>
      <c r="G25" s="564"/>
      <c r="H25" s="563"/>
      <c r="I25" s="564"/>
      <c r="J25" s="563"/>
      <c r="K25" s="564"/>
      <c r="L25" s="563"/>
      <c r="M25" s="564"/>
      <c r="N25" s="413"/>
      <c r="O25" s="563"/>
      <c r="P25" s="564"/>
      <c r="Q25" s="563"/>
      <c r="R25" s="564"/>
      <c r="S25" s="563"/>
      <c r="T25" s="564"/>
      <c r="U25" s="413"/>
      <c r="V25" s="413"/>
      <c r="W25" s="413"/>
      <c r="X25" s="413"/>
      <c r="Y25" s="414"/>
      <c r="Z25" s="414"/>
      <c r="AA25" s="414"/>
      <c r="AB25" s="414"/>
      <c r="AC25" s="414"/>
      <c r="AD25" s="414"/>
      <c r="AE25" s="414"/>
      <c r="AF25" s="416"/>
      <c r="AG25" s="416"/>
      <c r="AH25" s="416"/>
      <c r="AI25" s="416"/>
      <c r="AJ25" s="416"/>
      <c r="AK25" s="416"/>
      <c r="AL25" s="416"/>
      <c r="AM25" s="416"/>
      <c r="AN25" s="416"/>
      <c r="AO25" s="416"/>
      <c r="AP25" s="416"/>
    </row>
    <row r="26" spans="1:42" s="371" customFormat="1" ht="38.25" customHeight="1">
      <c r="A26" s="413"/>
      <c r="B26" s="565" t="str">
        <f>IF(START!B7="Germany","n/a",IF(OR(START!$B$13=$B$15,START!$B$13='CATE AND SUBCAT'!E10),'Fields names'!A217,"n/a"))</f>
        <v>n/a</v>
      </c>
      <c r="C26" s="553"/>
      <c r="D26" s="563"/>
      <c r="E26" s="564"/>
      <c r="F26" s="563"/>
      <c r="G26" s="564"/>
      <c r="H26" s="563"/>
      <c r="I26" s="564"/>
      <c r="J26" s="563"/>
      <c r="K26" s="564"/>
      <c r="L26" s="563"/>
      <c r="M26" s="564"/>
      <c r="N26" s="413"/>
      <c r="O26" s="563"/>
      <c r="P26" s="564"/>
      <c r="Q26" s="563"/>
      <c r="R26" s="564"/>
      <c r="S26" s="563"/>
      <c r="T26" s="564"/>
      <c r="U26" s="413"/>
      <c r="V26" s="413"/>
      <c r="W26" s="413"/>
      <c r="X26" s="413"/>
      <c r="Y26" s="414"/>
      <c r="Z26" s="414"/>
      <c r="AA26" s="414"/>
      <c r="AB26" s="414"/>
      <c r="AC26" s="414"/>
      <c r="AD26" s="414"/>
      <c r="AE26" s="414"/>
      <c r="AF26" s="416"/>
      <c r="AG26" s="416"/>
      <c r="AH26" s="416"/>
      <c r="AI26" s="416"/>
      <c r="AJ26" s="416"/>
      <c r="AK26" s="416"/>
      <c r="AL26" s="416"/>
      <c r="AM26" s="416"/>
      <c r="AN26" s="416"/>
      <c r="AO26" s="416"/>
      <c r="AP26" s="416"/>
    </row>
    <row r="27" spans="1:42" s="370" customFormat="1" ht="15.5">
      <c r="A27" s="413"/>
      <c r="B27" s="413"/>
      <c r="C27" s="413"/>
      <c r="D27" s="413"/>
      <c r="E27" s="413"/>
      <c r="F27" s="413"/>
      <c r="G27" s="413"/>
      <c r="H27" s="413"/>
      <c r="I27" s="413"/>
      <c r="J27" s="413"/>
      <c r="K27" s="413"/>
      <c r="L27" s="413"/>
      <c r="M27" s="413"/>
      <c r="N27" s="413"/>
      <c r="O27" s="417"/>
      <c r="P27" s="417"/>
      <c r="Q27" s="417"/>
      <c r="R27" s="417"/>
      <c r="S27" s="417"/>
      <c r="T27" s="417"/>
      <c r="U27" s="417"/>
      <c r="V27" s="417"/>
      <c r="W27" s="417"/>
      <c r="X27" s="413"/>
      <c r="Y27" s="414"/>
      <c r="Z27" s="414"/>
      <c r="AA27" s="414"/>
      <c r="AB27" s="414"/>
      <c r="AC27" s="414"/>
      <c r="AD27" s="414"/>
      <c r="AE27" s="414"/>
      <c r="AF27" s="414"/>
      <c r="AG27" s="414"/>
      <c r="AH27" s="414"/>
      <c r="AI27" s="414"/>
      <c r="AJ27" s="414"/>
      <c r="AK27" s="414"/>
      <c r="AL27" s="414"/>
      <c r="AM27" s="414"/>
      <c r="AN27" s="414"/>
      <c r="AO27" s="414"/>
      <c r="AP27" s="414"/>
    </row>
    <row r="28" spans="1:42" s="371" customFormat="1" ht="30.75" customHeight="1">
      <c r="A28" s="413"/>
      <c r="B28" s="569" t="str">
        <f>'Fields names'!A206</f>
        <v>Beileger im Karton (J/N) (Bouncebacks sind nicht erlaubt)</v>
      </c>
      <c r="C28" s="569"/>
      <c r="D28" s="569"/>
      <c r="E28" s="412" t="s">
        <v>300</v>
      </c>
      <c r="F28" s="581" t="str">
        <f>IF(E28=yes,CONCATENATE("&lt;== ",instructions!A101),"")</f>
        <v/>
      </c>
      <c r="G28" s="582"/>
      <c r="H28" s="565" t="str">
        <f>IF(OR(START!$B$13=$B$15,START!$B$13='CATE AND SUBCAT'!$E$4),'Fields names'!A250,"n/a")</f>
        <v>n/a</v>
      </c>
      <c r="I28" s="553"/>
      <c r="J28" s="412" t="s">
        <v>300</v>
      </c>
      <c r="K28" s="413"/>
      <c r="L28" s="413"/>
      <c r="M28" s="413"/>
      <c r="N28" s="413"/>
      <c r="O28" s="413" t="str">
        <f>IF(OR(START!$B$13=$B$15,START!$B$13='CATE AND SUBCAT'!$E$4),instructions!A6,"")</f>
        <v/>
      </c>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6"/>
      <c r="AP28" s="416"/>
    </row>
    <row r="29" spans="1:42" s="371" customFormat="1" ht="15.5">
      <c r="A29" s="413"/>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6"/>
      <c r="AP29" s="416"/>
    </row>
    <row r="30" spans="1:42" s="371" customFormat="1" ht="23.5">
      <c r="A30" s="413"/>
      <c r="B30" s="568" t="str">
        <f>'CATE AND SUBCAT'!I3</f>
        <v>Lebensmittel</v>
      </c>
      <c r="C30" s="568"/>
      <c r="D30" s="568"/>
      <c r="E30" s="568"/>
      <c r="F30" s="568"/>
      <c r="G30" s="568"/>
      <c r="H30" s="568"/>
      <c r="I30" s="568"/>
      <c r="J30" s="568"/>
      <c r="K30" s="568"/>
      <c r="L30" s="568"/>
      <c r="M30" s="568"/>
      <c r="N30" s="413"/>
      <c r="O30" s="413"/>
      <c r="P30" s="413"/>
      <c r="Q30" s="413"/>
      <c r="R30" s="413"/>
      <c r="S30" s="413"/>
      <c r="T30" s="413"/>
      <c r="U30" s="413"/>
      <c r="V30" s="413"/>
      <c r="W30" s="413"/>
      <c r="X30" s="416"/>
      <c r="Y30" s="416"/>
      <c r="Z30" s="416"/>
      <c r="AA30" s="416"/>
      <c r="AB30" s="416"/>
      <c r="AC30" s="416"/>
      <c r="AD30" s="416"/>
      <c r="AE30" s="416"/>
      <c r="AF30" s="416"/>
      <c r="AG30" s="416"/>
      <c r="AH30" s="416"/>
      <c r="AI30" s="416"/>
      <c r="AJ30" s="416"/>
      <c r="AK30" s="416"/>
      <c r="AL30" s="416"/>
      <c r="AM30" s="416"/>
      <c r="AN30" s="416"/>
      <c r="AO30" s="416"/>
      <c r="AP30" s="416"/>
    </row>
    <row r="31" spans="1:42" ht="7.15" customHeight="1">
      <c r="A31" s="413"/>
      <c r="B31" s="413"/>
      <c r="C31" s="413"/>
      <c r="D31" s="413"/>
      <c r="E31" s="413"/>
      <c r="F31" s="413"/>
      <c r="G31" s="413"/>
      <c r="H31" s="413"/>
      <c r="I31" s="413"/>
      <c r="J31" s="413"/>
      <c r="K31" s="413"/>
      <c r="L31" s="413"/>
      <c r="M31" s="413"/>
      <c r="N31" s="413"/>
      <c r="O31" s="413"/>
      <c r="P31" s="413"/>
      <c r="Q31" s="413"/>
      <c r="R31" s="413"/>
      <c r="S31" s="413"/>
      <c r="T31" s="413"/>
      <c r="U31" s="413"/>
      <c r="V31" s="413"/>
      <c r="W31" s="413"/>
      <c r="X31" s="418"/>
      <c r="Y31" s="418"/>
      <c r="Z31" s="418"/>
      <c r="AA31" s="418"/>
      <c r="AB31" s="418"/>
      <c r="AC31" s="418"/>
      <c r="AD31" s="418"/>
      <c r="AE31" s="418"/>
      <c r="AF31" s="418"/>
      <c r="AG31" s="418"/>
      <c r="AH31" s="418"/>
      <c r="AI31" s="418"/>
      <c r="AJ31" s="418"/>
      <c r="AK31" s="418"/>
      <c r="AL31" s="418"/>
      <c r="AM31" s="418"/>
      <c r="AN31" s="418"/>
      <c r="AO31" s="418"/>
      <c r="AP31" s="418"/>
    </row>
    <row r="32" spans="1:42" s="371" customFormat="1" ht="21" customHeight="1">
      <c r="A32" s="413"/>
      <c r="B32" s="413"/>
      <c r="C32" s="415" t="str">
        <f>'Fields names'!A34</f>
        <v>Bestandteile</v>
      </c>
      <c r="D32" s="561">
        <f>D$8</f>
        <v>0</v>
      </c>
      <c r="E32" s="562"/>
      <c r="F32" s="561">
        <f t="shared" ref="F32" si="0">F$8</f>
        <v>0</v>
      </c>
      <c r="G32" s="562"/>
      <c r="H32" s="561">
        <f t="shared" ref="H32" si="1">H$8</f>
        <v>0</v>
      </c>
      <c r="I32" s="562"/>
      <c r="J32" s="561">
        <f t="shared" ref="J32" si="2">J$8</f>
        <v>0</v>
      </c>
      <c r="K32" s="562"/>
      <c r="L32" s="561">
        <f t="shared" ref="L32" si="3">L$8</f>
        <v>0</v>
      </c>
      <c r="M32" s="562"/>
      <c r="N32" s="413"/>
      <c r="O32" s="561">
        <f>O$8</f>
        <v>0</v>
      </c>
      <c r="P32" s="562"/>
      <c r="Q32" s="561">
        <f t="shared" ref="Q32" si="4">Q$8</f>
        <v>0</v>
      </c>
      <c r="R32" s="562"/>
      <c r="S32" s="561">
        <f t="shared" ref="S32" si="5">S$8</f>
        <v>0</v>
      </c>
      <c r="T32" s="562"/>
      <c r="U32" s="413"/>
      <c r="V32" s="413"/>
      <c r="W32" s="413"/>
      <c r="X32" s="413"/>
      <c r="Y32" s="416"/>
      <c r="Z32" s="416"/>
      <c r="AA32" s="416"/>
      <c r="AB32" s="416"/>
      <c r="AC32" s="416"/>
      <c r="AD32" s="416"/>
      <c r="AE32" s="416"/>
      <c r="AF32" s="416"/>
      <c r="AG32" s="416"/>
      <c r="AH32" s="416"/>
      <c r="AI32" s="416"/>
      <c r="AJ32" s="416"/>
      <c r="AK32" s="416"/>
      <c r="AL32" s="416"/>
      <c r="AM32" s="416"/>
      <c r="AN32" s="416"/>
      <c r="AO32" s="416"/>
      <c r="AP32" s="416"/>
    </row>
    <row r="33" spans="1:42" s="371" customFormat="1" ht="38.25" customHeight="1">
      <c r="A33" s="413"/>
      <c r="B33" s="552" t="str">
        <f>IF(START!B7="Germany","n/a",IF(START!$B$13=$B$30,'Fields names'!A219,"n/a"))</f>
        <v>n/a</v>
      </c>
      <c r="C33" s="553"/>
      <c r="D33" s="554"/>
      <c r="E33" s="555"/>
      <c r="F33" s="554"/>
      <c r="G33" s="555"/>
      <c r="H33" s="554"/>
      <c r="I33" s="555"/>
      <c r="J33" s="554"/>
      <c r="K33" s="555"/>
      <c r="L33" s="554"/>
      <c r="M33" s="555"/>
      <c r="N33" s="419"/>
      <c r="O33" s="554"/>
      <c r="P33" s="555"/>
      <c r="Q33" s="554"/>
      <c r="R33" s="555"/>
      <c r="S33" s="554"/>
      <c r="T33" s="555"/>
      <c r="U33" s="413"/>
      <c r="V33" s="413"/>
      <c r="W33" s="413"/>
      <c r="X33" s="413"/>
      <c r="Y33" s="414"/>
      <c r="Z33" s="414"/>
      <c r="AA33" s="414"/>
      <c r="AB33" s="414"/>
      <c r="AC33" s="414"/>
      <c r="AD33" s="414"/>
      <c r="AE33" s="414"/>
      <c r="AF33" s="416"/>
      <c r="AG33" s="416"/>
      <c r="AH33" s="416"/>
      <c r="AI33" s="416"/>
      <c r="AJ33" s="416"/>
      <c r="AK33" s="416"/>
      <c r="AL33" s="416"/>
      <c r="AM33" s="416"/>
      <c r="AN33" s="416"/>
      <c r="AO33" s="416"/>
      <c r="AP33" s="416"/>
    </row>
    <row r="34" spans="1:42" s="371" customFormat="1" ht="38.25" customHeight="1">
      <c r="A34" s="413"/>
      <c r="B34" s="552" t="str">
        <f>IF(START!$B$13=$B$30,'Fields names'!A220,"n/a")</f>
        <v>n/a</v>
      </c>
      <c r="C34" s="553"/>
      <c r="D34" s="554"/>
      <c r="E34" s="555"/>
      <c r="F34" s="554"/>
      <c r="G34" s="555"/>
      <c r="H34" s="554"/>
      <c r="I34" s="555"/>
      <c r="J34" s="554"/>
      <c r="K34" s="555"/>
      <c r="L34" s="554"/>
      <c r="M34" s="555"/>
      <c r="N34" s="419"/>
      <c r="O34" s="554"/>
      <c r="P34" s="555"/>
      <c r="Q34" s="554"/>
      <c r="R34" s="555"/>
      <c r="S34" s="554"/>
      <c r="T34" s="555"/>
      <c r="U34" s="413"/>
      <c r="V34" s="413"/>
      <c r="W34" s="413"/>
      <c r="X34" s="413"/>
      <c r="Y34" s="414"/>
      <c r="Z34" s="414"/>
      <c r="AA34" s="414"/>
      <c r="AB34" s="414"/>
      <c r="AC34" s="414"/>
      <c r="AD34" s="414"/>
      <c r="AE34" s="414"/>
      <c r="AF34" s="416"/>
      <c r="AG34" s="416"/>
      <c r="AH34" s="416"/>
      <c r="AI34" s="416"/>
      <c r="AJ34" s="416"/>
      <c r="AK34" s="416"/>
      <c r="AL34" s="416"/>
      <c r="AM34" s="416"/>
      <c r="AN34" s="416"/>
      <c r="AO34" s="416"/>
      <c r="AP34" s="416"/>
    </row>
    <row r="35" spans="1:42" ht="31.5" customHeight="1">
      <c r="A35" s="418"/>
      <c r="B35" s="565" t="str">
        <f>IF(START!B7="Germany","n/a",IF(START!$B$13=$B$30,'Fields names'!A169,"n/a"))</f>
        <v>n/a</v>
      </c>
      <c r="C35" s="553"/>
      <c r="D35" s="583" t="s">
        <v>300</v>
      </c>
      <c r="E35" s="583"/>
      <c r="F35" s="583" t="s">
        <v>300</v>
      </c>
      <c r="G35" s="583"/>
      <c r="H35" s="583" t="s">
        <v>300</v>
      </c>
      <c r="I35" s="583"/>
      <c r="J35" s="583" t="s">
        <v>300</v>
      </c>
      <c r="K35" s="583"/>
      <c r="L35" s="583" t="s">
        <v>300</v>
      </c>
      <c r="M35" s="583"/>
      <c r="N35" s="413"/>
      <c r="O35" s="583" t="s">
        <v>300</v>
      </c>
      <c r="P35" s="583"/>
      <c r="Q35" s="583" t="s">
        <v>300</v>
      </c>
      <c r="R35" s="583"/>
      <c r="S35" s="583" t="s">
        <v>300</v>
      </c>
      <c r="T35" s="583"/>
      <c r="U35" s="413"/>
      <c r="V35" s="413"/>
      <c r="W35" s="413"/>
      <c r="X35" s="413"/>
      <c r="Y35" s="418"/>
      <c r="Z35" s="418"/>
      <c r="AA35" s="418"/>
      <c r="AB35" s="418"/>
      <c r="AC35" s="418"/>
      <c r="AD35" s="418"/>
      <c r="AE35" s="418"/>
      <c r="AF35" s="418"/>
      <c r="AG35" s="418"/>
      <c r="AH35" s="418"/>
      <c r="AI35" s="418"/>
      <c r="AJ35" s="418"/>
      <c r="AK35" s="418"/>
      <c r="AL35" s="418"/>
      <c r="AM35" s="418"/>
      <c r="AN35" s="418"/>
      <c r="AO35" s="418"/>
      <c r="AP35" s="418"/>
    </row>
    <row r="36" spans="1:42" s="371" customFormat="1" ht="38.25" customHeight="1">
      <c r="A36" s="413"/>
      <c r="B36" s="552" t="str">
        <f>IF(START!$B$13=$B$30,'Fields names'!A221,"n/a")</f>
        <v>n/a</v>
      </c>
      <c r="C36" s="553"/>
      <c r="D36" s="554"/>
      <c r="E36" s="555"/>
      <c r="F36" s="554"/>
      <c r="G36" s="555"/>
      <c r="H36" s="554"/>
      <c r="I36" s="555"/>
      <c r="J36" s="554"/>
      <c r="K36" s="555"/>
      <c r="L36" s="554"/>
      <c r="M36" s="555"/>
      <c r="N36" s="419"/>
      <c r="O36" s="554"/>
      <c r="P36" s="555"/>
      <c r="Q36" s="554"/>
      <c r="R36" s="555"/>
      <c r="S36" s="554"/>
      <c r="T36" s="555"/>
      <c r="U36" s="413"/>
      <c r="V36" s="413"/>
      <c r="W36" s="413"/>
      <c r="X36" s="413"/>
      <c r="Y36" s="414"/>
      <c r="Z36" s="414"/>
      <c r="AA36" s="414"/>
      <c r="AB36" s="414"/>
      <c r="AC36" s="414"/>
      <c r="AD36" s="414"/>
      <c r="AE36" s="414"/>
      <c r="AF36" s="416"/>
      <c r="AG36" s="416"/>
      <c r="AH36" s="416"/>
      <c r="AI36" s="416"/>
      <c r="AJ36" s="416"/>
      <c r="AK36" s="416"/>
      <c r="AL36" s="416"/>
      <c r="AM36" s="416"/>
      <c r="AN36" s="416"/>
      <c r="AO36" s="416"/>
      <c r="AP36" s="416"/>
    </row>
    <row r="37" spans="1:42" s="371" customFormat="1" ht="38.25" customHeight="1">
      <c r="A37" s="413"/>
      <c r="B37" s="552" t="str">
        <f>IF(START!B7="Germany","n/a",IF(START!$B$13=$B$30,'Fields names'!A222,"n/a"))</f>
        <v>n/a</v>
      </c>
      <c r="C37" s="553"/>
      <c r="D37" s="554"/>
      <c r="E37" s="555"/>
      <c r="F37" s="554"/>
      <c r="G37" s="555"/>
      <c r="H37" s="554"/>
      <c r="I37" s="555"/>
      <c r="J37" s="554"/>
      <c r="K37" s="555"/>
      <c r="L37" s="554"/>
      <c r="M37" s="555"/>
      <c r="N37" s="419"/>
      <c r="O37" s="554"/>
      <c r="P37" s="555"/>
      <c r="Q37" s="554"/>
      <c r="R37" s="555"/>
      <c r="S37" s="554"/>
      <c r="T37" s="555"/>
      <c r="U37" s="413"/>
      <c r="V37" s="413"/>
      <c r="W37" s="413"/>
      <c r="X37" s="413"/>
      <c r="Y37" s="414"/>
      <c r="Z37" s="414"/>
      <c r="AA37" s="414"/>
      <c r="AB37" s="414"/>
      <c r="AC37" s="414"/>
      <c r="AD37" s="414"/>
      <c r="AE37" s="414"/>
      <c r="AF37" s="416"/>
      <c r="AG37" s="416"/>
      <c r="AH37" s="416"/>
      <c r="AI37" s="416"/>
      <c r="AJ37" s="416"/>
      <c r="AK37" s="416"/>
      <c r="AL37" s="416"/>
      <c r="AM37" s="416"/>
      <c r="AN37" s="416"/>
      <c r="AO37" s="416"/>
      <c r="AP37" s="416"/>
    </row>
    <row r="38" spans="1:42" s="371" customFormat="1" ht="38.25" customHeight="1">
      <c r="A38" s="413"/>
      <c r="B38" s="552" t="str">
        <f>IF(START!B7="Germany","n/a",IF(START!$B$13=$B$30,'Fields names'!A223,"n/a"))</f>
        <v>n/a</v>
      </c>
      <c r="C38" s="553"/>
      <c r="D38" s="554"/>
      <c r="E38" s="555"/>
      <c r="F38" s="554"/>
      <c r="G38" s="555"/>
      <c r="H38" s="554"/>
      <c r="I38" s="555"/>
      <c r="J38" s="554"/>
      <c r="K38" s="555"/>
      <c r="L38" s="554"/>
      <c r="M38" s="555"/>
      <c r="N38" s="419"/>
      <c r="O38" s="554"/>
      <c r="P38" s="555"/>
      <c r="Q38" s="554"/>
      <c r="R38" s="555"/>
      <c r="S38" s="554"/>
      <c r="T38" s="555"/>
      <c r="U38" s="413"/>
      <c r="V38" s="413"/>
      <c r="W38" s="413"/>
      <c r="X38" s="413"/>
      <c r="Y38" s="414"/>
      <c r="Z38" s="414"/>
      <c r="AA38" s="414"/>
      <c r="AB38" s="414"/>
      <c r="AC38" s="414"/>
      <c r="AD38" s="414"/>
      <c r="AE38" s="414"/>
      <c r="AF38" s="416"/>
      <c r="AG38" s="416"/>
      <c r="AH38" s="416"/>
      <c r="AI38" s="416"/>
      <c r="AJ38" s="416"/>
      <c r="AK38" s="416"/>
      <c r="AL38" s="416"/>
      <c r="AM38" s="416"/>
      <c r="AN38" s="416"/>
      <c r="AO38" s="416"/>
      <c r="AP38" s="416"/>
    </row>
    <row r="39" spans="1:42" s="371" customFormat="1" ht="38.25" customHeight="1">
      <c r="A39" s="413"/>
      <c r="B39" s="552" t="str">
        <f>IF(START!B7="Germany","n/a",IF(START!$B$13=$B$30,'Fields names'!A224,"n/a"))</f>
        <v>n/a</v>
      </c>
      <c r="C39" s="553"/>
      <c r="D39" s="554"/>
      <c r="E39" s="555"/>
      <c r="F39" s="554"/>
      <c r="G39" s="555"/>
      <c r="H39" s="554"/>
      <c r="I39" s="555"/>
      <c r="J39" s="554"/>
      <c r="K39" s="555"/>
      <c r="L39" s="554"/>
      <c r="M39" s="555"/>
      <c r="N39" s="419"/>
      <c r="O39" s="554"/>
      <c r="P39" s="555"/>
      <c r="Q39" s="554"/>
      <c r="R39" s="555"/>
      <c r="S39" s="554"/>
      <c r="T39" s="555"/>
      <c r="U39" s="413"/>
      <c r="V39" s="413"/>
      <c r="W39" s="413"/>
      <c r="X39" s="413"/>
      <c r="Y39" s="414"/>
      <c r="Z39" s="414"/>
      <c r="AA39" s="414"/>
      <c r="AB39" s="414"/>
      <c r="AC39" s="414"/>
      <c r="AD39" s="414"/>
      <c r="AE39" s="414"/>
      <c r="AF39" s="416"/>
      <c r="AG39" s="416"/>
      <c r="AH39" s="416"/>
      <c r="AI39" s="416"/>
      <c r="AJ39" s="416"/>
      <c r="AK39" s="416"/>
      <c r="AL39" s="416"/>
      <c r="AM39" s="416"/>
      <c r="AN39" s="416"/>
      <c r="AO39" s="416"/>
      <c r="AP39" s="416"/>
    </row>
    <row r="40" spans="1:42" s="371" customFormat="1" ht="38.25" customHeight="1">
      <c r="A40" s="413"/>
      <c r="B40" s="552" t="str">
        <f>IF(START!B7="Germany","n/a",IF(START!$B$13=$B$30,'Fields names'!A225,"n/a"))</f>
        <v>n/a</v>
      </c>
      <c r="C40" s="553"/>
      <c r="D40" s="554"/>
      <c r="E40" s="555"/>
      <c r="F40" s="554"/>
      <c r="G40" s="555"/>
      <c r="H40" s="554"/>
      <c r="I40" s="555"/>
      <c r="J40" s="554"/>
      <c r="K40" s="555"/>
      <c r="L40" s="554"/>
      <c r="M40" s="555"/>
      <c r="N40" s="419"/>
      <c r="O40" s="554"/>
      <c r="P40" s="555"/>
      <c r="Q40" s="554"/>
      <c r="R40" s="555"/>
      <c r="S40" s="554"/>
      <c r="T40" s="555"/>
      <c r="U40" s="413"/>
      <c r="V40" s="413"/>
      <c r="W40" s="413"/>
      <c r="X40" s="413"/>
      <c r="Y40" s="414"/>
      <c r="Z40" s="414"/>
      <c r="AA40" s="414"/>
      <c r="AB40" s="414"/>
      <c r="AC40" s="414"/>
      <c r="AD40" s="414"/>
      <c r="AE40" s="414"/>
      <c r="AF40" s="416"/>
      <c r="AG40" s="416"/>
      <c r="AH40" s="416"/>
      <c r="AI40" s="416"/>
      <c r="AJ40" s="416"/>
      <c r="AK40" s="416"/>
      <c r="AL40" s="416"/>
      <c r="AM40" s="416"/>
      <c r="AN40" s="416"/>
      <c r="AO40" s="416"/>
      <c r="AP40" s="416"/>
    </row>
    <row r="41" spans="1:42" s="371" customFormat="1" ht="38.25" customHeight="1">
      <c r="A41" s="413"/>
      <c r="B41" s="552" t="str">
        <f>IF(START!B7="Germany","n/a",IF(START!$B$13=$B$30,'Fields names'!A226,"n/a"))</f>
        <v>n/a</v>
      </c>
      <c r="C41" s="553"/>
      <c r="D41" s="554"/>
      <c r="E41" s="555"/>
      <c r="F41" s="554"/>
      <c r="G41" s="555"/>
      <c r="H41" s="554"/>
      <c r="I41" s="555"/>
      <c r="J41" s="554"/>
      <c r="K41" s="555"/>
      <c r="L41" s="554"/>
      <c r="M41" s="555"/>
      <c r="N41" s="419"/>
      <c r="O41" s="554"/>
      <c r="P41" s="555"/>
      <c r="Q41" s="554"/>
      <c r="R41" s="555"/>
      <c r="S41" s="554"/>
      <c r="T41" s="555"/>
      <c r="U41" s="413"/>
      <c r="V41" s="413"/>
      <c r="W41" s="413"/>
      <c r="X41" s="413"/>
      <c r="Y41" s="414"/>
      <c r="Z41" s="414"/>
      <c r="AA41" s="414"/>
      <c r="AB41" s="414"/>
      <c r="AC41" s="414"/>
      <c r="AD41" s="414"/>
      <c r="AE41" s="414"/>
      <c r="AF41" s="416"/>
      <c r="AG41" s="416"/>
      <c r="AH41" s="416"/>
      <c r="AI41" s="416"/>
      <c r="AJ41" s="416"/>
      <c r="AK41" s="416"/>
      <c r="AL41" s="416"/>
      <c r="AM41" s="416"/>
      <c r="AN41" s="416"/>
      <c r="AO41" s="416"/>
      <c r="AP41" s="416"/>
    </row>
    <row r="42" spans="1:42" s="371" customFormat="1" ht="38.25" customHeight="1">
      <c r="A42" s="413"/>
      <c r="B42" s="552" t="str">
        <f>IF(START!B7="Germany","n/a",IF(START!$B$13=$B$30,'Fields names'!A231,"n/a"))</f>
        <v>n/a</v>
      </c>
      <c r="C42" s="553"/>
      <c r="D42" s="554"/>
      <c r="E42" s="555"/>
      <c r="F42" s="554"/>
      <c r="G42" s="555"/>
      <c r="H42" s="554"/>
      <c r="I42" s="555"/>
      <c r="J42" s="554"/>
      <c r="K42" s="555"/>
      <c r="L42" s="554"/>
      <c r="M42" s="555"/>
      <c r="N42" s="419"/>
      <c r="O42" s="554"/>
      <c r="P42" s="555"/>
      <c r="Q42" s="554"/>
      <c r="R42" s="555"/>
      <c r="S42" s="554"/>
      <c r="T42" s="555"/>
      <c r="U42" s="413"/>
      <c r="V42" s="413"/>
      <c r="W42" s="413"/>
      <c r="X42" s="413"/>
      <c r="Y42" s="414"/>
      <c r="Z42" s="414"/>
      <c r="AA42" s="414"/>
      <c r="AB42" s="414"/>
      <c r="AC42" s="414"/>
      <c r="AD42" s="414"/>
      <c r="AE42" s="414"/>
      <c r="AF42" s="416"/>
      <c r="AG42" s="416"/>
      <c r="AH42" s="416"/>
      <c r="AI42" s="416"/>
      <c r="AJ42" s="416"/>
      <c r="AK42" s="416"/>
      <c r="AL42" s="416"/>
      <c r="AM42" s="416"/>
      <c r="AN42" s="416"/>
      <c r="AO42" s="416"/>
      <c r="AP42" s="416"/>
    </row>
    <row r="43" spans="1:42" s="371" customFormat="1" ht="38.25" customHeight="1">
      <c r="A43" s="413"/>
      <c r="B43" s="552" t="str">
        <f>IF(START!B7="Germany","n/a",IF(START!$B$13=$B$30,'Fields names'!A252,"n/a"))</f>
        <v>n/a</v>
      </c>
      <c r="C43" s="553"/>
      <c r="D43" s="554"/>
      <c r="E43" s="555"/>
      <c r="F43" s="554"/>
      <c r="G43" s="555"/>
      <c r="H43" s="554"/>
      <c r="I43" s="555"/>
      <c r="J43" s="554"/>
      <c r="K43" s="555"/>
      <c r="L43" s="554"/>
      <c r="M43" s="555"/>
      <c r="N43" s="419"/>
      <c r="O43" s="554"/>
      <c r="P43" s="555"/>
      <c r="Q43" s="554"/>
      <c r="R43" s="555"/>
      <c r="S43" s="554"/>
      <c r="T43" s="555"/>
      <c r="U43" s="413"/>
      <c r="V43" s="413"/>
      <c r="W43" s="413"/>
      <c r="X43" s="413"/>
      <c r="Y43" s="414"/>
      <c r="Z43" s="414"/>
      <c r="AA43" s="414"/>
      <c r="AB43" s="414"/>
      <c r="AC43" s="414"/>
      <c r="AD43" s="414"/>
      <c r="AE43" s="414"/>
      <c r="AF43" s="416"/>
      <c r="AG43" s="416"/>
      <c r="AH43" s="416"/>
      <c r="AI43" s="416"/>
      <c r="AJ43" s="416"/>
      <c r="AK43" s="416"/>
      <c r="AL43" s="416"/>
      <c r="AM43" s="416"/>
      <c r="AN43" s="416"/>
      <c r="AO43" s="416"/>
      <c r="AP43" s="416"/>
    </row>
    <row r="44" spans="1:42" s="371" customFormat="1" ht="38.25" customHeight="1">
      <c r="A44" s="413"/>
      <c r="B44" s="552" t="str">
        <f>IF(START!B7="Germany","n/a",IF(START!$B$13=$B$30,'Fields names'!A236,"n/a"))</f>
        <v>n/a</v>
      </c>
      <c r="C44" s="553"/>
      <c r="D44" s="554"/>
      <c r="E44" s="555"/>
      <c r="F44" s="554"/>
      <c r="G44" s="555"/>
      <c r="H44" s="554"/>
      <c r="I44" s="555"/>
      <c r="J44" s="554"/>
      <c r="K44" s="555"/>
      <c r="L44" s="554"/>
      <c r="M44" s="555"/>
      <c r="N44" s="419"/>
      <c r="O44" s="554"/>
      <c r="P44" s="555"/>
      <c r="Q44" s="554"/>
      <c r="R44" s="555"/>
      <c r="S44" s="554"/>
      <c r="T44" s="555"/>
      <c r="U44" s="413"/>
      <c r="V44" s="413"/>
      <c r="W44" s="413"/>
      <c r="X44" s="413"/>
      <c r="Y44" s="414"/>
      <c r="Z44" s="414"/>
      <c r="AA44" s="414"/>
      <c r="AB44" s="414"/>
      <c r="AC44" s="414"/>
      <c r="AD44" s="414"/>
      <c r="AE44" s="414"/>
      <c r="AF44" s="416"/>
      <c r="AG44" s="416"/>
      <c r="AH44" s="416"/>
      <c r="AI44" s="416"/>
      <c r="AJ44" s="416"/>
      <c r="AK44" s="416"/>
      <c r="AL44" s="416"/>
      <c r="AM44" s="416"/>
      <c r="AN44" s="416"/>
      <c r="AO44" s="416"/>
      <c r="AP44" s="416"/>
    </row>
    <row r="45" spans="1:42" s="371" customFormat="1" ht="7.5" customHeight="1">
      <c r="A45" s="413"/>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6"/>
      <c r="AO45" s="416"/>
      <c r="AP45" s="416"/>
    </row>
    <row r="46" spans="1:42" s="371" customFormat="1" ht="27.75" customHeight="1">
      <c r="A46" s="413"/>
      <c r="B46" s="565" t="str">
        <f>IF(START!$B$13=$B$30,'Fields names'!A250,"n/a")</f>
        <v>n/a</v>
      </c>
      <c r="C46" s="553"/>
      <c r="D46" s="566" t="s">
        <v>300</v>
      </c>
      <c r="E46" s="566"/>
      <c r="F46" s="413"/>
      <c r="G46" s="413" t="str">
        <f>IF(START!$B$13=$B$30,instructions!A6,"")</f>
        <v/>
      </c>
      <c r="H46" s="413"/>
      <c r="I46" s="413"/>
      <c r="J46" s="413"/>
      <c r="K46" s="413"/>
      <c r="L46" s="413"/>
      <c r="M46" s="413"/>
      <c r="N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6"/>
      <c r="AO46" s="416"/>
      <c r="AP46" s="416"/>
    </row>
    <row r="47" spans="1:42" s="371" customFormat="1" ht="22.5" customHeight="1">
      <c r="A47" s="413"/>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6"/>
      <c r="AO47" s="416"/>
      <c r="AP47" s="416"/>
    </row>
    <row r="48" spans="1:42" ht="21.65" customHeight="1">
      <c r="A48" s="413"/>
      <c r="B48" s="568" t="str">
        <f>'CATE AND SUBCAT'!I4</f>
        <v>Nahrungsergänzung</v>
      </c>
      <c r="C48" s="568"/>
      <c r="D48" s="568"/>
      <c r="E48" s="568"/>
      <c r="F48" s="568"/>
      <c r="G48" s="568"/>
      <c r="H48" s="568"/>
      <c r="I48" s="568"/>
      <c r="J48" s="568"/>
      <c r="K48" s="568"/>
      <c r="L48" s="568"/>
      <c r="M48" s="568"/>
      <c r="N48" s="413"/>
      <c r="O48" s="413"/>
      <c r="P48" s="413"/>
      <c r="Q48" s="413"/>
      <c r="R48" s="413"/>
      <c r="S48" s="413"/>
      <c r="T48" s="413"/>
      <c r="U48" s="413"/>
      <c r="V48" s="413"/>
      <c r="W48" s="413"/>
      <c r="X48" s="418"/>
      <c r="Y48" s="418"/>
      <c r="Z48" s="418"/>
      <c r="AA48" s="418"/>
      <c r="AB48" s="418"/>
      <c r="AC48" s="418"/>
      <c r="AD48" s="418"/>
      <c r="AE48" s="418"/>
      <c r="AF48" s="418"/>
      <c r="AG48" s="418"/>
      <c r="AH48" s="418"/>
      <c r="AI48" s="418"/>
      <c r="AJ48" s="418"/>
      <c r="AK48" s="418"/>
      <c r="AL48" s="418"/>
      <c r="AM48" s="418"/>
      <c r="AN48" s="418"/>
      <c r="AO48" s="418"/>
      <c r="AP48" s="418"/>
    </row>
    <row r="49" spans="1:42" ht="7.15" customHeight="1">
      <c r="A49" s="413"/>
      <c r="B49" s="413"/>
      <c r="C49" s="413"/>
      <c r="D49" s="413"/>
      <c r="E49" s="413"/>
      <c r="F49" s="413"/>
      <c r="G49" s="413"/>
      <c r="H49" s="413"/>
      <c r="I49" s="413"/>
      <c r="J49" s="413"/>
      <c r="K49" s="413"/>
      <c r="L49" s="413"/>
      <c r="M49" s="413"/>
      <c r="N49" s="413"/>
      <c r="O49" s="413"/>
      <c r="P49" s="413"/>
      <c r="Q49" s="413"/>
      <c r="R49" s="413"/>
      <c r="S49" s="413"/>
      <c r="T49" s="413"/>
      <c r="U49" s="413"/>
      <c r="V49" s="413"/>
      <c r="W49" s="413"/>
      <c r="X49" s="418"/>
      <c r="Y49" s="418"/>
      <c r="Z49" s="418"/>
      <c r="AA49" s="418"/>
      <c r="AB49" s="418"/>
      <c r="AC49" s="418"/>
      <c r="AD49" s="418"/>
      <c r="AE49" s="418"/>
      <c r="AF49" s="418"/>
      <c r="AG49" s="418"/>
      <c r="AH49" s="418"/>
      <c r="AI49" s="418"/>
      <c r="AJ49" s="418"/>
      <c r="AK49" s="418"/>
      <c r="AL49" s="418"/>
      <c r="AM49" s="418"/>
      <c r="AN49" s="418"/>
      <c r="AO49" s="418"/>
      <c r="AP49" s="418"/>
    </row>
    <row r="50" spans="1:42" s="371" customFormat="1" ht="21" customHeight="1">
      <c r="A50" s="413"/>
      <c r="B50" s="413"/>
      <c r="C50" s="415" t="str">
        <f>'Fields names'!A34</f>
        <v>Bestandteile</v>
      </c>
      <c r="D50" s="561">
        <f>D$8</f>
        <v>0</v>
      </c>
      <c r="E50" s="562"/>
      <c r="F50" s="561">
        <f t="shared" ref="F50:L50" si="6">F$8</f>
        <v>0</v>
      </c>
      <c r="G50" s="562"/>
      <c r="H50" s="561">
        <f t="shared" si="6"/>
        <v>0</v>
      </c>
      <c r="I50" s="562"/>
      <c r="J50" s="561">
        <f t="shared" si="6"/>
        <v>0</v>
      </c>
      <c r="K50" s="562"/>
      <c r="L50" s="561">
        <f t="shared" si="6"/>
        <v>0</v>
      </c>
      <c r="M50" s="562"/>
      <c r="N50" s="413"/>
      <c r="O50" s="561">
        <f t="shared" ref="O50" si="7">O$8</f>
        <v>0</v>
      </c>
      <c r="P50" s="562"/>
      <c r="Q50" s="561">
        <f t="shared" ref="Q50" si="8">Q$8</f>
        <v>0</v>
      </c>
      <c r="R50" s="562"/>
      <c r="S50" s="561">
        <f t="shared" ref="S50" si="9">S$8</f>
        <v>0</v>
      </c>
      <c r="T50" s="562"/>
      <c r="U50" s="413"/>
      <c r="V50" s="413"/>
      <c r="W50" s="413"/>
      <c r="X50" s="413"/>
      <c r="Y50" s="416"/>
      <c r="Z50" s="416"/>
      <c r="AA50" s="416"/>
      <c r="AB50" s="416"/>
      <c r="AC50" s="416"/>
      <c r="AD50" s="416"/>
      <c r="AE50" s="416"/>
      <c r="AF50" s="416"/>
      <c r="AG50" s="416"/>
      <c r="AH50" s="416"/>
      <c r="AI50" s="416"/>
      <c r="AJ50" s="416"/>
      <c r="AK50" s="416"/>
      <c r="AL50" s="416"/>
      <c r="AM50" s="416"/>
      <c r="AN50" s="416"/>
      <c r="AO50" s="416"/>
      <c r="AP50" s="416"/>
    </row>
    <row r="51" spans="1:42" s="371" customFormat="1" ht="38.25" customHeight="1">
      <c r="A51" s="413"/>
      <c r="B51" s="565" t="str">
        <f>IF(START!B7="Germany","n/a",IF(START!$B$13=$B$48,'Fields names'!A233,"n/a"))</f>
        <v>n/a</v>
      </c>
      <c r="C51" s="553"/>
      <c r="D51" s="554"/>
      <c r="E51" s="555"/>
      <c r="F51" s="554"/>
      <c r="G51" s="555"/>
      <c r="H51" s="554"/>
      <c r="I51" s="555"/>
      <c r="J51" s="554"/>
      <c r="K51" s="555"/>
      <c r="L51" s="554"/>
      <c r="M51" s="555"/>
      <c r="N51" s="419"/>
      <c r="O51" s="554"/>
      <c r="P51" s="555"/>
      <c r="Q51" s="554"/>
      <c r="R51" s="555"/>
      <c r="S51" s="554"/>
      <c r="T51" s="555"/>
      <c r="U51" s="413"/>
      <c r="V51" s="413"/>
      <c r="W51" s="413"/>
      <c r="X51" s="413"/>
      <c r="Y51" s="414"/>
      <c r="Z51" s="414"/>
      <c r="AA51" s="414"/>
      <c r="AB51" s="414"/>
      <c r="AC51" s="414"/>
      <c r="AD51" s="414"/>
      <c r="AE51" s="414"/>
      <c r="AF51" s="416"/>
      <c r="AG51" s="416"/>
      <c r="AH51" s="416"/>
      <c r="AI51" s="416"/>
      <c r="AJ51" s="416"/>
      <c r="AK51" s="416"/>
      <c r="AL51" s="416"/>
      <c r="AM51" s="416"/>
      <c r="AN51" s="416"/>
      <c r="AO51" s="416"/>
      <c r="AP51" s="416"/>
    </row>
    <row r="52" spans="1:42" s="371" customFormat="1" ht="38.25" customHeight="1">
      <c r="A52" s="413"/>
      <c r="B52" s="565" t="str">
        <f>IF(START!B7="Germany","n/a",IF(START!$B$13=$B$48,'Fields names'!A234,"n/a"))</f>
        <v>n/a</v>
      </c>
      <c r="C52" s="553"/>
      <c r="D52" s="554"/>
      <c r="E52" s="555"/>
      <c r="F52" s="554"/>
      <c r="G52" s="555"/>
      <c r="H52" s="554"/>
      <c r="I52" s="555"/>
      <c r="J52" s="554"/>
      <c r="K52" s="555"/>
      <c r="L52" s="554"/>
      <c r="M52" s="555"/>
      <c r="N52" s="419"/>
      <c r="O52" s="554"/>
      <c r="P52" s="555"/>
      <c r="Q52" s="554"/>
      <c r="R52" s="555"/>
      <c r="S52" s="554"/>
      <c r="T52" s="555"/>
      <c r="U52" s="413"/>
      <c r="V52" s="413"/>
      <c r="W52" s="413"/>
      <c r="X52" s="413"/>
      <c r="Y52" s="414"/>
      <c r="Z52" s="414"/>
      <c r="AA52" s="414"/>
      <c r="AB52" s="414"/>
      <c r="AC52" s="414"/>
      <c r="AD52" s="414"/>
      <c r="AE52" s="414"/>
      <c r="AF52" s="416"/>
      <c r="AG52" s="416"/>
      <c r="AH52" s="416"/>
      <c r="AI52" s="416"/>
      <c r="AJ52" s="416"/>
      <c r="AK52" s="416"/>
      <c r="AL52" s="416"/>
      <c r="AM52" s="416"/>
      <c r="AN52" s="416"/>
      <c r="AO52" s="416"/>
      <c r="AP52" s="416"/>
    </row>
    <row r="53" spans="1:42" s="371" customFormat="1" ht="38.25" customHeight="1">
      <c r="A53" s="413"/>
      <c r="B53" s="565" t="str">
        <f>IF(START!B7="Germany","n/a",IF(START!$B$13=$B$48,'Fields names'!A235,"n/a"))</f>
        <v>n/a</v>
      </c>
      <c r="C53" s="553"/>
      <c r="D53" s="554"/>
      <c r="E53" s="555"/>
      <c r="F53" s="554"/>
      <c r="G53" s="555"/>
      <c r="H53" s="554"/>
      <c r="I53" s="555"/>
      <c r="J53" s="554"/>
      <c r="K53" s="555"/>
      <c r="L53" s="554"/>
      <c r="M53" s="555"/>
      <c r="N53" s="419"/>
      <c r="O53" s="554"/>
      <c r="P53" s="555"/>
      <c r="Q53" s="554"/>
      <c r="R53" s="555"/>
      <c r="S53" s="554"/>
      <c r="T53" s="555"/>
      <c r="U53" s="413"/>
      <c r="V53" s="413"/>
      <c r="W53" s="413"/>
      <c r="X53" s="413"/>
      <c r="Y53" s="414"/>
      <c r="Z53" s="414"/>
      <c r="AA53" s="414"/>
      <c r="AB53" s="414"/>
      <c r="AC53" s="414"/>
      <c r="AD53" s="414"/>
      <c r="AE53" s="414"/>
      <c r="AF53" s="416"/>
      <c r="AG53" s="416"/>
      <c r="AH53" s="416"/>
      <c r="AI53" s="416"/>
      <c r="AJ53" s="416"/>
      <c r="AK53" s="416"/>
      <c r="AL53" s="416"/>
      <c r="AM53" s="416"/>
      <c r="AN53" s="416"/>
      <c r="AO53" s="416"/>
      <c r="AP53" s="416"/>
    </row>
    <row r="54" spans="1:42" s="371" customFormat="1" ht="38.25" customHeight="1">
      <c r="A54" s="413"/>
      <c r="B54" s="565" t="str">
        <f>IF(START!B7="Germany","n/a",IF(START!$B$13=$B$48,'Fields names'!A236,"n/a"))</f>
        <v>n/a</v>
      </c>
      <c r="C54" s="553"/>
      <c r="D54" s="554"/>
      <c r="E54" s="555"/>
      <c r="F54" s="554"/>
      <c r="G54" s="555"/>
      <c r="H54" s="554"/>
      <c r="I54" s="555"/>
      <c r="J54" s="554"/>
      <c r="K54" s="555"/>
      <c r="L54" s="554"/>
      <c r="M54" s="555"/>
      <c r="N54" s="419"/>
      <c r="O54" s="554"/>
      <c r="P54" s="555"/>
      <c r="Q54" s="554"/>
      <c r="R54" s="555"/>
      <c r="S54" s="554"/>
      <c r="T54" s="555"/>
      <c r="U54" s="413"/>
      <c r="V54" s="413"/>
      <c r="W54" s="413"/>
      <c r="X54" s="413"/>
      <c r="Y54" s="414"/>
      <c r="Z54" s="414"/>
      <c r="AA54" s="414"/>
      <c r="AB54" s="414"/>
      <c r="AC54" s="414"/>
      <c r="AD54" s="414"/>
      <c r="AE54" s="414"/>
      <c r="AF54" s="416"/>
      <c r="AG54" s="416"/>
      <c r="AH54" s="416"/>
      <c r="AI54" s="416"/>
      <c r="AJ54" s="416"/>
      <c r="AK54" s="416"/>
      <c r="AL54" s="416"/>
      <c r="AM54" s="416"/>
      <c r="AN54" s="416"/>
      <c r="AO54" s="416"/>
      <c r="AP54" s="416"/>
    </row>
    <row r="55" spans="1:42" ht="31.5" customHeight="1">
      <c r="A55" s="418"/>
      <c r="B55" s="565" t="str">
        <f>IF(START!B7="Germany","n/a",IF(START!$B$13=$B$48,'Fields names'!A237,"n/a"))</f>
        <v>n/a</v>
      </c>
      <c r="C55" s="553"/>
      <c r="D55" s="554"/>
      <c r="E55" s="555"/>
      <c r="F55" s="554"/>
      <c r="G55" s="555"/>
      <c r="H55" s="554"/>
      <c r="I55" s="555"/>
      <c r="J55" s="554"/>
      <c r="K55" s="555"/>
      <c r="L55" s="554"/>
      <c r="M55" s="555"/>
      <c r="N55" s="419"/>
      <c r="O55" s="554"/>
      <c r="P55" s="555"/>
      <c r="Q55" s="554"/>
      <c r="R55" s="555"/>
      <c r="S55" s="554"/>
      <c r="T55" s="555"/>
      <c r="U55" s="413"/>
      <c r="V55" s="413"/>
      <c r="W55" s="413"/>
      <c r="X55" s="413"/>
      <c r="Y55" s="418"/>
      <c r="Z55" s="418"/>
      <c r="AA55" s="418"/>
      <c r="AB55" s="418"/>
      <c r="AC55" s="418"/>
      <c r="AD55" s="418"/>
      <c r="AE55" s="418"/>
      <c r="AF55" s="418"/>
      <c r="AG55" s="418"/>
      <c r="AH55" s="418"/>
      <c r="AI55" s="418"/>
      <c r="AJ55" s="418"/>
      <c r="AK55" s="418"/>
      <c r="AL55" s="418"/>
      <c r="AM55" s="418"/>
      <c r="AN55" s="418"/>
      <c r="AO55" s="418"/>
      <c r="AP55" s="418"/>
    </row>
    <row r="56" spans="1:42" ht="31.5" customHeight="1">
      <c r="A56" s="418"/>
      <c r="B56" s="565" t="str">
        <f>IF(START!B7="Germany","n/a",IF(START!$B$13=$B$48,'Fields names'!A169,"n/a"))</f>
        <v>n/a</v>
      </c>
      <c r="C56" s="553"/>
      <c r="D56" s="560" t="s">
        <v>300</v>
      </c>
      <c r="E56" s="578"/>
      <c r="F56" s="560" t="s">
        <v>300</v>
      </c>
      <c r="G56" s="578"/>
      <c r="H56" s="560" t="s">
        <v>300</v>
      </c>
      <c r="I56" s="578"/>
      <c r="J56" s="560" t="s">
        <v>300</v>
      </c>
      <c r="K56" s="578"/>
      <c r="L56" s="560" t="s">
        <v>300</v>
      </c>
      <c r="M56" s="578"/>
      <c r="N56" s="413"/>
      <c r="O56" s="560" t="s">
        <v>300</v>
      </c>
      <c r="P56" s="578"/>
      <c r="Q56" s="560" t="s">
        <v>300</v>
      </c>
      <c r="R56" s="578"/>
      <c r="S56" s="560" t="s">
        <v>300</v>
      </c>
      <c r="T56" s="578"/>
      <c r="U56" s="413"/>
      <c r="V56" s="413"/>
      <c r="W56" s="413"/>
      <c r="X56" s="413"/>
      <c r="Y56" s="418"/>
      <c r="Z56" s="418"/>
      <c r="AA56" s="418"/>
      <c r="AB56" s="418"/>
      <c r="AC56" s="418"/>
      <c r="AD56" s="418"/>
      <c r="AE56" s="418"/>
      <c r="AF56" s="418"/>
      <c r="AG56" s="418"/>
      <c r="AH56" s="418"/>
      <c r="AI56" s="418"/>
      <c r="AJ56" s="418"/>
      <c r="AK56" s="418"/>
      <c r="AL56" s="418"/>
      <c r="AM56" s="418"/>
      <c r="AN56" s="418"/>
      <c r="AO56" s="418"/>
      <c r="AP56" s="418"/>
    </row>
    <row r="57" spans="1:42" ht="31.5" customHeight="1">
      <c r="A57" s="418"/>
      <c r="B57" s="565" t="str">
        <f>IF(START!B7="Germany","n/a",IF(START!$B$13=$B$48,'Fields names'!A238,"n/a"))</f>
        <v>n/a</v>
      </c>
      <c r="C57" s="553"/>
      <c r="D57" s="554"/>
      <c r="E57" s="555"/>
      <c r="F57" s="554"/>
      <c r="G57" s="555"/>
      <c r="H57" s="554"/>
      <c r="I57" s="555"/>
      <c r="J57" s="554"/>
      <c r="K57" s="555"/>
      <c r="L57" s="554"/>
      <c r="M57" s="555"/>
      <c r="N57" s="419"/>
      <c r="O57" s="554"/>
      <c r="P57" s="555"/>
      <c r="Q57" s="554"/>
      <c r="R57" s="555"/>
      <c r="S57" s="554"/>
      <c r="T57" s="555"/>
      <c r="U57" s="413"/>
      <c r="V57" s="413"/>
      <c r="W57" s="413"/>
      <c r="X57" s="413"/>
      <c r="Y57" s="418"/>
      <c r="Z57" s="418"/>
      <c r="AA57" s="418"/>
      <c r="AB57" s="418"/>
      <c r="AC57" s="418"/>
      <c r="AD57" s="418"/>
      <c r="AE57" s="418"/>
      <c r="AF57" s="418"/>
      <c r="AG57" s="418"/>
      <c r="AH57" s="418"/>
      <c r="AI57" s="418"/>
      <c r="AJ57" s="418"/>
      <c r="AK57" s="418"/>
      <c r="AL57" s="418"/>
      <c r="AM57" s="418"/>
      <c r="AN57" s="418"/>
      <c r="AO57" s="418"/>
      <c r="AP57" s="418"/>
    </row>
    <row r="58" spans="1:42" ht="31.5" customHeight="1">
      <c r="A58" s="418"/>
      <c r="B58" s="565" t="str">
        <f>IF(START!B7="Germany","n/a",IF(START!$B$13=$B$48,'Fields names'!A239,"n/a"))</f>
        <v>n/a</v>
      </c>
      <c r="C58" s="553"/>
      <c r="D58" s="554"/>
      <c r="E58" s="555"/>
      <c r="F58" s="554"/>
      <c r="G58" s="555"/>
      <c r="H58" s="554"/>
      <c r="I58" s="555"/>
      <c r="J58" s="554"/>
      <c r="K58" s="555"/>
      <c r="L58" s="554"/>
      <c r="M58" s="555"/>
      <c r="N58" s="419"/>
      <c r="O58" s="554"/>
      <c r="P58" s="555"/>
      <c r="Q58" s="554"/>
      <c r="R58" s="555"/>
      <c r="S58" s="554"/>
      <c r="T58" s="555"/>
      <c r="U58" s="413"/>
      <c r="V58" s="413"/>
      <c r="W58" s="413"/>
      <c r="X58" s="413"/>
      <c r="Y58" s="418"/>
      <c r="Z58" s="418"/>
      <c r="AA58" s="418"/>
      <c r="AB58" s="418"/>
      <c r="AC58" s="418"/>
      <c r="AD58" s="418"/>
      <c r="AE58" s="418"/>
      <c r="AF58" s="418"/>
      <c r="AG58" s="418"/>
      <c r="AH58" s="418"/>
      <c r="AI58" s="418"/>
      <c r="AJ58" s="418"/>
      <c r="AK58" s="418"/>
      <c r="AL58" s="418"/>
      <c r="AM58" s="418"/>
      <c r="AN58" s="418"/>
      <c r="AO58" s="418"/>
      <c r="AP58" s="418"/>
    </row>
    <row r="59" spans="1:42" ht="31.5" customHeight="1">
      <c r="A59" s="418"/>
      <c r="B59" s="565" t="str">
        <f>IF(START!B7="Germany","n/a",IF(START!$B$13=$B$48,'Fields names'!A240,"n/a"))</f>
        <v>n/a</v>
      </c>
      <c r="C59" s="553"/>
      <c r="D59" s="554"/>
      <c r="E59" s="555"/>
      <c r="F59" s="554"/>
      <c r="G59" s="555"/>
      <c r="H59" s="554"/>
      <c r="I59" s="555"/>
      <c r="J59" s="554"/>
      <c r="K59" s="555"/>
      <c r="L59" s="554"/>
      <c r="M59" s="555"/>
      <c r="N59" s="419"/>
      <c r="O59" s="554"/>
      <c r="P59" s="555"/>
      <c r="Q59" s="554"/>
      <c r="R59" s="555"/>
      <c r="S59" s="554"/>
      <c r="T59" s="555"/>
      <c r="U59" s="413"/>
      <c r="V59" s="413"/>
      <c r="W59" s="413"/>
      <c r="X59" s="413"/>
      <c r="Y59" s="418"/>
      <c r="Z59" s="418"/>
      <c r="AA59" s="418"/>
      <c r="AB59" s="418"/>
      <c r="AC59" s="418"/>
      <c r="AD59" s="418"/>
      <c r="AE59" s="418"/>
      <c r="AF59" s="418"/>
      <c r="AG59" s="418"/>
      <c r="AH59" s="418"/>
      <c r="AI59" s="418"/>
      <c r="AJ59" s="418"/>
      <c r="AK59" s="418"/>
      <c r="AL59" s="418"/>
      <c r="AM59" s="418"/>
      <c r="AN59" s="418"/>
      <c r="AO59" s="418"/>
      <c r="AP59" s="418"/>
    </row>
    <row r="60" spans="1:42" ht="31.5" customHeight="1">
      <c r="A60" s="418"/>
      <c r="B60" s="565" t="str">
        <f>IF(START!B7="Germany","n/a",IF(START!$B$13=$B$48,'Fields names'!A241,"n/a"))</f>
        <v>n/a</v>
      </c>
      <c r="C60" s="553"/>
      <c r="D60" s="554"/>
      <c r="E60" s="555"/>
      <c r="F60" s="554"/>
      <c r="G60" s="555"/>
      <c r="H60" s="554"/>
      <c r="I60" s="555"/>
      <c r="J60" s="554"/>
      <c r="K60" s="555"/>
      <c r="L60" s="554"/>
      <c r="M60" s="555"/>
      <c r="N60" s="419"/>
      <c r="O60" s="554"/>
      <c r="P60" s="555"/>
      <c r="Q60" s="554"/>
      <c r="R60" s="555"/>
      <c r="S60" s="554"/>
      <c r="T60" s="555"/>
      <c r="U60" s="413"/>
      <c r="V60" s="413"/>
      <c r="W60" s="413"/>
      <c r="X60" s="413"/>
      <c r="Y60" s="418"/>
      <c r="Z60" s="418"/>
      <c r="AA60" s="418"/>
      <c r="AB60" s="418"/>
      <c r="AC60" s="418"/>
      <c r="AD60" s="418"/>
      <c r="AE60" s="418"/>
      <c r="AF60" s="418"/>
      <c r="AG60" s="418"/>
      <c r="AH60" s="418"/>
      <c r="AI60" s="418"/>
      <c r="AJ60" s="418"/>
      <c r="AK60" s="418"/>
      <c r="AL60" s="418"/>
      <c r="AM60" s="418"/>
      <c r="AN60" s="418"/>
      <c r="AO60" s="418"/>
      <c r="AP60" s="418"/>
    </row>
    <row r="61" spans="1:42" ht="31.5" customHeight="1">
      <c r="A61" s="418"/>
      <c r="B61" s="565" t="str">
        <f>IF(START!B7="Germany","n/a",IF(START!$B$13=$B$48,'Fields names'!A242,"n/a"))</f>
        <v>n/a</v>
      </c>
      <c r="C61" s="553"/>
      <c r="D61" s="554"/>
      <c r="E61" s="555"/>
      <c r="F61" s="554"/>
      <c r="G61" s="555"/>
      <c r="H61" s="554"/>
      <c r="I61" s="555"/>
      <c r="J61" s="554"/>
      <c r="K61" s="555"/>
      <c r="L61" s="554"/>
      <c r="M61" s="555"/>
      <c r="N61" s="419"/>
      <c r="O61" s="554"/>
      <c r="P61" s="555"/>
      <c r="Q61" s="554"/>
      <c r="R61" s="555"/>
      <c r="S61" s="554"/>
      <c r="T61" s="555"/>
      <c r="U61" s="413"/>
      <c r="V61" s="413"/>
      <c r="W61" s="413"/>
      <c r="X61" s="413"/>
      <c r="Y61" s="418"/>
      <c r="Z61" s="418"/>
      <c r="AA61" s="418"/>
      <c r="AB61" s="418"/>
      <c r="AC61" s="418"/>
      <c r="AD61" s="418"/>
      <c r="AE61" s="418"/>
      <c r="AF61" s="418"/>
      <c r="AG61" s="418"/>
      <c r="AH61" s="418"/>
      <c r="AI61" s="418"/>
      <c r="AJ61" s="418"/>
      <c r="AK61" s="418"/>
      <c r="AL61" s="418"/>
      <c r="AM61" s="418"/>
      <c r="AN61" s="418"/>
      <c r="AO61" s="418"/>
      <c r="AP61" s="418"/>
    </row>
    <row r="62" spans="1:42" ht="9.75" customHeight="1">
      <c r="A62" s="418"/>
      <c r="B62" s="413"/>
      <c r="C62" s="413"/>
      <c r="D62" s="413"/>
      <c r="E62" s="413"/>
      <c r="F62" s="413"/>
      <c r="G62" s="413"/>
      <c r="H62" s="413"/>
      <c r="I62" s="413"/>
      <c r="J62" s="413"/>
      <c r="K62" s="413"/>
      <c r="L62" s="413"/>
      <c r="M62" s="413"/>
      <c r="N62" s="413"/>
      <c r="O62" s="413"/>
      <c r="P62" s="413"/>
      <c r="Q62" s="413"/>
      <c r="R62" s="413"/>
      <c r="S62" s="413"/>
      <c r="T62" s="413"/>
      <c r="U62" s="413"/>
      <c r="V62" s="413"/>
      <c r="W62" s="413"/>
      <c r="X62" s="413"/>
      <c r="Y62" s="418"/>
      <c r="Z62" s="418"/>
      <c r="AA62" s="418"/>
      <c r="AB62" s="418"/>
      <c r="AC62" s="418"/>
      <c r="AD62" s="418"/>
      <c r="AE62" s="418"/>
      <c r="AF62" s="418"/>
      <c r="AG62" s="418"/>
      <c r="AH62" s="418"/>
      <c r="AI62" s="418"/>
      <c r="AJ62" s="418"/>
      <c r="AK62" s="418"/>
      <c r="AL62" s="418"/>
      <c r="AM62" s="418"/>
      <c r="AN62" s="418"/>
      <c r="AO62" s="418"/>
      <c r="AP62" s="418"/>
    </row>
    <row r="63" spans="1:42" ht="31.5" customHeight="1">
      <c r="A63" s="418"/>
      <c r="B63" s="565" t="str">
        <f>IF(START!$B$13=$B$48,'Fields names'!A250,"n/a")</f>
        <v>n/a</v>
      </c>
      <c r="C63" s="553"/>
      <c r="D63" s="566" t="s">
        <v>300</v>
      </c>
      <c r="E63" s="566"/>
      <c r="F63" s="413"/>
      <c r="G63" s="413" t="str">
        <f>IF(START!$B$13=$B$48,instructions!A6,"")</f>
        <v/>
      </c>
      <c r="H63" s="413"/>
      <c r="I63" s="413"/>
      <c r="J63" s="413"/>
      <c r="K63" s="413"/>
      <c r="L63" s="413"/>
      <c r="M63" s="413"/>
      <c r="N63" s="413"/>
      <c r="O63" s="413"/>
      <c r="P63" s="413"/>
      <c r="Q63" s="413"/>
      <c r="R63" s="413"/>
      <c r="S63" s="413"/>
      <c r="T63" s="413"/>
      <c r="U63" s="413"/>
      <c r="V63" s="413"/>
      <c r="W63" s="413"/>
      <c r="X63" s="413"/>
      <c r="Y63" s="418"/>
      <c r="Z63" s="418"/>
      <c r="AA63" s="418"/>
      <c r="AB63" s="418"/>
      <c r="AC63" s="418"/>
      <c r="AD63" s="418"/>
      <c r="AE63" s="418"/>
      <c r="AF63" s="418"/>
      <c r="AG63" s="418"/>
      <c r="AH63" s="418"/>
      <c r="AI63" s="418"/>
      <c r="AJ63" s="418"/>
      <c r="AK63" s="418"/>
      <c r="AL63" s="418"/>
      <c r="AM63" s="418"/>
      <c r="AN63" s="418"/>
      <c r="AO63" s="418"/>
      <c r="AP63" s="418"/>
    </row>
  </sheetData>
  <sheetProtection algorithmName="SHA-512" hashValue="Y0HospAr7ZQMMH3R4rgutfh1Ar//gaLIUb+3xm2HEUaiWck4KS7Iu1UpeaJPv2zMJhgTv1H7E+Uhxw9tnwN4RA==" saltValue="YZJtdEE1JayS6zjBtV2I0w==" spinCount="100000" sheet="1" formatCells="0" formatColumns="0" formatRows="0" insertColumns="0" insertRows="0" insertHyperlinks="0" selectLockedCells="1" sort="0" autoFilter="0"/>
  <dataConsolidate link="1"/>
  <mergeCells count="356">
    <mergeCell ref="L35:M35"/>
    <mergeCell ref="O35:P35"/>
    <mergeCell ref="Q35:R35"/>
    <mergeCell ref="S35:T35"/>
    <mergeCell ref="S51:T51"/>
    <mergeCell ref="B56:C56"/>
    <mergeCell ref="D56:E56"/>
    <mergeCell ref="F56:G56"/>
    <mergeCell ref="H56:I56"/>
    <mergeCell ref="J56:K56"/>
    <mergeCell ref="L56:M56"/>
    <mergeCell ref="O56:P56"/>
    <mergeCell ref="Q56:R56"/>
    <mergeCell ref="S56:T56"/>
    <mergeCell ref="B52:C52"/>
    <mergeCell ref="D52:E52"/>
    <mergeCell ref="F52:G52"/>
    <mergeCell ref="H52:I52"/>
    <mergeCell ref="J52:K52"/>
    <mergeCell ref="B35:C35"/>
    <mergeCell ref="D35:E35"/>
    <mergeCell ref="F35:G35"/>
    <mergeCell ref="H35:I35"/>
    <mergeCell ref="J35:K35"/>
    <mergeCell ref="B53:C53"/>
    <mergeCell ref="D53:E53"/>
    <mergeCell ref="F53:G53"/>
    <mergeCell ref="H53:I53"/>
    <mergeCell ref="J53:K53"/>
    <mergeCell ref="L53:M53"/>
    <mergeCell ref="O53:P53"/>
    <mergeCell ref="Q53:R53"/>
    <mergeCell ref="S53:T53"/>
    <mergeCell ref="D50:E50"/>
    <mergeCell ref="F50:G50"/>
    <mergeCell ref="H50:I50"/>
    <mergeCell ref="J50:K50"/>
    <mergeCell ref="L50:M50"/>
    <mergeCell ref="L52:M52"/>
    <mergeCell ref="O52:P52"/>
    <mergeCell ref="Q52:R52"/>
    <mergeCell ref="S52:T52"/>
    <mergeCell ref="L40:M40"/>
    <mergeCell ref="O40:P40"/>
    <mergeCell ref="Q40:R40"/>
    <mergeCell ref="S40:T40"/>
    <mergeCell ref="B41:C41"/>
    <mergeCell ref="D41:E41"/>
    <mergeCell ref="F41:G41"/>
    <mergeCell ref="H41:I41"/>
    <mergeCell ref="J41:K41"/>
    <mergeCell ref="L41:M41"/>
    <mergeCell ref="O41:P41"/>
    <mergeCell ref="Q41:R41"/>
    <mergeCell ref="S41:T41"/>
    <mergeCell ref="B40:C40"/>
    <mergeCell ref="D40:E40"/>
    <mergeCell ref="F40:G40"/>
    <mergeCell ref="H40:I40"/>
    <mergeCell ref="J40:K40"/>
    <mergeCell ref="L38:M38"/>
    <mergeCell ref="O38:P38"/>
    <mergeCell ref="Q38:R38"/>
    <mergeCell ref="S38:T38"/>
    <mergeCell ref="B39:C39"/>
    <mergeCell ref="D39:E39"/>
    <mergeCell ref="F39:G39"/>
    <mergeCell ref="H39:I39"/>
    <mergeCell ref="J39:K39"/>
    <mergeCell ref="L39:M39"/>
    <mergeCell ref="O39:P39"/>
    <mergeCell ref="Q39:R39"/>
    <mergeCell ref="S39:T39"/>
    <mergeCell ref="B38:C38"/>
    <mergeCell ref="D38:E38"/>
    <mergeCell ref="F38:G38"/>
    <mergeCell ref="H38:I38"/>
    <mergeCell ref="J38:K38"/>
    <mergeCell ref="L36:M36"/>
    <mergeCell ref="O36:P36"/>
    <mergeCell ref="Q36:R36"/>
    <mergeCell ref="S36:T36"/>
    <mergeCell ref="B37:C37"/>
    <mergeCell ref="D37:E37"/>
    <mergeCell ref="F37:G37"/>
    <mergeCell ref="H37:I37"/>
    <mergeCell ref="J37:K37"/>
    <mergeCell ref="L37:M37"/>
    <mergeCell ref="O37:P37"/>
    <mergeCell ref="Q37:R37"/>
    <mergeCell ref="S37:T37"/>
    <mergeCell ref="B36:C36"/>
    <mergeCell ref="D36:E36"/>
    <mergeCell ref="F36:G36"/>
    <mergeCell ref="H36:I36"/>
    <mergeCell ref="J36:K36"/>
    <mergeCell ref="L33:M33"/>
    <mergeCell ref="O33:P33"/>
    <mergeCell ref="Q33:R33"/>
    <mergeCell ref="S33:T33"/>
    <mergeCell ref="B34:C34"/>
    <mergeCell ref="D34:E34"/>
    <mergeCell ref="F34:G34"/>
    <mergeCell ref="H34:I34"/>
    <mergeCell ref="J34:K34"/>
    <mergeCell ref="L34:M34"/>
    <mergeCell ref="O34:P34"/>
    <mergeCell ref="Q34:R34"/>
    <mergeCell ref="S34:T34"/>
    <mergeCell ref="B33:C33"/>
    <mergeCell ref="D33:E33"/>
    <mergeCell ref="F33:G33"/>
    <mergeCell ref="H33:I33"/>
    <mergeCell ref="J33:K33"/>
    <mergeCell ref="D32:E32"/>
    <mergeCell ref="F32:G32"/>
    <mergeCell ref="H32:I32"/>
    <mergeCell ref="J32:K32"/>
    <mergeCell ref="L32:M32"/>
    <mergeCell ref="O32:P32"/>
    <mergeCell ref="Q32:R32"/>
    <mergeCell ref="S32:T32"/>
    <mergeCell ref="H28:I28"/>
    <mergeCell ref="F28:G28"/>
    <mergeCell ref="B26:C26"/>
    <mergeCell ref="D26:E26"/>
    <mergeCell ref="F26:G26"/>
    <mergeCell ref="H26:I26"/>
    <mergeCell ref="J26:K26"/>
    <mergeCell ref="L25:M25"/>
    <mergeCell ref="O25:P25"/>
    <mergeCell ref="Q25:R25"/>
    <mergeCell ref="S25:T25"/>
    <mergeCell ref="B25:C25"/>
    <mergeCell ref="D25:E25"/>
    <mergeCell ref="F25:G25"/>
    <mergeCell ref="H25:I25"/>
    <mergeCell ref="J25:K25"/>
    <mergeCell ref="L26:M26"/>
    <mergeCell ref="O26:P26"/>
    <mergeCell ref="Q26:R26"/>
    <mergeCell ref="S26:T26"/>
    <mergeCell ref="Q23:R23"/>
    <mergeCell ref="S23:T23"/>
    <mergeCell ref="B24:C24"/>
    <mergeCell ref="D24:E24"/>
    <mergeCell ref="F24:G24"/>
    <mergeCell ref="H24:I24"/>
    <mergeCell ref="J24:K24"/>
    <mergeCell ref="L24:M24"/>
    <mergeCell ref="O24:P24"/>
    <mergeCell ref="Q24:R24"/>
    <mergeCell ref="S24:T24"/>
    <mergeCell ref="B23:C23"/>
    <mergeCell ref="D23:E23"/>
    <mergeCell ref="F23:G23"/>
    <mergeCell ref="H23:I23"/>
    <mergeCell ref="J23:K23"/>
    <mergeCell ref="S21:T21"/>
    <mergeCell ref="B22:C22"/>
    <mergeCell ref="D22:E22"/>
    <mergeCell ref="F22:G22"/>
    <mergeCell ref="H22:I22"/>
    <mergeCell ref="J22:K22"/>
    <mergeCell ref="L22:M22"/>
    <mergeCell ref="O22:P22"/>
    <mergeCell ref="Q22:R22"/>
    <mergeCell ref="S22:T22"/>
    <mergeCell ref="B21:C21"/>
    <mergeCell ref="D21:E21"/>
    <mergeCell ref="F21:G21"/>
    <mergeCell ref="H21:I21"/>
    <mergeCell ref="J21:K21"/>
    <mergeCell ref="S17:T17"/>
    <mergeCell ref="B18:C18"/>
    <mergeCell ref="D18:E18"/>
    <mergeCell ref="F18:G18"/>
    <mergeCell ref="H18:I18"/>
    <mergeCell ref="J18:K18"/>
    <mergeCell ref="L18:M18"/>
    <mergeCell ref="O18:P18"/>
    <mergeCell ref="Q18:R18"/>
    <mergeCell ref="S18:T18"/>
    <mergeCell ref="D17:E17"/>
    <mergeCell ref="F17:G17"/>
    <mergeCell ref="H17:I17"/>
    <mergeCell ref="J17:K17"/>
    <mergeCell ref="L17:M17"/>
    <mergeCell ref="S8:T8"/>
    <mergeCell ref="S9:T9"/>
    <mergeCell ref="S10:T10"/>
    <mergeCell ref="S11:T11"/>
    <mergeCell ref="L8:M8"/>
    <mergeCell ref="L9:M9"/>
    <mergeCell ref="L10:M10"/>
    <mergeCell ref="L11:M11"/>
    <mergeCell ref="O8:P8"/>
    <mergeCell ref="O9:P9"/>
    <mergeCell ref="O10:P10"/>
    <mergeCell ref="O11:P11"/>
    <mergeCell ref="B11:C11"/>
    <mergeCell ref="D11:E11"/>
    <mergeCell ref="F8:G8"/>
    <mergeCell ref="F9:G9"/>
    <mergeCell ref="F10:G10"/>
    <mergeCell ref="F11:G11"/>
    <mergeCell ref="Q8:R8"/>
    <mergeCell ref="Q9:R9"/>
    <mergeCell ref="Q10:R10"/>
    <mergeCell ref="Q11:R11"/>
    <mergeCell ref="C2:I3"/>
    <mergeCell ref="B48:M48"/>
    <mergeCell ref="B30:M30"/>
    <mergeCell ref="B28:D28"/>
    <mergeCell ref="O2:P3"/>
    <mergeCell ref="B15:M15"/>
    <mergeCell ref="L2:M2"/>
    <mergeCell ref="L3:M3"/>
    <mergeCell ref="C4:I5"/>
    <mergeCell ref="L4:M4"/>
    <mergeCell ref="L5:M5"/>
    <mergeCell ref="B10:C10"/>
    <mergeCell ref="B9:C9"/>
    <mergeCell ref="D9:E9"/>
    <mergeCell ref="D10:E10"/>
    <mergeCell ref="D8:E8"/>
    <mergeCell ref="H8:I8"/>
    <mergeCell ref="H9:I9"/>
    <mergeCell ref="H10:I10"/>
    <mergeCell ref="H11:I11"/>
    <mergeCell ref="J8:K8"/>
    <mergeCell ref="J9:K9"/>
    <mergeCell ref="J10:K10"/>
    <mergeCell ref="J11:K11"/>
    <mergeCell ref="L54:M54"/>
    <mergeCell ref="O54:P54"/>
    <mergeCell ref="Q54:R54"/>
    <mergeCell ref="S54:T54"/>
    <mergeCell ref="B42:C42"/>
    <mergeCell ref="D42:E42"/>
    <mergeCell ref="F42:G42"/>
    <mergeCell ref="H42:I42"/>
    <mergeCell ref="J42:K42"/>
    <mergeCell ref="L42:M42"/>
    <mergeCell ref="O42:P42"/>
    <mergeCell ref="Q42:R42"/>
    <mergeCell ref="S42:T42"/>
    <mergeCell ref="O50:P50"/>
    <mergeCell ref="Q50:R50"/>
    <mergeCell ref="S50:T50"/>
    <mergeCell ref="B51:C51"/>
    <mergeCell ref="D51:E51"/>
    <mergeCell ref="F51:G51"/>
    <mergeCell ref="H51:I51"/>
    <mergeCell ref="J51:K51"/>
    <mergeCell ref="L51:M51"/>
    <mergeCell ref="O51:P51"/>
    <mergeCell ref="Q51:R51"/>
    <mergeCell ref="O58:P58"/>
    <mergeCell ref="Q58:R58"/>
    <mergeCell ref="S58:T58"/>
    <mergeCell ref="L57:M57"/>
    <mergeCell ref="O57:P57"/>
    <mergeCell ref="Q57:R57"/>
    <mergeCell ref="S57:T57"/>
    <mergeCell ref="B55:C55"/>
    <mergeCell ref="D55:E55"/>
    <mergeCell ref="F55:G55"/>
    <mergeCell ref="H55:I55"/>
    <mergeCell ref="J55:K55"/>
    <mergeCell ref="L55:M55"/>
    <mergeCell ref="O55:P55"/>
    <mergeCell ref="Q55:R55"/>
    <mergeCell ref="S55:T55"/>
    <mergeCell ref="J54:K54"/>
    <mergeCell ref="L61:M61"/>
    <mergeCell ref="O61:P61"/>
    <mergeCell ref="Q61:R61"/>
    <mergeCell ref="S61:T61"/>
    <mergeCell ref="B60:C60"/>
    <mergeCell ref="D60:E60"/>
    <mergeCell ref="F60:G60"/>
    <mergeCell ref="H60:I60"/>
    <mergeCell ref="J60:K60"/>
    <mergeCell ref="L60:M60"/>
    <mergeCell ref="O60:P60"/>
    <mergeCell ref="Q60:R60"/>
    <mergeCell ref="S60:T60"/>
    <mergeCell ref="L59:M59"/>
    <mergeCell ref="O59:P59"/>
    <mergeCell ref="Q59:R59"/>
    <mergeCell ref="S59:T59"/>
    <mergeCell ref="B58:C58"/>
    <mergeCell ref="D58:E58"/>
    <mergeCell ref="F58:G58"/>
    <mergeCell ref="H58:I58"/>
    <mergeCell ref="J58:K58"/>
    <mergeCell ref="L58:M58"/>
    <mergeCell ref="S19:S20"/>
    <mergeCell ref="B46:C46"/>
    <mergeCell ref="B63:C63"/>
    <mergeCell ref="D46:E46"/>
    <mergeCell ref="D63:E63"/>
    <mergeCell ref="B61:C61"/>
    <mergeCell ref="D61:E61"/>
    <mergeCell ref="F61:G61"/>
    <mergeCell ref="H61:I61"/>
    <mergeCell ref="J61:K61"/>
    <mergeCell ref="B59:C59"/>
    <mergeCell ref="D59:E59"/>
    <mergeCell ref="F59:G59"/>
    <mergeCell ref="H59:I59"/>
    <mergeCell ref="J59:K59"/>
    <mergeCell ref="B57:C57"/>
    <mergeCell ref="D57:E57"/>
    <mergeCell ref="F57:G57"/>
    <mergeCell ref="H57:I57"/>
    <mergeCell ref="J57:K57"/>
    <mergeCell ref="B54:C54"/>
    <mergeCell ref="D54:E54"/>
    <mergeCell ref="F54:G54"/>
    <mergeCell ref="H54:I54"/>
    <mergeCell ref="S44:T44"/>
    <mergeCell ref="B43:C43"/>
    <mergeCell ref="D43:E43"/>
    <mergeCell ref="F43:G43"/>
    <mergeCell ref="H43:I43"/>
    <mergeCell ref="J43:K43"/>
    <mergeCell ref="L43:M43"/>
    <mergeCell ref="O43:P43"/>
    <mergeCell ref="Q43:R43"/>
    <mergeCell ref="S43:T43"/>
    <mergeCell ref="B12:M14"/>
    <mergeCell ref="B44:C44"/>
    <mergeCell ref="D44:E44"/>
    <mergeCell ref="F44:G44"/>
    <mergeCell ref="H44:I44"/>
    <mergeCell ref="J44:K44"/>
    <mergeCell ref="L44:M44"/>
    <mergeCell ref="O44:P44"/>
    <mergeCell ref="Q44:R44"/>
    <mergeCell ref="B19:C20"/>
    <mergeCell ref="D19:D20"/>
    <mergeCell ref="F19:F20"/>
    <mergeCell ref="H19:H20"/>
    <mergeCell ref="J19:J20"/>
    <mergeCell ref="L19:L20"/>
    <mergeCell ref="O19:O20"/>
    <mergeCell ref="Q19:Q20"/>
    <mergeCell ref="O17:P17"/>
    <mergeCell ref="Q17:R17"/>
    <mergeCell ref="L21:M21"/>
    <mergeCell ref="O21:P21"/>
    <mergeCell ref="Q21:R21"/>
    <mergeCell ref="L23:M23"/>
    <mergeCell ref="O23:P23"/>
  </mergeCells>
  <conditionalFormatting sqref="E28">
    <cfRule type="containsText" dxfId="441" priority="95" operator="containsText" text="select">
      <formula>NOT(ISERROR(SEARCH("select",E28)))</formula>
    </cfRule>
  </conditionalFormatting>
  <conditionalFormatting sqref="D56">
    <cfRule type="containsText" dxfId="440" priority="71" operator="containsText" text="select">
      <formula>NOT(ISERROR(SEARCH("select",D56)))</formula>
    </cfRule>
  </conditionalFormatting>
  <conditionalFormatting sqref="D35">
    <cfRule type="containsText" dxfId="439" priority="63" operator="containsText" text="select">
      <formula>NOT(ISERROR(SEARCH("select",D35)))</formula>
    </cfRule>
  </conditionalFormatting>
  <conditionalFormatting sqref="L35">
    <cfRule type="containsText" dxfId="438" priority="52" operator="containsText" text="select">
      <formula>NOT(ISERROR(SEARCH("select",L35)))</formula>
    </cfRule>
  </conditionalFormatting>
  <conditionalFormatting sqref="O35">
    <cfRule type="containsText" dxfId="437" priority="51" operator="containsText" text="select">
      <formula>NOT(ISERROR(SEARCH("select",O35)))</formula>
    </cfRule>
  </conditionalFormatting>
  <conditionalFormatting sqref="Q35">
    <cfRule type="containsText" dxfId="436" priority="50" operator="containsText" text="select">
      <formula>NOT(ISERROR(SEARCH("select",Q35)))</formula>
    </cfRule>
  </conditionalFormatting>
  <conditionalFormatting sqref="S35">
    <cfRule type="containsText" dxfId="435" priority="49" operator="containsText" text="select">
      <formula>NOT(ISERROR(SEARCH("select",S35)))</formula>
    </cfRule>
  </conditionalFormatting>
  <conditionalFormatting sqref="J28">
    <cfRule type="containsText" dxfId="434" priority="48" operator="containsText" text="select">
      <formula>NOT(ISERROR(SEARCH("select",J28)))</formula>
    </cfRule>
  </conditionalFormatting>
  <conditionalFormatting sqref="D46">
    <cfRule type="containsText" dxfId="433" priority="47" operator="containsText" text="select">
      <formula>NOT(ISERROR(SEARCH("select",D46)))</formula>
    </cfRule>
  </conditionalFormatting>
  <conditionalFormatting sqref="D63">
    <cfRule type="containsText" dxfId="432" priority="46" operator="containsText" text="select">
      <formula>NOT(ISERROR(SEARCH("select",D63)))</formula>
    </cfRule>
  </conditionalFormatting>
  <conditionalFormatting sqref="F56">
    <cfRule type="containsText" dxfId="431" priority="45" operator="containsText" text="select">
      <formula>NOT(ISERROR(SEARCH("select",F56)))</formula>
    </cfRule>
  </conditionalFormatting>
  <conditionalFormatting sqref="H56">
    <cfRule type="containsText" dxfId="430" priority="44" operator="containsText" text="select">
      <formula>NOT(ISERROR(SEARCH("select",H56)))</formula>
    </cfRule>
  </conditionalFormatting>
  <conditionalFormatting sqref="J56">
    <cfRule type="containsText" dxfId="429" priority="43" operator="containsText" text="select">
      <formula>NOT(ISERROR(SEARCH("select",J56)))</formula>
    </cfRule>
  </conditionalFormatting>
  <conditionalFormatting sqref="L56">
    <cfRule type="containsText" dxfId="428" priority="42" operator="containsText" text="select">
      <formula>NOT(ISERROR(SEARCH("select",L56)))</formula>
    </cfRule>
  </conditionalFormatting>
  <conditionalFormatting sqref="O56">
    <cfRule type="containsText" dxfId="427" priority="41" operator="containsText" text="select">
      <formula>NOT(ISERROR(SEARCH("select",O56)))</formula>
    </cfRule>
  </conditionalFormatting>
  <conditionalFormatting sqref="Q56">
    <cfRule type="containsText" dxfId="426" priority="40" operator="containsText" text="select">
      <formula>NOT(ISERROR(SEARCH("select",Q56)))</formula>
    </cfRule>
  </conditionalFormatting>
  <conditionalFormatting sqref="S56">
    <cfRule type="containsText" dxfId="425" priority="39" operator="containsText" text="select">
      <formula>NOT(ISERROR(SEARCH("select",S56)))</formula>
    </cfRule>
  </conditionalFormatting>
  <conditionalFormatting sqref="F35">
    <cfRule type="containsText" dxfId="424" priority="38" operator="containsText" text="select">
      <formula>NOT(ISERROR(SEARCH("select",F35)))</formula>
    </cfRule>
  </conditionalFormatting>
  <conditionalFormatting sqref="H35">
    <cfRule type="containsText" dxfId="423" priority="37" operator="containsText" text="select">
      <formula>NOT(ISERROR(SEARCH("select",H35)))</formula>
    </cfRule>
  </conditionalFormatting>
  <conditionalFormatting sqref="J35">
    <cfRule type="containsText" dxfId="422" priority="36" operator="containsText" text="select">
      <formula>NOT(ISERROR(SEARCH("select",J35)))</formula>
    </cfRule>
  </conditionalFormatting>
  <conditionalFormatting sqref="D9">
    <cfRule type="containsText" dxfId="421" priority="28" operator="containsText" text="select">
      <formula>NOT(ISERROR(SEARCH("select",D9)))</formula>
    </cfRule>
  </conditionalFormatting>
  <conditionalFormatting sqref="F9">
    <cfRule type="containsText" dxfId="420" priority="27" operator="containsText" text="select">
      <formula>NOT(ISERROR(SEARCH("select",F9)))</formula>
    </cfRule>
  </conditionalFormatting>
  <conditionalFormatting sqref="O19">
    <cfRule type="containsText" dxfId="419" priority="6" operator="containsText" text="select">
      <formula>NOT(ISERROR(SEARCH("select",O19)))</formula>
    </cfRule>
  </conditionalFormatting>
  <conditionalFormatting sqref="Q19">
    <cfRule type="containsText" dxfId="418" priority="7" operator="containsText" text="select">
      <formula>NOT(ISERROR(SEARCH("select",Q19)))</formula>
    </cfRule>
  </conditionalFormatting>
  <conditionalFormatting sqref="S9">
    <cfRule type="containsText" dxfId="417" priority="15" operator="containsText" text="select">
      <formula>NOT(ISERROR(SEARCH("select",S9)))</formula>
    </cfRule>
  </conditionalFormatting>
  <conditionalFormatting sqref="J9 H9">
    <cfRule type="containsText" dxfId="416" priority="19" operator="containsText" text="select">
      <formula>NOT(ISERROR(SEARCH("select",H9)))</formula>
    </cfRule>
  </conditionalFormatting>
  <conditionalFormatting sqref="L9">
    <cfRule type="containsText" dxfId="415" priority="18" operator="containsText" text="select">
      <formula>NOT(ISERROR(SEARCH("select",L9)))</formula>
    </cfRule>
  </conditionalFormatting>
  <conditionalFormatting sqref="O9">
    <cfRule type="containsText" dxfId="414" priority="17" operator="containsText" text="select">
      <formula>NOT(ISERROR(SEARCH("select",O9)))</formula>
    </cfRule>
  </conditionalFormatting>
  <conditionalFormatting sqref="Q9">
    <cfRule type="containsText" dxfId="413" priority="16" operator="containsText" text="select">
      <formula>NOT(ISERROR(SEARCH("select",Q9)))</formula>
    </cfRule>
  </conditionalFormatting>
  <conditionalFormatting sqref="D19">
    <cfRule type="containsText" dxfId="412" priority="1" operator="containsText" text="select">
      <formula>NOT(ISERROR(SEARCH("select",D19)))</formula>
    </cfRule>
  </conditionalFormatting>
  <conditionalFormatting sqref="S19">
    <cfRule type="containsText" dxfId="411" priority="8" operator="containsText" text="select">
      <formula>NOT(ISERROR(SEARCH("select",S19)))</formula>
    </cfRule>
  </conditionalFormatting>
  <conditionalFormatting sqref="J19">
    <cfRule type="containsText" dxfId="410" priority="4" operator="containsText" text="select">
      <formula>NOT(ISERROR(SEARCH("select",J19)))</formula>
    </cfRule>
  </conditionalFormatting>
  <conditionalFormatting sqref="F19">
    <cfRule type="containsText" dxfId="409" priority="2" operator="containsText" text="select">
      <formula>NOT(ISERROR(SEARCH("select",F19)))</formula>
    </cfRule>
  </conditionalFormatting>
  <conditionalFormatting sqref="L19">
    <cfRule type="containsText" dxfId="408" priority="5" operator="containsText" text="select">
      <formula>NOT(ISERROR(SEARCH("select",L19)))</formula>
    </cfRule>
  </conditionalFormatting>
  <conditionalFormatting sqref="H19">
    <cfRule type="containsText" dxfId="407" priority="3" operator="containsText" text="select">
      <formula>NOT(ISERROR(SEARCH("select",H19)))</formula>
    </cfRule>
  </conditionalFormatting>
  <dataValidations count="1">
    <dataValidation type="list" allowBlank="1" showInputMessage="1" showErrorMessage="1" sqref="E28 J28 D46 D63">
      <formula1>YesNoField</formula1>
    </dataValidation>
  </dataValidations>
  <pageMargins left="0.23622047244094491" right="0.23622047244094491" top="0.35433070866141736" bottom="0.55118110236220474" header="0.31496062992125984" footer="0.31496062992125984"/>
  <pageSetup paperSize="9" scale="50" fitToWidth="0" orientation="portrait" r:id="rId1"/>
  <headerFooter>
    <oddFooter>&amp;L&amp;F&amp;R&amp;A; &amp;D; &amp;T</oddFooter>
  </headerFooter>
  <colBreaks count="1" manualBreakCount="1">
    <brk id="1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'QVC ROLE'!$A$1:$A$5</xm:f>
          </x14:formula1>
          <xm:sqref>D9 Q9 L9 O9 F9 H9 J9 S9</xm:sqref>
        </x14:dataValidation>
        <x14:dataValidation type="list" allowBlank="1" showInputMessage="1" showErrorMessage="1">
          <x14:formula1>
            <xm:f>'drop down choices'!$AL$3:$AL$9</xm:f>
          </x14:formula1>
          <xm:sqref>S19 Q19 L19 J19 H19 F19 J35 O19 D56 Q56 L56 J56 H56 F56 S35 O56 D35 Q35 L35 H35 F35 S56 O35 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F2451"/>
  <sheetViews>
    <sheetView showGridLines="0" showRowColHeaders="0" zoomScale="115" zoomScaleNormal="115" workbookViewId="0">
      <selection activeCell="G10" sqref="G10:I10"/>
    </sheetView>
  </sheetViews>
  <sheetFormatPr baseColWidth="10" defaultColWidth="9.1796875" defaultRowHeight="15.5"/>
  <cols>
    <col min="1" max="1" width="2.26953125" style="116" customWidth="1"/>
    <col min="2" max="2" width="8" style="116" customWidth="1"/>
    <col min="3" max="3" width="4.7265625" style="116" customWidth="1"/>
    <col min="4" max="4" width="6.1796875" style="116" customWidth="1"/>
    <col min="5" max="5" width="3.7265625" style="116" customWidth="1"/>
    <col min="6" max="8" width="10.26953125" style="116" customWidth="1"/>
    <col min="9" max="9" width="9" style="116" customWidth="1"/>
    <col min="10" max="10" width="6" style="116" customWidth="1"/>
    <col min="11" max="11" width="4.453125" style="116" customWidth="1"/>
    <col min="12" max="12" width="7.54296875" style="116" customWidth="1"/>
    <col min="13" max="13" width="3.81640625" style="116" customWidth="1"/>
    <col min="14" max="14" width="3.1796875" style="116" customWidth="1"/>
    <col min="15" max="17" width="6.1796875" style="116" customWidth="1"/>
    <col min="18" max="18" width="7.1796875" style="116" customWidth="1"/>
    <col min="19" max="19" width="8.26953125" style="116" customWidth="1"/>
    <col min="20" max="21" width="6.7265625" style="116" customWidth="1"/>
    <col min="22" max="22" width="5.26953125" style="116" customWidth="1"/>
    <col min="23" max="23" width="6.453125" style="116" customWidth="1"/>
    <col min="24" max="24" width="7.26953125" style="116" customWidth="1"/>
    <col min="25" max="25" width="1" style="115" customWidth="1"/>
    <col min="26" max="26" width="13.7265625" style="116" customWidth="1"/>
    <col min="27" max="27" width="12" style="116" customWidth="1"/>
    <col min="28" max="28" width="15.26953125" style="116" customWidth="1"/>
    <col min="29" max="29" width="5" style="116" customWidth="1"/>
    <col min="30" max="30" width="4.54296875" style="116" customWidth="1"/>
    <col min="31" max="31" width="8.26953125" style="116" customWidth="1"/>
    <col min="32" max="32" width="14.26953125" style="116" customWidth="1"/>
    <col min="33" max="33" width="11.26953125" style="116" bestFit="1" customWidth="1"/>
    <col min="34" max="34" width="17.26953125" style="116" bestFit="1" customWidth="1"/>
    <col min="35" max="35" width="16" style="116" customWidth="1"/>
    <col min="36" max="36" width="44.1796875" style="116" bestFit="1" customWidth="1"/>
    <col min="37" max="37" width="27.453125" style="116" bestFit="1" customWidth="1"/>
    <col min="38" max="38" width="14.81640625" style="116" bestFit="1" customWidth="1"/>
    <col min="39" max="39" width="22.54296875" style="116" bestFit="1" customWidth="1"/>
    <col min="40" max="40" width="27.1796875" style="116" bestFit="1" customWidth="1"/>
    <col min="41" max="41" width="20.26953125" style="116" bestFit="1" customWidth="1"/>
    <col min="42" max="42" width="21.81640625" style="116" bestFit="1" customWidth="1"/>
    <col min="43" max="43" width="25" style="116" bestFit="1" customWidth="1"/>
    <col min="44" max="44" width="31.26953125" style="116" bestFit="1" customWidth="1"/>
    <col min="45" max="45" width="29.81640625" style="116" bestFit="1" customWidth="1"/>
    <col min="46" max="46" width="31.453125" style="116" bestFit="1" customWidth="1"/>
    <col min="47" max="47" width="24.453125" style="116" bestFit="1" customWidth="1"/>
    <col min="48" max="48" width="40.1796875" style="116" bestFit="1" customWidth="1"/>
    <col min="49" max="49" width="27" style="116" bestFit="1" customWidth="1"/>
    <col min="50" max="50" width="34.453125" style="116" bestFit="1" customWidth="1"/>
    <col min="51" max="51" width="16" style="116" bestFit="1" customWidth="1"/>
    <col min="52" max="52" width="15.81640625" style="116" bestFit="1" customWidth="1"/>
    <col min="53" max="53" width="143.81640625" style="116" bestFit="1" customWidth="1"/>
    <col min="54" max="54" width="12.7265625" style="116" bestFit="1" customWidth="1"/>
    <col min="55" max="55" width="15.81640625" style="116" bestFit="1" customWidth="1"/>
    <col min="56" max="57" width="12.54296875" style="116" customWidth="1"/>
    <col min="58" max="58" width="97.1796875" style="116" bestFit="1" customWidth="1"/>
    <col min="59" max="60" width="12.54296875" style="116" customWidth="1"/>
    <col min="61" max="61" width="4.26953125" style="116" bestFit="1" customWidth="1"/>
    <col min="62" max="71" width="12.54296875" style="116" customWidth="1"/>
    <col min="72" max="16384" width="9.1796875" style="116"/>
  </cols>
  <sheetData>
    <row r="1" spans="1:84" ht="3.75" customHeight="1">
      <c r="A1" s="220"/>
      <c r="B1" s="220"/>
      <c r="C1" s="220"/>
      <c r="D1" s="220"/>
      <c r="E1" s="220"/>
      <c r="F1" s="220"/>
      <c r="G1" s="220"/>
      <c r="H1" s="220"/>
      <c r="I1" s="220"/>
      <c r="J1" s="220"/>
      <c r="K1" s="220"/>
      <c r="L1" s="220"/>
      <c r="M1" s="220"/>
      <c r="N1" s="220"/>
      <c r="O1" s="220"/>
      <c r="P1" s="220"/>
      <c r="Q1" s="220"/>
      <c r="R1" s="221"/>
      <c r="S1" s="220"/>
      <c r="T1" s="220"/>
      <c r="U1" s="220"/>
      <c r="V1" s="220"/>
      <c r="W1" s="220"/>
      <c r="X1" s="220"/>
      <c r="Z1" s="115"/>
      <c r="AA1" s="174"/>
      <c r="AB1" s="115"/>
    </row>
    <row r="2" spans="1:84" s="178" customFormat="1" ht="13.5" customHeight="1">
      <c r="A2" s="222"/>
      <c r="B2" s="221"/>
      <c r="C2" s="221"/>
      <c r="D2" s="683" t="str">
        <f>'Fields names'!A14</f>
        <v>Product Specification Card</v>
      </c>
      <c r="E2" s="683"/>
      <c r="F2" s="683"/>
      <c r="G2" s="683"/>
      <c r="H2" s="683"/>
      <c r="I2" s="683"/>
      <c r="J2" s="683"/>
      <c r="K2" s="683"/>
      <c r="L2" s="683"/>
      <c r="M2" s="683"/>
      <c r="N2" s="221"/>
      <c r="O2" s="221"/>
      <c r="P2" s="221"/>
      <c r="Q2" s="221"/>
      <c r="R2" s="221"/>
      <c r="S2" s="223" t="str">
        <f>'Fields names'!A16</f>
        <v>QVC SKN (QVC Artikelnummer)</v>
      </c>
      <c r="T2" s="571">
        <f>'PRODUCT &amp; PO'!$X$2</f>
        <v>0</v>
      </c>
      <c r="U2" s="571"/>
      <c r="V2" s="234"/>
      <c r="W2" s="234"/>
      <c r="X2" s="234"/>
      <c r="Y2" s="176"/>
      <c r="Z2" s="174"/>
      <c r="AA2" s="174"/>
      <c r="AB2" s="177"/>
      <c r="AC2" s="177"/>
      <c r="AD2" s="177"/>
      <c r="AE2" s="177"/>
      <c r="AF2" s="177"/>
      <c r="AG2" s="177"/>
      <c r="AH2" s="177"/>
      <c r="AI2" s="177"/>
      <c r="AJ2" s="177"/>
    </row>
    <row r="3" spans="1:84" s="178" customFormat="1" ht="15" customHeight="1">
      <c r="A3" s="222"/>
      <c r="B3" s="224"/>
      <c r="C3" s="225"/>
      <c r="D3" s="683"/>
      <c r="E3" s="683"/>
      <c r="F3" s="683"/>
      <c r="G3" s="683"/>
      <c r="H3" s="683"/>
      <c r="I3" s="683"/>
      <c r="J3" s="683"/>
      <c r="K3" s="683"/>
      <c r="L3" s="683"/>
      <c r="M3" s="683"/>
      <c r="N3" s="221"/>
      <c r="O3" s="221"/>
      <c r="P3" s="221"/>
      <c r="Q3" s="221"/>
      <c r="R3" s="221"/>
      <c r="S3" s="223" t="str">
        <f>'Fields names'!A21</f>
        <v>Produktbezeichnung</v>
      </c>
      <c r="T3" s="571">
        <f>'PRODUCT &amp; PO'!$S$6</f>
        <v>0</v>
      </c>
      <c r="U3" s="571"/>
      <c r="V3" s="234"/>
      <c r="W3" s="234"/>
      <c r="X3" s="234"/>
      <c r="Y3" s="180"/>
      <c r="Z3" s="174"/>
      <c r="AA3" s="174"/>
      <c r="AB3" s="177"/>
      <c r="AC3" s="177"/>
      <c r="AD3" s="177"/>
      <c r="AE3" s="177"/>
      <c r="AF3" s="177"/>
      <c r="AG3" s="177"/>
      <c r="AH3" s="177"/>
      <c r="AI3" s="177"/>
      <c r="AJ3" s="177"/>
    </row>
    <row r="4" spans="1:84" s="178" customFormat="1" ht="12.75" customHeight="1">
      <c r="A4" s="222"/>
      <c r="B4" s="224"/>
      <c r="C4" s="225"/>
      <c r="D4" s="572" t="str">
        <f>'Fields names'!A232</f>
        <v>Kosmetik, Lebensmittel und Nahrungsergänzungsmittel</v>
      </c>
      <c r="E4" s="572"/>
      <c r="F4" s="572"/>
      <c r="G4" s="572"/>
      <c r="H4" s="572"/>
      <c r="I4" s="572"/>
      <c r="J4" s="572"/>
      <c r="K4" s="572"/>
      <c r="L4" s="572"/>
      <c r="M4" s="572"/>
      <c r="N4" s="572"/>
      <c r="O4" s="221"/>
      <c r="P4" s="221"/>
      <c r="Q4" s="221"/>
      <c r="R4" s="221"/>
      <c r="S4" s="223" t="str">
        <f>'Fields names'!A17</f>
        <v>Lieferant</v>
      </c>
      <c r="T4" s="571">
        <f>'PRODUCT &amp; PO'!$B$6</f>
        <v>0</v>
      </c>
      <c r="U4" s="571"/>
      <c r="V4" s="234"/>
      <c r="W4" s="234"/>
      <c r="X4" s="234"/>
      <c r="Y4" s="180"/>
      <c r="Z4" s="174"/>
      <c r="AA4" s="174"/>
      <c r="AB4" s="177"/>
      <c r="AC4" s="177"/>
      <c r="AD4" s="177"/>
      <c r="AE4" s="177"/>
      <c r="AF4" s="177"/>
      <c r="AG4" s="177"/>
      <c r="AH4" s="177"/>
      <c r="AI4" s="177"/>
      <c r="AJ4" s="177"/>
    </row>
    <row r="5" spans="1:84" s="178" customFormat="1" ht="15" customHeight="1">
      <c r="A5" s="222"/>
      <c r="B5" s="684"/>
      <c r="C5" s="684"/>
      <c r="D5" s="572"/>
      <c r="E5" s="572"/>
      <c r="F5" s="572"/>
      <c r="G5" s="572"/>
      <c r="H5" s="572"/>
      <c r="I5" s="572"/>
      <c r="J5" s="572"/>
      <c r="K5" s="572"/>
      <c r="L5" s="572"/>
      <c r="M5" s="572"/>
      <c r="N5" s="572"/>
      <c r="O5" s="221"/>
      <c r="P5" s="221"/>
      <c r="Q5" s="221"/>
      <c r="R5" s="221"/>
      <c r="S5" s="223" t="str">
        <f>'Fields names'!A19</f>
        <v>Marke</v>
      </c>
      <c r="T5" s="571">
        <f>'PRODUCT &amp; PO'!$J$6</f>
        <v>0</v>
      </c>
      <c r="U5" s="571"/>
      <c r="V5" s="234"/>
      <c r="W5" s="234"/>
      <c r="X5" s="234"/>
      <c r="Y5" s="181"/>
      <c r="Z5" s="182"/>
      <c r="AA5" s="182"/>
      <c r="AB5" s="183"/>
      <c r="AC5" s="181"/>
      <c r="AD5" s="181"/>
      <c r="AE5" s="181"/>
      <c r="AF5" s="181"/>
      <c r="AG5" s="181"/>
      <c r="AH5" s="181"/>
      <c r="AI5" s="181"/>
      <c r="AJ5" s="181"/>
    </row>
    <row r="6" spans="1:84" s="178" customFormat="1" ht="0.65" customHeight="1">
      <c r="A6" s="175"/>
      <c r="B6" s="179"/>
      <c r="C6" s="179"/>
      <c r="D6" s="179"/>
      <c r="E6" s="179"/>
      <c r="F6" s="179"/>
      <c r="G6" s="179"/>
      <c r="H6" s="179"/>
      <c r="I6" s="179"/>
      <c r="J6" s="179"/>
      <c r="K6" s="179"/>
      <c r="L6" s="179"/>
      <c r="M6" s="179"/>
      <c r="N6" s="179"/>
      <c r="O6" s="179"/>
      <c r="P6" s="179"/>
      <c r="Q6" s="179"/>
      <c r="R6" s="179"/>
      <c r="S6" s="184"/>
      <c r="T6" s="184"/>
      <c r="U6" s="184"/>
      <c r="V6" s="184"/>
      <c r="W6" s="184"/>
      <c r="X6" s="184"/>
      <c r="Y6" s="181"/>
      <c r="Z6" s="182"/>
      <c r="AA6" s="182"/>
      <c r="AB6" s="183"/>
      <c r="AC6" s="181"/>
      <c r="AD6" s="181"/>
      <c r="AE6" s="181"/>
      <c r="AF6" s="181"/>
      <c r="AG6" s="181"/>
      <c r="AH6" s="181"/>
      <c r="AI6" s="181"/>
      <c r="AJ6" s="181"/>
    </row>
    <row r="7" spans="1:84" s="186" customFormat="1" ht="4.5" customHeight="1">
      <c r="A7" s="185"/>
      <c r="B7" s="185"/>
      <c r="C7" s="185"/>
      <c r="D7" s="185"/>
      <c r="E7" s="185"/>
      <c r="F7" s="185"/>
      <c r="G7" s="185"/>
      <c r="H7" s="185"/>
      <c r="I7" s="185"/>
      <c r="J7" s="185"/>
      <c r="K7" s="185"/>
      <c r="L7" s="185"/>
      <c r="M7" s="185"/>
      <c r="N7" s="185"/>
      <c r="O7" s="185"/>
      <c r="P7" s="185"/>
      <c r="Q7" s="185"/>
      <c r="R7" s="185"/>
      <c r="S7" s="185"/>
      <c r="T7" s="185"/>
      <c r="U7" s="185"/>
      <c r="V7" s="185"/>
      <c r="W7" s="185"/>
      <c r="X7" s="185"/>
      <c r="Y7" s="181"/>
      <c r="Z7" s="181"/>
      <c r="AA7" s="181"/>
      <c r="AB7" s="181"/>
      <c r="AC7" s="181"/>
      <c r="AD7" s="181"/>
      <c r="AE7" s="181"/>
      <c r="AF7" s="181"/>
      <c r="AG7" s="181"/>
      <c r="AH7" s="181"/>
      <c r="AI7" s="181"/>
      <c r="AJ7" s="181"/>
      <c r="BJ7" s="117"/>
      <c r="BK7" s="117"/>
      <c r="BL7" s="117"/>
      <c r="BM7" s="117"/>
      <c r="BN7" s="117"/>
      <c r="BO7" s="117"/>
      <c r="BP7" s="117"/>
      <c r="BQ7" s="117"/>
      <c r="BR7" s="117"/>
      <c r="BS7" s="117"/>
      <c r="BT7" s="117"/>
      <c r="BU7" s="117"/>
      <c r="BV7" s="117"/>
      <c r="BW7" s="117"/>
      <c r="BX7" s="117"/>
      <c r="BY7" s="117"/>
      <c r="BZ7" s="117"/>
      <c r="CA7" s="178"/>
      <c r="CB7" s="178"/>
      <c r="CC7" s="178"/>
      <c r="CD7" s="178"/>
      <c r="CE7" s="178"/>
      <c r="CF7" s="178"/>
    </row>
    <row r="8" spans="1:84" s="118" customFormat="1" ht="24" customHeight="1">
      <c r="A8" s="119"/>
      <c r="B8" s="668" t="str">
        <f>'Fields names'!A82</f>
        <v>Verpackung</v>
      </c>
      <c r="C8" s="669"/>
      <c r="D8" s="669"/>
      <c r="E8" s="669"/>
      <c r="F8" s="669"/>
      <c r="G8" s="669"/>
      <c r="H8" s="669"/>
      <c r="I8" s="669"/>
      <c r="J8" s="669"/>
      <c r="K8" s="669"/>
      <c r="L8" s="669"/>
      <c r="M8" s="669"/>
      <c r="N8" s="669"/>
      <c r="O8" s="669"/>
      <c r="P8" s="669"/>
      <c r="Q8" s="669"/>
      <c r="R8" s="669"/>
      <c r="S8" s="669"/>
      <c r="T8" s="669"/>
      <c r="U8" s="669"/>
      <c r="V8" s="669"/>
      <c r="W8" s="669"/>
      <c r="X8" s="670"/>
      <c r="Y8" s="119"/>
      <c r="Z8" s="188"/>
      <c r="AA8" s="188"/>
      <c r="AB8" s="188"/>
      <c r="AC8" s="188"/>
      <c r="AD8" s="188"/>
      <c r="AE8" s="188"/>
      <c r="AF8" s="188"/>
      <c r="AG8" s="188"/>
      <c r="AH8" s="188"/>
      <c r="AI8" s="188"/>
      <c r="AJ8" s="188"/>
      <c r="BJ8" s="121"/>
      <c r="BK8" s="121"/>
      <c r="BL8" s="121"/>
      <c r="BM8" s="121"/>
      <c r="BN8" s="121"/>
      <c r="BO8" s="121"/>
      <c r="BP8" s="121"/>
      <c r="BQ8" s="121"/>
      <c r="BR8" s="121"/>
      <c r="BS8" s="121"/>
      <c r="BT8" s="121"/>
      <c r="BU8" s="121"/>
      <c r="BV8" s="121"/>
      <c r="BW8" s="121"/>
      <c r="BX8" s="121"/>
      <c r="BY8" s="121"/>
      <c r="BZ8" s="121"/>
      <c r="CA8" s="189"/>
      <c r="CB8" s="189"/>
      <c r="CC8" s="189"/>
      <c r="CD8" s="189"/>
      <c r="CE8" s="189"/>
      <c r="CF8" s="189"/>
    </row>
    <row r="9" spans="1:84" s="118" customFormat="1" ht="7.9" customHeight="1">
      <c r="A9" s="119"/>
      <c r="B9" s="119"/>
      <c r="C9" s="119"/>
      <c r="D9" s="119"/>
      <c r="E9" s="119"/>
      <c r="F9" s="119"/>
      <c r="G9" s="119"/>
      <c r="H9" s="119"/>
      <c r="I9" s="119"/>
      <c r="J9" s="119"/>
      <c r="K9" s="119"/>
      <c r="L9" s="119"/>
      <c r="M9" s="119"/>
      <c r="N9" s="119"/>
      <c r="O9" s="119"/>
      <c r="P9" s="119"/>
      <c r="Q9" s="119"/>
      <c r="R9" s="119"/>
      <c r="S9" s="119"/>
      <c r="T9" s="119"/>
      <c r="U9" s="119"/>
      <c r="V9" s="119"/>
      <c r="W9" s="119"/>
      <c r="X9" s="119"/>
      <c r="Y9" s="190"/>
      <c r="Z9" s="188"/>
      <c r="AA9" s="188"/>
      <c r="AB9" s="188"/>
      <c r="AC9" s="188"/>
      <c r="AD9" s="188"/>
      <c r="AE9" s="188"/>
      <c r="AF9" s="188"/>
      <c r="AG9" s="188"/>
      <c r="AH9" s="188"/>
      <c r="AI9" s="188"/>
      <c r="AJ9" s="188"/>
      <c r="BJ9" s="121"/>
      <c r="BK9" s="121"/>
      <c r="BL9" s="121"/>
      <c r="BM9" s="121"/>
      <c r="BN9" s="121"/>
      <c r="BO9" s="121"/>
      <c r="BP9" s="121"/>
      <c r="BQ9" s="121"/>
      <c r="BR9" s="121"/>
      <c r="BS9" s="121"/>
      <c r="BT9" s="121"/>
      <c r="BU9" s="121"/>
      <c r="BV9" s="121"/>
      <c r="BW9" s="121"/>
      <c r="BX9" s="121"/>
      <c r="BY9" s="121"/>
      <c r="BZ9" s="121"/>
      <c r="CA9" s="189"/>
      <c r="CB9" s="189"/>
      <c r="CC9" s="189"/>
      <c r="CD9" s="189"/>
      <c r="CE9" s="189"/>
      <c r="CF9" s="189"/>
    </row>
    <row r="10" spans="1:84" s="118" customFormat="1" ht="41.25" customHeight="1">
      <c r="A10" s="119"/>
      <c r="B10" s="671" t="str">
        <f>'Fields names'!A95</f>
        <v>Beschreibung der Verpackung  
(Einzelne QVC Verkaufseinheit)</v>
      </c>
      <c r="C10" s="672"/>
      <c r="D10" s="672"/>
      <c r="E10" s="672"/>
      <c r="F10" s="672"/>
      <c r="G10" s="560" t="s">
        <v>300</v>
      </c>
      <c r="H10" s="574"/>
      <c r="I10" s="578"/>
      <c r="J10" s="119"/>
      <c r="K10" s="119"/>
      <c r="L10" s="119"/>
      <c r="M10" s="119"/>
      <c r="N10" s="119"/>
      <c r="O10" s="659" t="str">
        <f>'Fields names'!A85</f>
        <v>Masterkarton</v>
      </c>
      <c r="P10" s="660"/>
      <c r="Q10" s="660"/>
      <c r="R10" s="660"/>
      <c r="S10" s="647" t="s">
        <v>300</v>
      </c>
      <c r="T10" s="648"/>
      <c r="U10" s="649"/>
      <c r="V10" s="119"/>
      <c r="W10" s="119"/>
      <c r="X10" s="119"/>
      <c r="Y10" s="119"/>
      <c r="Z10" s="280" t="str">
        <f>B10</f>
        <v>Beschreibung der Verpackung  
(Einzelne QVC Verkaufseinheit)</v>
      </c>
      <c r="AA10" s="280"/>
      <c r="AF10" s="188"/>
      <c r="AG10" s="188"/>
      <c r="BJ10" s="121"/>
      <c r="BK10" s="121"/>
      <c r="BL10" s="121"/>
      <c r="BM10" s="121"/>
      <c r="BN10" s="121"/>
      <c r="BO10" s="121"/>
      <c r="BP10" s="121"/>
      <c r="BQ10" s="121"/>
      <c r="BR10" s="121"/>
      <c r="BS10" s="121"/>
      <c r="BT10" s="121"/>
      <c r="BU10" s="121"/>
      <c r="BV10" s="121"/>
      <c r="BW10" s="121"/>
      <c r="BX10" s="121"/>
      <c r="BY10" s="121"/>
      <c r="BZ10" s="121"/>
      <c r="CA10" s="189"/>
      <c r="CB10" s="189"/>
      <c r="CC10" s="189"/>
      <c r="CD10" s="189"/>
      <c r="CE10" s="189"/>
      <c r="CF10" s="189"/>
    </row>
    <row r="11" spans="1:84" s="118" customFormat="1" ht="3.75" customHeight="1">
      <c r="A11" s="119"/>
      <c r="E11" s="119"/>
      <c r="F11" s="119"/>
      <c r="G11" s="119"/>
      <c r="H11" s="119"/>
      <c r="I11" s="119"/>
      <c r="J11" s="119"/>
      <c r="K11" s="119"/>
      <c r="L11" s="119"/>
      <c r="M11" s="119"/>
      <c r="N11" s="119"/>
      <c r="O11" s="119"/>
      <c r="P11" s="119"/>
      <c r="Q11" s="119"/>
      <c r="R11" s="119"/>
      <c r="S11" s="119"/>
      <c r="T11" s="119"/>
      <c r="U11" s="119"/>
      <c r="V11" s="119"/>
      <c r="W11" s="119"/>
      <c r="X11" s="119"/>
      <c r="Y11" s="119"/>
      <c r="Z11" s="267"/>
      <c r="AA11" s="267"/>
      <c r="AB11" s="267"/>
      <c r="AC11" s="267"/>
      <c r="AD11" s="267"/>
      <c r="AE11" s="267"/>
      <c r="AF11" s="267"/>
      <c r="AG11" s="267"/>
      <c r="AH11" s="267"/>
      <c r="AI11" s="267"/>
      <c r="AJ11" s="267"/>
      <c r="BJ11" s="121"/>
      <c r="BK11" s="121"/>
      <c r="BL11" s="121"/>
      <c r="BM11" s="121"/>
      <c r="BN11" s="121"/>
      <c r="BO11" s="121"/>
      <c r="BP11" s="121"/>
      <c r="BQ11" s="121"/>
      <c r="BR11" s="121"/>
      <c r="BS11" s="121"/>
      <c r="BT11" s="121"/>
      <c r="BU11" s="121"/>
      <c r="BV11" s="121"/>
      <c r="BW11" s="121"/>
      <c r="BX11" s="121"/>
      <c r="BY11" s="121"/>
      <c r="BZ11" s="121"/>
      <c r="CA11" s="189"/>
      <c r="CB11" s="189"/>
      <c r="CC11" s="189"/>
      <c r="CD11" s="189"/>
      <c r="CE11" s="189"/>
      <c r="CF11" s="189"/>
    </row>
    <row r="12" spans="1:84" s="118" customFormat="1" ht="27" customHeight="1">
      <c r="A12" s="119"/>
      <c r="B12" s="685" t="str">
        <f>'Fields names'!A88</f>
        <v>Verpackungsabmessungen pro SKU</v>
      </c>
      <c r="C12" s="686"/>
      <c r="D12" s="686"/>
      <c r="E12" s="686"/>
      <c r="F12" s="689" t="str">
        <f>IF(START!B7="uk",'Fields names'!A89,IF(OR(G10='drop down choices'!$AZ$5,G10='drop down choices'!$AZ$8),"n/a",'Fields names'!A89))</f>
        <v>Länge (mm)</v>
      </c>
      <c r="G12" s="689" t="str">
        <f>IF(START!B7="uk",'Fields names'!A90,IF(OR(G10='drop down choices'!$AZ$5,G10='drop down choices'!$AZ$8),"n/a",'Fields names'!A90))</f>
        <v>Breite (mm)</v>
      </c>
      <c r="H12" s="689" t="str">
        <f>IF(START!B7="uk",'Fields names'!A91,IF(OR(G10='drop down choices'!$AZ$5,G10='drop down choices'!$AZ$8),"n/a",'Fields names'!A91))</f>
        <v>Höhe (mm)</v>
      </c>
      <c r="I12" s="689" t="str">
        <f>IF(START!B7="uk",'Fields names'!A87,IF(OR(G10='drop down choices'!$AZ$5,G10='drop down choices'!$AZ$8),"n/a",'Fields names'!A87))</f>
        <v>Gesamtgewicht (g)</v>
      </c>
      <c r="J12" s="689"/>
      <c r="K12" s="119"/>
      <c r="L12" s="681" t="str">
        <f>IF(START!B7=Language!B4,'Fields names'!A92,"n/a")</f>
        <v>n/a</v>
      </c>
      <c r="M12" s="682"/>
      <c r="N12" s="119"/>
      <c r="O12" s="681" t="str">
        <f>IF(OR(S10='drop down choices'!$G$5,S10='drop down choices'!$G$6),"n/a",'Fields names'!A89)</f>
        <v>Länge (mm)</v>
      </c>
      <c r="P12" s="701"/>
      <c r="Q12" s="682"/>
      <c r="R12" s="681" t="str">
        <f>IF(OR(S10='drop down choices'!$G$5,S10='drop down choices'!$G$6),"n/a",'Fields names'!A90)</f>
        <v>Breite (mm)</v>
      </c>
      <c r="S12" s="682"/>
      <c r="T12" s="681" t="str">
        <f>IF(OR(S10='drop down choices'!$G$5,S10='drop down choices'!$G$6),"n/a",'Fields names'!A91)</f>
        <v>Höhe (mm)</v>
      </c>
      <c r="U12" s="682"/>
      <c r="V12" s="674" t="str">
        <f>IF(OR(S10='drop down choices'!$G$5,S10='drop down choices'!$G$6),"n/a",'Fields names'!A94)</f>
        <v>Anzahl je Masterkarton</v>
      </c>
      <c r="W12" s="675"/>
      <c r="X12" s="676"/>
      <c r="Y12" s="119"/>
      <c r="Z12" s="707" t="str">
        <f>instructions!A26</f>
        <v>&lt;== Beschreibung der Verpackung: Wählen Sie den Verpackungstyp der einzelnen Verkauseinheit (QVC Artikelnummer) aus (äußere Mailbox, nicht das Produkt selbst). Bei den Verpackungsarten "Polybag" und "GOH" ist eine Angabe der Abmessungen der einzelnen VE nicht notwendig.</v>
      </c>
      <c r="AA12" s="707"/>
      <c r="AB12" s="707"/>
      <c r="AC12" s="707"/>
      <c r="AD12" s="707"/>
      <c r="AE12" s="707"/>
      <c r="AF12" s="707"/>
      <c r="AG12" s="707"/>
      <c r="AH12" s="707"/>
      <c r="AI12" s="707"/>
      <c r="AJ12" s="707"/>
      <c r="BJ12" s="121"/>
      <c r="BK12" s="121"/>
      <c r="BL12" s="121"/>
      <c r="BM12" s="121"/>
      <c r="BN12" s="121"/>
      <c r="BO12" s="121"/>
      <c r="BP12" s="121"/>
      <c r="BQ12" s="121"/>
      <c r="BR12" s="121"/>
      <c r="BS12" s="121"/>
      <c r="BT12" s="121"/>
      <c r="BU12" s="121"/>
      <c r="BV12" s="121"/>
      <c r="BW12" s="121"/>
      <c r="BX12" s="121"/>
      <c r="BY12" s="121"/>
      <c r="BZ12" s="121"/>
      <c r="CA12" s="189"/>
      <c r="CB12" s="189"/>
      <c r="CC12" s="189"/>
      <c r="CD12" s="189"/>
      <c r="CE12" s="189"/>
      <c r="CF12" s="189"/>
    </row>
    <row r="13" spans="1:84" s="118" customFormat="1" ht="26.5" customHeight="1">
      <c r="A13" s="119"/>
      <c r="B13" s="687"/>
      <c r="C13" s="688"/>
      <c r="D13" s="688"/>
      <c r="E13" s="688"/>
      <c r="F13" s="689"/>
      <c r="G13" s="689"/>
      <c r="H13" s="689"/>
      <c r="I13" s="689"/>
      <c r="J13" s="689"/>
      <c r="K13" s="119"/>
      <c r="L13" s="677"/>
      <c r="M13" s="679"/>
      <c r="N13" s="119"/>
      <c r="O13" s="710" t="str">
        <f>IF(OR(S10='drop down choices'!$G$5,S10='drop down choices'!$G$6),"n/a",'drop down choices'!DB3)</f>
        <v>MIN: Länge 260, Breite 150, Höhe 120 (mm)
MAX: Länge 580, Breite 380, Höhe 380 (mm)</v>
      </c>
      <c r="P13" s="711"/>
      <c r="Q13" s="711"/>
      <c r="R13" s="711"/>
      <c r="S13" s="711"/>
      <c r="T13" s="711"/>
      <c r="U13" s="712"/>
      <c r="V13" s="677"/>
      <c r="W13" s="678"/>
      <c r="X13" s="679"/>
      <c r="Y13" s="119"/>
      <c r="Z13" s="706" t="str">
        <f>instructions!A27</f>
        <v>&lt;== Der Versandkarton ist ein , gemäß den QVC-Logistikanforderungen, direkt versandfähiger Karton, welcher 1:1 zum Kunden gesandt werden kann.</v>
      </c>
      <c r="AA13" s="706"/>
      <c r="AB13" s="706"/>
      <c r="AC13" s="706"/>
      <c r="AD13" s="706"/>
      <c r="AE13" s="706"/>
      <c r="AF13" s="706"/>
      <c r="AG13" s="706"/>
      <c r="AH13" s="706"/>
      <c r="AI13" s="706"/>
      <c r="AJ13" s="706"/>
      <c r="BJ13" s="121"/>
      <c r="BK13" s="121"/>
      <c r="BL13" s="121"/>
      <c r="BM13" s="121"/>
      <c r="BN13" s="121"/>
      <c r="BO13" s="121"/>
      <c r="BP13" s="121"/>
      <c r="BQ13" s="121"/>
      <c r="BR13" s="121"/>
      <c r="BS13" s="121"/>
      <c r="BT13" s="121"/>
      <c r="BU13" s="121"/>
      <c r="BV13" s="121"/>
      <c r="BW13" s="121"/>
      <c r="BX13" s="121"/>
      <c r="BY13" s="121"/>
      <c r="BZ13" s="121"/>
      <c r="CA13" s="189"/>
      <c r="CB13" s="189"/>
      <c r="CC13" s="189"/>
      <c r="CD13" s="189"/>
      <c r="CE13" s="189"/>
      <c r="CF13" s="189"/>
    </row>
    <row r="14" spans="1:84" s="118" customFormat="1" ht="18" customHeight="1">
      <c r="A14" s="119"/>
      <c r="B14" s="192" t="s">
        <v>214</v>
      </c>
      <c r="C14" s="586"/>
      <c r="D14" s="587"/>
      <c r="E14" s="588"/>
      <c r="F14" s="213"/>
      <c r="G14" s="214"/>
      <c r="H14" s="215"/>
      <c r="I14" s="673"/>
      <c r="J14" s="673"/>
      <c r="K14" s="119"/>
      <c r="L14" s="590"/>
      <c r="M14" s="590"/>
      <c r="N14" s="119"/>
      <c r="O14" s="680"/>
      <c r="P14" s="680"/>
      <c r="Q14" s="680"/>
      <c r="R14" s="585"/>
      <c r="S14" s="585"/>
      <c r="T14" s="585"/>
      <c r="U14" s="585"/>
      <c r="V14" s="585"/>
      <c r="W14" s="585"/>
      <c r="X14" s="585"/>
      <c r="Y14" s="119"/>
      <c r="Z14" s="706" t="str">
        <f>instructions!A62</f>
        <v>&lt;== Gesamtgewicht (g) = Produkt + Vepackung (g)</v>
      </c>
      <c r="AA14" s="706"/>
      <c r="AB14" s="706"/>
      <c r="AC14" s="706"/>
      <c r="AD14" s="706"/>
      <c r="AE14" s="706"/>
      <c r="AF14" s="706"/>
      <c r="AG14" s="706"/>
      <c r="AH14" s="706"/>
      <c r="AI14" s="706"/>
      <c r="AJ14" s="706"/>
      <c r="BJ14" s="121"/>
      <c r="BK14" s="121"/>
      <c r="BL14" s="121"/>
      <c r="BM14" s="121"/>
      <c r="BN14" s="121"/>
      <c r="BO14" s="121"/>
      <c r="BP14" s="121"/>
      <c r="BQ14" s="121"/>
      <c r="BR14" s="121"/>
      <c r="BS14" s="121"/>
      <c r="BT14" s="121"/>
      <c r="BU14" s="121"/>
      <c r="BV14" s="121"/>
      <c r="BW14" s="121"/>
      <c r="BX14" s="121"/>
      <c r="BY14" s="121"/>
      <c r="BZ14" s="121"/>
      <c r="CA14" s="189"/>
      <c r="CB14" s="189"/>
      <c r="CC14" s="189"/>
      <c r="CD14" s="189"/>
      <c r="CE14" s="189"/>
      <c r="CF14" s="189"/>
    </row>
    <row r="15" spans="1:84" s="118" customFormat="1" ht="18" customHeight="1">
      <c r="A15" s="119"/>
      <c r="B15" s="192" t="s">
        <v>215</v>
      </c>
      <c r="C15" s="586"/>
      <c r="D15" s="587"/>
      <c r="E15" s="588"/>
      <c r="F15" s="193"/>
      <c r="G15" s="194"/>
      <c r="H15" s="195"/>
      <c r="I15" s="589"/>
      <c r="J15" s="589"/>
      <c r="K15" s="119"/>
      <c r="L15" s="590"/>
      <c r="M15" s="590"/>
      <c r="N15" s="119"/>
      <c r="O15" s="585"/>
      <c r="P15" s="585"/>
      <c r="Q15" s="585"/>
      <c r="R15" s="585"/>
      <c r="S15" s="585"/>
      <c r="T15" s="585"/>
      <c r="U15" s="585"/>
      <c r="V15" s="585"/>
      <c r="W15" s="585"/>
      <c r="X15" s="585"/>
      <c r="Y15" s="119"/>
      <c r="Z15" s="280" t="str">
        <f>O10</f>
        <v>Masterkarton</v>
      </c>
      <c r="AA15" s="270"/>
      <c r="AB15" s="270"/>
      <c r="AC15" s="270"/>
      <c r="AD15" s="270"/>
      <c r="AE15" s="270"/>
      <c r="AF15" s="270"/>
      <c r="AG15" s="270"/>
      <c r="AH15" s="270"/>
      <c r="AI15" s="270"/>
      <c r="AJ15" s="270"/>
      <c r="BJ15" s="121"/>
      <c r="BK15" s="121"/>
      <c r="BL15" s="121"/>
      <c r="BM15" s="121"/>
      <c r="BN15" s="121"/>
      <c r="BO15" s="121"/>
      <c r="BP15" s="121"/>
      <c r="BQ15" s="121"/>
      <c r="BR15" s="121"/>
      <c r="BS15" s="121"/>
      <c r="BT15" s="121"/>
      <c r="BU15" s="121"/>
      <c r="BV15" s="121"/>
      <c r="BW15" s="121"/>
      <c r="BX15" s="121"/>
      <c r="BY15" s="121"/>
      <c r="BZ15" s="121"/>
      <c r="CA15" s="189"/>
      <c r="CB15" s="189"/>
      <c r="CC15" s="189"/>
      <c r="CD15" s="189"/>
      <c r="CE15" s="189"/>
      <c r="CF15" s="189"/>
    </row>
    <row r="16" spans="1:84" s="118" customFormat="1" ht="18" customHeight="1">
      <c r="A16" s="119"/>
      <c r="B16" s="192" t="s">
        <v>216</v>
      </c>
      <c r="C16" s="586"/>
      <c r="D16" s="587"/>
      <c r="E16" s="588"/>
      <c r="F16" s="193"/>
      <c r="G16" s="194"/>
      <c r="H16" s="195"/>
      <c r="I16" s="589"/>
      <c r="J16" s="589"/>
      <c r="K16" s="119"/>
      <c r="L16" s="590"/>
      <c r="M16" s="590"/>
      <c r="N16" s="119"/>
      <c r="O16" s="585"/>
      <c r="P16" s="585"/>
      <c r="Q16" s="585"/>
      <c r="R16" s="585"/>
      <c r="S16" s="585"/>
      <c r="T16" s="585"/>
      <c r="U16" s="585"/>
      <c r="V16" s="585"/>
      <c r="W16" s="585"/>
      <c r="X16" s="585"/>
      <c r="Y16" s="119"/>
      <c r="Z16" s="706" t="str">
        <f>instructions!A28</f>
        <v>&lt;== Der Masterkarton ist ein Sammelkarton für mindestes 4 verpackte Verkaufseinheiten. Er muss den Anforderungen der QVC-Logistik entsprechen (Typ, Maße, Gewicht, Kennzeichnung).</v>
      </c>
      <c r="AA16" s="706"/>
      <c r="AB16" s="706"/>
      <c r="AC16" s="706"/>
      <c r="AD16" s="706"/>
      <c r="AE16" s="706"/>
      <c r="AF16" s="706"/>
      <c r="AG16" s="706"/>
      <c r="AH16" s="706"/>
      <c r="AI16" s="706"/>
      <c r="AJ16" s="706"/>
      <c r="BL16" s="121"/>
      <c r="BM16" s="121"/>
      <c r="BN16" s="121"/>
      <c r="BO16" s="121"/>
      <c r="BP16" s="121"/>
      <c r="BQ16" s="121"/>
      <c r="BR16" s="121"/>
      <c r="BS16" s="121"/>
      <c r="BT16" s="121"/>
      <c r="BU16" s="121"/>
      <c r="BV16" s="121"/>
      <c r="BW16" s="121"/>
      <c r="BX16" s="121"/>
      <c r="BY16" s="121"/>
      <c r="BZ16" s="121"/>
      <c r="CA16" s="189"/>
      <c r="CB16" s="189"/>
      <c r="CC16" s="189"/>
      <c r="CD16" s="189"/>
      <c r="CE16" s="189"/>
      <c r="CF16" s="189"/>
    </row>
    <row r="17" spans="1:84" s="118" customFormat="1" ht="18" customHeight="1">
      <c r="A17" s="119"/>
      <c r="B17" s="192" t="s">
        <v>217</v>
      </c>
      <c r="C17" s="586"/>
      <c r="D17" s="587"/>
      <c r="E17" s="588"/>
      <c r="F17" s="193"/>
      <c r="G17" s="194"/>
      <c r="H17" s="195"/>
      <c r="I17" s="589"/>
      <c r="J17" s="589"/>
      <c r="K17" s="119"/>
      <c r="L17" s="590"/>
      <c r="M17" s="590"/>
      <c r="N17" s="119"/>
      <c r="O17" s="585"/>
      <c r="P17" s="585"/>
      <c r="Q17" s="585"/>
      <c r="R17" s="585"/>
      <c r="S17" s="585"/>
      <c r="T17" s="585"/>
      <c r="U17" s="585"/>
      <c r="V17" s="585"/>
      <c r="W17" s="585"/>
      <c r="X17" s="585"/>
      <c r="Y17" s="119"/>
      <c r="Z17" s="706" t="str">
        <f>instructions!A63</f>
        <v>&lt;== Anzahl je Masterkarton: Wenn Sie Varianten mit verschiedenen Maßen und/oder Gewichten anbieten, listen Sie diese bitte separat auf</v>
      </c>
      <c r="AA17" s="706"/>
      <c r="AB17" s="706"/>
      <c r="AC17" s="706"/>
      <c r="AD17" s="706"/>
      <c r="AE17" s="706"/>
      <c r="AF17" s="706"/>
      <c r="AG17" s="706"/>
      <c r="AH17" s="706"/>
      <c r="AI17" s="706"/>
      <c r="AJ17" s="706"/>
      <c r="BL17" s="121"/>
      <c r="BM17" s="121"/>
      <c r="BN17" s="121"/>
      <c r="BO17" s="121"/>
      <c r="BP17" s="121"/>
      <c r="BQ17" s="121"/>
      <c r="BR17" s="121"/>
      <c r="BS17" s="121"/>
      <c r="BT17" s="121"/>
      <c r="BU17" s="121"/>
      <c r="BV17" s="121"/>
      <c r="BW17" s="121"/>
      <c r="BX17" s="121"/>
      <c r="BY17" s="121"/>
      <c r="BZ17" s="121"/>
      <c r="CA17" s="189"/>
      <c r="CB17" s="189"/>
      <c r="CC17" s="189"/>
      <c r="CD17" s="189"/>
      <c r="CE17" s="189"/>
      <c r="CF17" s="189"/>
    </row>
    <row r="18" spans="1:84" s="118" customFormat="1" ht="18" customHeight="1">
      <c r="A18" s="119"/>
      <c r="B18" s="192" t="s">
        <v>218</v>
      </c>
      <c r="C18" s="586"/>
      <c r="D18" s="587"/>
      <c r="E18" s="588"/>
      <c r="F18" s="193"/>
      <c r="G18" s="194"/>
      <c r="H18" s="195"/>
      <c r="I18" s="589"/>
      <c r="J18" s="589"/>
      <c r="K18" s="119"/>
      <c r="L18" s="590"/>
      <c r="M18" s="590"/>
      <c r="N18" s="119"/>
      <c r="O18" s="585"/>
      <c r="P18" s="585"/>
      <c r="Q18" s="585"/>
      <c r="R18" s="585"/>
      <c r="S18" s="585"/>
      <c r="T18" s="585"/>
      <c r="U18" s="585"/>
      <c r="V18" s="585"/>
      <c r="W18" s="585"/>
      <c r="X18" s="585"/>
      <c r="Y18" s="119"/>
      <c r="Z18" s="270"/>
      <c r="AA18" s="269"/>
      <c r="AB18" s="269"/>
      <c r="AC18" s="269"/>
      <c r="AD18" s="269"/>
      <c r="AE18" s="269"/>
      <c r="AF18" s="269"/>
      <c r="AG18" s="269"/>
      <c r="AH18" s="269"/>
      <c r="AI18" s="269"/>
      <c r="AJ18" s="267"/>
      <c r="BL18" s="121"/>
      <c r="BM18" s="121"/>
      <c r="BN18" s="121"/>
      <c r="BO18" s="121"/>
      <c r="BP18" s="121"/>
      <c r="BQ18" s="121"/>
      <c r="BR18" s="121"/>
      <c r="BS18" s="121"/>
      <c r="BT18" s="121"/>
      <c r="BU18" s="121"/>
      <c r="BV18" s="121"/>
      <c r="BW18" s="121"/>
      <c r="BX18" s="121"/>
      <c r="BY18" s="121"/>
      <c r="BZ18" s="121"/>
      <c r="CA18" s="189"/>
      <c r="CB18" s="189"/>
      <c r="CC18" s="189"/>
      <c r="CD18" s="189"/>
      <c r="CE18" s="189"/>
      <c r="CF18" s="189"/>
    </row>
    <row r="19" spans="1:84" s="118" customFormat="1" ht="18" customHeight="1">
      <c r="A19" s="119"/>
      <c r="B19" s="192" t="s">
        <v>1341</v>
      </c>
      <c r="C19" s="586"/>
      <c r="D19" s="587"/>
      <c r="E19" s="588"/>
      <c r="F19" s="193"/>
      <c r="G19" s="194"/>
      <c r="H19" s="195"/>
      <c r="I19" s="589"/>
      <c r="J19" s="589"/>
      <c r="K19" s="119"/>
      <c r="L19" s="590"/>
      <c r="M19" s="590"/>
      <c r="N19" s="119"/>
      <c r="O19" s="585"/>
      <c r="P19" s="585"/>
      <c r="Q19" s="585"/>
      <c r="R19" s="585"/>
      <c r="S19" s="585"/>
      <c r="T19" s="585"/>
      <c r="U19" s="585"/>
      <c r="V19" s="585"/>
      <c r="W19" s="585"/>
      <c r="X19" s="585"/>
      <c r="Y19" s="119"/>
      <c r="Z19" s="270"/>
      <c r="AA19" s="269"/>
      <c r="AB19" s="269"/>
      <c r="AC19" s="269"/>
      <c r="AD19" s="269"/>
      <c r="AE19" s="269"/>
      <c r="AF19" s="269"/>
      <c r="AG19" s="269"/>
      <c r="AH19" s="269"/>
      <c r="AI19" s="269"/>
      <c r="AJ19" s="267"/>
      <c r="BL19" s="121"/>
      <c r="BM19" s="121"/>
      <c r="BN19" s="121"/>
      <c r="BO19" s="121"/>
      <c r="BP19" s="121"/>
      <c r="BQ19" s="121"/>
      <c r="BR19" s="121"/>
      <c r="BS19" s="121"/>
      <c r="BT19" s="121"/>
      <c r="BU19" s="121"/>
      <c r="BV19" s="121"/>
      <c r="BW19" s="121"/>
      <c r="BX19" s="121"/>
      <c r="BY19" s="121"/>
      <c r="BZ19" s="121"/>
      <c r="CA19" s="189"/>
      <c r="CB19" s="189"/>
      <c r="CC19" s="189"/>
      <c r="CD19" s="189"/>
      <c r="CE19" s="189"/>
      <c r="CF19" s="189"/>
    </row>
    <row r="20" spans="1:84" s="118" customFormat="1" ht="18" customHeight="1">
      <c r="A20" s="119"/>
      <c r="B20" s="192" t="s">
        <v>1066</v>
      </c>
      <c r="C20" s="586"/>
      <c r="D20" s="587"/>
      <c r="E20" s="588"/>
      <c r="F20" s="193"/>
      <c r="G20" s="194"/>
      <c r="H20" s="195"/>
      <c r="I20" s="589"/>
      <c r="J20" s="589"/>
      <c r="K20" s="119"/>
      <c r="L20" s="590"/>
      <c r="M20" s="590"/>
      <c r="N20" s="119"/>
      <c r="O20" s="585"/>
      <c r="P20" s="585"/>
      <c r="Q20" s="585"/>
      <c r="R20" s="585"/>
      <c r="S20" s="585"/>
      <c r="T20" s="585"/>
      <c r="U20" s="585"/>
      <c r="V20" s="585"/>
      <c r="W20" s="585"/>
      <c r="X20" s="585"/>
      <c r="Y20" s="119"/>
      <c r="Z20" s="270"/>
      <c r="AA20" s="269"/>
      <c r="AB20" s="269"/>
      <c r="AC20" s="269"/>
      <c r="AD20" s="269"/>
      <c r="AE20" s="269"/>
      <c r="AF20" s="269"/>
      <c r="AG20" s="269"/>
      <c r="AH20" s="269"/>
      <c r="AI20" s="269"/>
      <c r="AJ20" s="267"/>
      <c r="BL20" s="121"/>
      <c r="BM20" s="121"/>
      <c r="BN20" s="121"/>
      <c r="BO20" s="121"/>
      <c r="BP20" s="121"/>
      <c r="BQ20" s="121"/>
      <c r="BR20" s="121"/>
      <c r="BS20" s="121"/>
      <c r="BT20" s="121"/>
      <c r="BU20" s="121"/>
      <c r="BV20" s="121"/>
      <c r="BW20" s="121"/>
      <c r="BX20" s="121"/>
      <c r="BY20" s="121"/>
      <c r="BZ20" s="121"/>
      <c r="CA20" s="189"/>
      <c r="CB20" s="189"/>
      <c r="CC20" s="189"/>
      <c r="CD20" s="189"/>
      <c r="CE20" s="189"/>
      <c r="CF20" s="189"/>
    </row>
    <row r="21" spans="1:84" s="118" customFormat="1" ht="18" customHeight="1">
      <c r="A21" s="119"/>
      <c r="B21" s="192" t="s">
        <v>1067</v>
      </c>
      <c r="C21" s="586"/>
      <c r="D21" s="587"/>
      <c r="E21" s="588"/>
      <c r="F21" s="193"/>
      <c r="G21" s="194"/>
      <c r="H21" s="195"/>
      <c r="I21" s="589"/>
      <c r="J21" s="589"/>
      <c r="K21" s="119"/>
      <c r="L21" s="590"/>
      <c r="M21" s="590"/>
      <c r="N21" s="119"/>
      <c r="O21" s="585"/>
      <c r="P21" s="585"/>
      <c r="Q21" s="585"/>
      <c r="R21" s="585"/>
      <c r="S21" s="585"/>
      <c r="T21" s="585"/>
      <c r="U21" s="585"/>
      <c r="V21" s="585"/>
      <c r="W21" s="585"/>
      <c r="X21" s="585"/>
      <c r="Y21" s="119"/>
      <c r="Z21" s="270"/>
      <c r="AA21" s="269"/>
      <c r="AB21" s="269"/>
      <c r="AC21" s="269"/>
      <c r="AD21" s="269"/>
      <c r="AE21" s="269"/>
      <c r="AF21" s="269"/>
      <c r="AG21" s="269"/>
      <c r="AH21" s="269"/>
      <c r="AI21" s="269"/>
      <c r="AJ21" s="267"/>
      <c r="BL21" s="121"/>
      <c r="BM21" s="121"/>
      <c r="BN21" s="121"/>
      <c r="BO21" s="121"/>
      <c r="BP21" s="121"/>
      <c r="BQ21" s="121"/>
      <c r="BR21" s="121"/>
      <c r="BS21" s="121"/>
      <c r="BT21" s="121"/>
      <c r="BU21" s="121"/>
      <c r="BV21" s="121"/>
      <c r="BW21" s="121"/>
      <c r="BX21" s="121"/>
      <c r="BY21" s="121"/>
      <c r="BZ21" s="121"/>
      <c r="CA21" s="189"/>
      <c r="CB21" s="189"/>
      <c r="CC21" s="189"/>
      <c r="CD21" s="189"/>
      <c r="CE21" s="189"/>
      <c r="CF21" s="189"/>
    </row>
    <row r="22" spans="1:84" s="118" customFormat="1" ht="12" customHeight="1">
      <c r="A22" s="119"/>
      <c r="B22" s="708" t="str">
        <f>'drop down choices'!CV3</f>
        <v xml:space="preserve">Lieber Lieferant! Bitte beachten Sie, dass die Verpackungsmaßangaben in dieser Product Specification Card nur als Referenz dienen und nicht von der QA überwacht oder freigegeben werden. Alle Verpackungsmaße müssen den Anforderungen der deutschen Logistikhandbücher entsprechen, die Sie als QVC-Lieferant beim Start unserer Zusammenarbeit erhalten haben. Bitte beachten Sie den Teil Verpackungsanforderungen je Produktkategorie, um die Anforderungen für Mindest-/Maximalmaße und Verpackungsarten zu verstehen. Falls Sie nach Durchsicht des Logistikhandbuches noch Unterstützung oder Informationen zu Verpackungsmaßen oder -arten benötigen, kontaktieren Sie bitte Ihr Operational Vendor Compliance Team. Dieses kann Ihnen bei der Fragenklärung zu Maßen und Verpackungsarten helfen, um die Einhaltung operativer Parameter bei Anlieferung im Logistikzentrum sicherzustellen. Das Team kann über folgende Adresse kontaktiert werden: </v>
      </c>
      <c r="C22" s="708"/>
      <c r="D22" s="708"/>
      <c r="E22" s="708"/>
      <c r="F22" s="708"/>
      <c r="G22" s="708"/>
      <c r="H22" s="708"/>
      <c r="I22" s="708"/>
      <c r="J22" s="708"/>
      <c r="K22" s="708"/>
      <c r="L22" s="708"/>
      <c r="M22" s="708"/>
      <c r="N22" s="708"/>
      <c r="O22" s="708"/>
      <c r="P22" s="708"/>
      <c r="Q22" s="708"/>
      <c r="R22" s="708"/>
      <c r="S22" s="708"/>
      <c r="T22" s="708"/>
      <c r="U22" s="708"/>
      <c r="V22" s="708"/>
      <c r="W22" s="708"/>
      <c r="X22" s="708"/>
      <c r="Y22" s="119"/>
      <c r="Z22" s="270"/>
      <c r="AA22" s="269"/>
      <c r="AB22" s="269"/>
      <c r="AC22" s="269"/>
      <c r="AD22" s="269"/>
      <c r="AE22" s="269"/>
      <c r="AF22" s="269"/>
      <c r="AG22" s="269"/>
      <c r="AH22" s="269"/>
      <c r="AI22" s="269"/>
      <c r="AJ22" s="267"/>
      <c r="BJ22" s="121"/>
      <c r="BK22" s="121"/>
      <c r="BL22" s="121"/>
      <c r="BM22" s="121"/>
      <c r="BN22" s="121"/>
      <c r="BO22" s="121"/>
      <c r="BP22" s="121"/>
      <c r="BQ22" s="121"/>
      <c r="BR22" s="121"/>
      <c r="BS22" s="121"/>
      <c r="BT22" s="121"/>
      <c r="BU22" s="121"/>
      <c r="BV22" s="121"/>
      <c r="BW22" s="121"/>
      <c r="BX22" s="121"/>
      <c r="BY22" s="121"/>
      <c r="BZ22" s="121"/>
      <c r="CA22" s="189"/>
      <c r="CB22" s="189"/>
      <c r="CC22" s="189"/>
      <c r="CD22" s="189"/>
      <c r="CE22" s="189"/>
      <c r="CF22" s="189"/>
    </row>
    <row r="23" spans="1:84" s="118" customFormat="1" ht="12" customHeight="1">
      <c r="A23" s="119"/>
      <c r="B23" s="708"/>
      <c r="C23" s="708"/>
      <c r="D23" s="708"/>
      <c r="E23" s="708"/>
      <c r="F23" s="708"/>
      <c r="G23" s="708"/>
      <c r="H23" s="708"/>
      <c r="I23" s="708"/>
      <c r="J23" s="708"/>
      <c r="K23" s="708"/>
      <c r="L23" s="708"/>
      <c r="M23" s="708"/>
      <c r="N23" s="708"/>
      <c r="O23" s="708"/>
      <c r="P23" s="708"/>
      <c r="Q23" s="708"/>
      <c r="R23" s="708"/>
      <c r="S23" s="708"/>
      <c r="T23" s="708"/>
      <c r="U23" s="708"/>
      <c r="V23" s="708"/>
      <c r="W23" s="708"/>
      <c r="X23" s="708"/>
      <c r="Y23" s="119"/>
      <c r="Z23" s="270"/>
      <c r="AA23" s="269"/>
      <c r="AB23" s="269"/>
      <c r="AC23" s="269"/>
      <c r="AD23" s="269"/>
      <c r="AE23" s="269"/>
      <c r="AF23" s="269"/>
      <c r="AG23" s="269"/>
      <c r="AH23" s="269"/>
      <c r="AI23" s="269"/>
      <c r="AJ23" s="267"/>
      <c r="BJ23" s="121"/>
      <c r="BK23" s="121"/>
      <c r="BL23" s="121"/>
      <c r="BM23" s="121"/>
      <c r="BN23" s="121"/>
      <c r="BO23" s="121"/>
      <c r="BP23" s="121"/>
      <c r="BQ23" s="121"/>
      <c r="BR23" s="121"/>
      <c r="BS23" s="121"/>
      <c r="BT23" s="121"/>
      <c r="BU23" s="121"/>
      <c r="BV23" s="121"/>
      <c r="BW23" s="121"/>
      <c r="BX23" s="121"/>
      <c r="BY23" s="121"/>
      <c r="BZ23" s="121"/>
      <c r="CA23" s="189"/>
      <c r="CB23" s="189"/>
      <c r="CC23" s="189"/>
      <c r="CD23" s="189"/>
      <c r="CE23" s="189"/>
      <c r="CF23" s="189"/>
    </row>
    <row r="24" spans="1:84" s="118" customFormat="1" ht="12" customHeight="1">
      <c r="A24" s="119"/>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119"/>
      <c r="Z24" s="270"/>
      <c r="AA24" s="269"/>
      <c r="AB24" s="269"/>
      <c r="AC24" s="269"/>
      <c r="AD24" s="269"/>
      <c r="AE24" s="269"/>
      <c r="AF24" s="269"/>
      <c r="AG24" s="269"/>
      <c r="AH24" s="269"/>
      <c r="AI24" s="269"/>
      <c r="AJ24" s="267"/>
      <c r="BJ24" s="121"/>
      <c r="BK24" s="121"/>
      <c r="BL24" s="121"/>
      <c r="BM24" s="121"/>
      <c r="BN24" s="121"/>
      <c r="BO24" s="121"/>
      <c r="BP24" s="121"/>
      <c r="BQ24" s="121"/>
      <c r="BR24" s="121"/>
      <c r="BS24" s="121"/>
      <c r="BT24" s="121"/>
      <c r="BU24" s="121"/>
      <c r="BV24" s="121"/>
      <c r="BW24" s="121"/>
      <c r="BX24" s="121"/>
      <c r="BY24" s="121"/>
      <c r="BZ24" s="121"/>
      <c r="CA24" s="189"/>
      <c r="CB24" s="189"/>
      <c r="CC24" s="189"/>
      <c r="CD24" s="189"/>
      <c r="CE24" s="189"/>
      <c r="CF24" s="189"/>
    </row>
    <row r="25" spans="1:84" s="118" customFormat="1" ht="12" customHeight="1">
      <c r="A25" s="119"/>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119"/>
      <c r="Z25" s="270"/>
      <c r="AA25" s="269"/>
      <c r="AB25" s="269"/>
      <c r="AC25" s="269"/>
      <c r="AD25" s="269"/>
      <c r="AE25" s="269"/>
      <c r="AF25" s="269"/>
      <c r="AG25" s="269"/>
      <c r="AH25" s="269"/>
      <c r="AI25" s="269"/>
      <c r="AJ25" s="267"/>
      <c r="BJ25" s="121"/>
      <c r="BK25" s="121"/>
      <c r="BL25" s="121"/>
      <c r="BM25" s="121"/>
      <c r="BN25" s="121"/>
      <c r="BO25" s="121"/>
      <c r="BP25" s="121"/>
      <c r="BQ25" s="121"/>
      <c r="BR25" s="121"/>
      <c r="BS25" s="121"/>
      <c r="BT25" s="121"/>
      <c r="BU25" s="121"/>
      <c r="BV25" s="121"/>
      <c r="BW25" s="121"/>
      <c r="BX25" s="121"/>
      <c r="BY25" s="121"/>
      <c r="BZ25" s="121"/>
      <c r="CA25" s="189"/>
      <c r="CB25" s="189"/>
      <c r="CC25" s="189"/>
      <c r="CD25" s="189"/>
      <c r="CE25" s="189"/>
      <c r="CF25" s="189"/>
    </row>
    <row r="26" spans="1:84" s="118" customFormat="1" ht="23.5" customHeight="1">
      <c r="A26" s="119"/>
      <c r="B26" s="708"/>
      <c r="C26" s="708"/>
      <c r="D26" s="708"/>
      <c r="E26" s="708"/>
      <c r="F26" s="708"/>
      <c r="G26" s="708"/>
      <c r="H26" s="708"/>
      <c r="I26" s="708"/>
      <c r="J26" s="708"/>
      <c r="K26" s="708"/>
      <c r="L26" s="708"/>
      <c r="M26" s="708"/>
      <c r="N26" s="708"/>
      <c r="O26" s="708"/>
      <c r="P26" s="708"/>
      <c r="Q26" s="708"/>
      <c r="R26" s="708"/>
      <c r="S26" s="708"/>
      <c r="T26" s="708"/>
      <c r="U26" s="708"/>
      <c r="V26" s="708"/>
      <c r="W26" s="708"/>
      <c r="X26" s="708"/>
      <c r="Y26" s="119"/>
      <c r="Z26" s="270"/>
      <c r="AA26" s="269"/>
      <c r="AB26" s="269"/>
      <c r="AC26" s="269"/>
      <c r="AD26" s="269"/>
      <c r="AE26" s="269"/>
      <c r="AF26" s="269"/>
      <c r="AG26" s="269"/>
      <c r="AH26" s="269"/>
      <c r="AI26" s="269"/>
      <c r="AJ26" s="267"/>
      <c r="BJ26" s="121"/>
      <c r="BK26" s="121"/>
      <c r="BL26" s="121"/>
      <c r="BM26" s="121"/>
      <c r="BN26" s="121"/>
      <c r="BO26" s="121"/>
      <c r="BP26" s="121"/>
      <c r="BQ26" s="121"/>
      <c r="BR26" s="121"/>
      <c r="BS26" s="121"/>
      <c r="BT26" s="121"/>
      <c r="BU26" s="121"/>
      <c r="BV26" s="121"/>
      <c r="BW26" s="121"/>
      <c r="BX26" s="121"/>
      <c r="BY26" s="121"/>
      <c r="BZ26" s="121"/>
      <c r="CA26" s="189"/>
      <c r="CB26" s="189"/>
      <c r="CC26" s="189"/>
      <c r="CD26" s="189"/>
      <c r="CE26" s="189"/>
      <c r="CF26" s="189"/>
    </row>
    <row r="27" spans="1:84" s="118" customFormat="1" ht="16.149999999999999" customHeight="1">
      <c r="A27" s="119"/>
      <c r="B27" s="709" t="str">
        <f>'drop down choices'!CV4</f>
        <v>DE-Vendor-manual@qvc.com</v>
      </c>
      <c r="C27" s="709"/>
      <c r="D27" s="709"/>
      <c r="E27" s="709"/>
      <c r="F27" s="709"/>
      <c r="G27" s="709"/>
      <c r="H27" s="709"/>
      <c r="I27" s="709"/>
      <c r="J27" s="709"/>
      <c r="K27" s="709"/>
      <c r="L27" s="709"/>
      <c r="M27" s="709"/>
      <c r="N27" s="709"/>
      <c r="O27" s="709"/>
      <c r="P27" s="709"/>
      <c r="Q27" s="709"/>
      <c r="R27" s="709"/>
      <c r="S27" s="709"/>
      <c r="T27" s="709"/>
      <c r="U27" s="709"/>
      <c r="V27" s="709"/>
      <c r="W27" s="709"/>
      <c r="X27" s="709"/>
      <c r="Y27" s="119"/>
      <c r="Z27" s="270"/>
      <c r="AA27" s="269"/>
      <c r="AB27" s="269"/>
      <c r="AC27" s="269"/>
      <c r="AD27" s="269"/>
      <c r="AE27" s="269"/>
      <c r="AF27" s="269"/>
      <c r="AG27" s="269"/>
      <c r="AH27" s="269"/>
      <c r="AI27" s="269"/>
      <c r="AJ27" s="267"/>
      <c r="BJ27" s="121"/>
      <c r="BK27" s="121"/>
      <c r="BL27" s="121"/>
      <c r="BM27" s="121"/>
      <c r="BN27" s="121"/>
      <c r="BO27" s="121"/>
      <c r="BP27" s="121"/>
      <c r="BQ27" s="121"/>
      <c r="BR27" s="121"/>
      <c r="BS27" s="121"/>
      <c r="BT27" s="121"/>
      <c r="BU27" s="121"/>
      <c r="BV27" s="121"/>
      <c r="BW27" s="121"/>
      <c r="BX27" s="121"/>
      <c r="BY27" s="121"/>
      <c r="BZ27" s="121"/>
      <c r="CA27" s="189"/>
      <c r="CB27" s="189"/>
      <c r="CC27" s="189"/>
      <c r="CD27" s="189"/>
      <c r="CE27" s="189"/>
      <c r="CF27" s="189"/>
    </row>
    <row r="28" spans="1:84" s="118" customFormat="1" ht="6.65" customHeight="1">
      <c r="A28" s="119"/>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19"/>
      <c r="Z28" s="270"/>
      <c r="AA28" s="269"/>
      <c r="AB28" s="269"/>
      <c r="AC28" s="269"/>
      <c r="AD28" s="269"/>
      <c r="AE28" s="269"/>
      <c r="AF28" s="269"/>
      <c r="AG28" s="269"/>
      <c r="AH28" s="269"/>
      <c r="AI28" s="269"/>
      <c r="AJ28" s="267"/>
      <c r="BJ28" s="121"/>
      <c r="BK28" s="121"/>
      <c r="BL28" s="121"/>
      <c r="BM28" s="121"/>
      <c r="BN28" s="121"/>
      <c r="BO28" s="121"/>
      <c r="BP28" s="121"/>
      <c r="BQ28" s="121"/>
      <c r="BR28" s="121"/>
      <c r="BS28" s="121"/>
      <c r="BT28" s="121"/>
      <c r="BU28" s="121"/>
      <c r="BV28" s="121"/>
      <c r="BW28" s="121"/>
      <c r="BX28" s="121"/>
      <c r="BY28" s="121"/>
      <c r="BZ28" s="121"/>
      <c r="CA28" s="189"/>
      <c r="CB28" s="189"/>
      <c r="CC28" s="189"/>
      <c r="CD28" s="189"/>
      <c r="CE28" s="189"/>
      <c r="CF28" s="189"/>
    </row>
    <row r="29" spans="1:84" s="118" customFormat="1" ht="28.9" customHeight="1">
      <c r="A29" s="119"/>
      <c r="B29" s="640" t="str">
        <f>'Fields names'!A49</f>
        <v>Temperaturempfindlich?</v>
      </c>
      <c r="C29" s="641"/>
      <c r="D29" s="641"/>
      <c r="E29" s="641"/>
      <c r="F29" s="641"/>
      <c r="G29" s="641"/>
      <c r="H29" s="642"/>
      <c r="I29" s="647" t="s">
        <v>300</v>
      </c>
      <c r="J29" s="648"/>
      <c r="K29" s="649"/>
      <c r="L29" s="197"/>
      <c r="M29" s="637" t="str">
        <f>'Fields names'!A169</f>
        <v>Art der Haltbarkeitsbeschränkung</v>
      </c>
      <c r="N29" s="638"/>
      <c r="O29" s="638"/>
      <c r="P29" s="638"/>
      <c r="Q29" s="639"/>
      <c r="R29" s="560" t="s">
        <v>300</v>
      </c>
      <c r="S29" s="574"/>
      <c r="T29" s="574"/>
      <c r="U29" s="574"/>
      <c r="V29" s="574"/>
      <c r="W29" s="574"/>
      <c r="X29" s="578"/>
      <c r="Y29" s="119"/>
      <c r="Z29" s="270" t="str">
        <f>instructions!A59</f>
        <v>&lt;== Art der Haltbarkeitsbeschränkung: Bitte Zutreffendes auswählen.</v>
      </c>
      <c r="AA29" s="269"/>
      <c r="AB29" s="269"/>
      <c r="AC29" s="269"/>
      <c r="AD29" s="269"/>
      <c r="AE29" s="269"/>
      <c r="AF29" s="269"/>
      <c r="AG29" s="269"/>
      <c r="AH29" s="269"/>
      <c r="AI29" s="269"/>
      <c r="AJ29" s="267"/>
      <c r="BJ29" s="121"/>
      <c r="BK29" s="121"/>
      <c r="BL29" s="121"/>
      <c r="BM29" s="121"/>
      <c r="BN29" s="121"/>
      <c r="BO29" s="121"/>
      <c r="BP29" s="121"/>
      <c r="BQ29" s="121"/>
      <c r="BR29" s="121"/>
      <c r="BS29" s="121"/>
      <c r="BT29" s="121"/>
      <c r="BU29" s="121"/>
      <c r="BV29" s="121"/>
      <c r="BW29" s="121"/>
      <c r="BX29" s="121"/>
      <c r="BY29" s="121"/>
      <c r="BZ29" s="121"/>
      <c r="CA29" s="189"/>
      <c r="CB29" s="189"/>
      <c r="CC29" s="189"/>
      <c r="CD29" s="189"/>
      <c r="CE29" s="189"/>
      <c r="CF29" s="189"/>
    </row>
    <row r="30" spans="1:84" s="118" customFormat="1" ht="15" customHeight="1">
      <c r="A30" s="119"/>
      <c r="B30" s="650"/>
      <c r="C30" s="650"/>
      <c r="D30" s="650"/>
      <c r="E30" s="650"/>
      <c r="F30" s="650"/>
      <c r="G30" s="650"/>
      <c r="H30" s="650"/>
      <c r="I30" s="650"/>
      <c r="J30" s="650"/>
      <c r="K30" s="650"/>
      <c r="L30" s="197"/>
      <c r="M30" s="197"/>
      <c r="N30" s="197"/>
      <c r="O30" s="197"/>
      <c r="P30" s="197"/>
      <c r="Q30" s="197"/>
      <c r="R30" s="197"/>
      <c r="S30" s="197"/>
      <c r="T30" s="197"/>
      <c r="U30" s="197"/>
      <c r="V30" s="197"/>
      <c r="W30" s="197"/>
      <c r="X30" s="197"/>
      <c r="Y30" s="119"/>
      <c r="Z30" s="270"/>
      <c r="AA30" s="269"/>
      <c r="AB30" s="269"/>
      <c r="AC30" s="269"/>
      <c r="AD30" s="269"/>
      <c r="AE30" s="269"/>
      <c r="AF30" s="269"/>
      <c r="AG30" s="269"/>
      <c r="AH30" s="269"/>
      <c r="AI30" s="269"/>
      <c r="AJ30" s="267"/>
      <c r="BJ30" s="121"/>
      <c r="BK30" s="121"/>
      <c r="BL30" s="121"/>
      <c r="BM30" s="121"/>
      <c r="BN30" s="121"/>
      <c r="BO30" s="121"/>
      <c r="BP30" s="121"/>
      <c r="BQ30" s="121"/>
      <c r="BR30" s="121"/>
      <c r="BS30" s="121"/>
      <c r="BT30" s="121"/>
      <c r="BU30" s="121"/>
      <c r="BV30" s="121"/>
      <c r="BW30" s="121"/>
      <c r="BX30" s="121"/>
      <c r="BY30" s="121"/>
      <c r="BZ30" s="121"/>
      <c r="CA30" s="189"/>
      <c r="CB30" s="189"/>
      <c r="CC30" s="189"/>
      <c r="CD30" s="189"/>
      <c r="CE30" s="189"/>
      <c r="CF30" s="189"/>
    </row>
    <row r="31" spans="1:84" s="118" customFormat="1" ht="15" customHeight="1">
      <c r="A31" s="119"/>
      <c r="B31" s="650"/>
      <c r="C31" s="650"/>
      <c r="D31" s="650"/>
      <c r="E31" s="650"/>
      <c r="F31" s="650"/>
      <c r="G31" s="650"/>
      <c r="H31" s="650"/>
      <c r="I31" s="650"/>
      <c r="J31" s="650"/>
      <c r="K31" s="650"/>
      <c r="L31" s="191" t="str">
        <f>IF(I29='drop down choices'!$G$4,CONCATENATE("&lt;==",'Fields names'!A150),"")</f>
        <v/>
      </c>
      <c r="M31" s="197"/>
      <c r="N31" s="197"/>
      <c r="O31" s="197"/>
      <c r="P31" s="197"/>
      <c r="Q31" s="197"/>
      <c r="R31" s="197"/>
      <c r="S31" s="197"/>
      <c r="T31" s="197"/>
      <c r="U31" s="197"/>
      <c r="V31" s="197"/>
      <c r="W31" s="197"/>
      <c r="X31" s="197"/>
      <c r="Y31" s="119"/>
      <c r="Z31" s="270"/>
      <c r="AA31" s="269"/>
      <c r="AB31" s="269"/>
      <c r="AC31" s="269"/>
      <c r="AD31" s="269"/>
      <c r="AE31" s="269"/>
      <c r="AF31" s="269"/>
      <c r="AG31" s="269"/>
      <c r="AH31" s="269"/>
      <c r="AI31" s="269"/>
      <c r="AJ31" s="267"/>
      <c r="BJ31" s="121"/>
      <c r="BK31" s="121"/>
      <c r="BL31" s="121"/>
      <c r="BM31" s="121"/>
      <c r="BN31" s="121"/>
      <c r="BO31" s="121"/>
      <c r="BP31" s="121"/>
      <c r="BQ31" s="121"/>
      <c r="BR31" s="121"/>
      <c r="BS31" s="121"/>
      <c r="BT31" s="121"/>
      <c r="BU31" s="121"/>
      <c r="BV31" s="121"/>
      <c r="BW31" s="121"/>
      <c r="BX31" s="121"/>
      <c r="BY31" s="121"/>
      <c r="BZ31" s="121"/>
      <c r="CA31" s="189"/>
      <c r="CB31" s="189"/>
      <c r="CC31" s="189"/>
      <c r="CD31" s="189"/>
      <c r="CE31" s="189"/>
      <c r="CF31" s="189"/>
    </row>
    <row r="32" spans="1:84" s="118" customFormat="1" ht="15" customHeight="1">
      <c r="A32" s="119"/>
      <c r="B32" s="227"/>
      <c r="C32" s="227"/>
      <c r="D32" s="227"/>
      <c r="E32" s="227"/>
      <c r="F32" s="227"/>
      <c r="G32" s="227"/>
      <c r="H32" s="227"/>
      <c r="I32" s="227"/>
      <c r="J32" s="227"/>
      <c r="K32" s="227"/>
      <c r="L32" s="197"/>
      <c r="M32" s="197"/>
      <c r="O32" s="197"/>
      <c r="P32" s="197"/>
      <c r="Q32" s="197"/>
      <c r="R32" s="197"/>
      <c r="S32" s="197"/>
      <c r="T32" s="197"/>
      <c r="U32" s="197"/>
      <c r="V32" s="197"/>
      <c r="W32" s="197"/>
      <c r="X32" s="197"/>
      <c r="Y32" s="119"/>
      <c r="Z32" s="270"/>
      <c r="AA32" s="269"/>
      <c r="AB32" s="269"/>
      <c r="AC32" s="269"/>
      <c r="AD32" s="269"/>
      <c r="AE32" s="269"/>
      <c r="AF32" s="269"/>
      <c r="AG32" s="269"/>
      <c r="AH32" s="269"/>
      <c r="AI32" s="269"/>
      <c r="AJ32" s="267"/>
      <c r="BJ32" s="121"/>
      <c r="BK32" s="121"/>
      <c r="BL32" s="121"/>
      <c r="BM32" s="121"/>
      <c r="BN32" s="121"/>
      <c r="BO32" s="121"/>
      <c r="BP32" s="121"/>
      <c r="BQ32" s="121"/>
      <c r="BR32" s="121"/>
      <c r="BS32" s="121"/>
      <c r="BT32" s="121"/>
      <c r="BU32" s="121"/>
      <c r="BV32" s="121"/>
      <c r="BW32" s="121"/>
      <c r="BX32" s="121"/>
      <c r="BY32" s="121"/>
      <c r="BZ32" s="121"/>
      <c r="CA32" s="189"/>
      <c r="CB32" s="189"/>
      <c r="CC32" s="189"/>
      <c r="CD32" s="189"/>
      <c r="CE32" s="189"/>
      <c r="CF32" s="189"/>
    </row>
    <row r="33" spans="1:84" s="118" customFormat="1" ht="31.5" customHeight="1">
      <c r="A33" s="119"/>
      <c r="B33" s="602" t="str">
        <f>'Fields names'!A151</f>
        <v>ENTSORGUNGSMANAGEMENT</v>
      </c>
      <c r="C33" s="603"/>
      <c r="D33" s="603"/>
      <c r="E33" s="603"/>
      <c r="F33" s="603"/>
      <c r="G33" s="603"/>
      <c r="H33" s="603"/>
      <c r="I33" s="603"/>
      <c r="J33" s="603"/>
      <c r="K33" s="603"/>
      <c r="L33" s="603"/>
      <c r="M33" s="603"/>
      <c r="N33" s="603"/>
      <c r="O33" s="603"/>
      <c r="P33" s="603"/>
      <c r="Q33" s="603"/>
      <c r="R33" s="603"/>
      <c r="S33" s="603"/>
      <c r="T33" s="603"/>
      <c r="U33" s="603"/>
      <c r="V33" s="603"/>
      <c r="W33" s="603"/>
      <c r="X33" s="604"/>
      <c r="Y33" s="119"/>
      <c r="Z33" s="267"/>
      <c r="AA33" s="267"/>
      <c r="AB33" s="267"/>
      <c r="AC33" s="267"/>
      <c r="AD33" s="267"/>
      <c r="AE33" s="267"/>
      <c r="AF33" s="267"/>
      <c r="AG33" s="267"/>
      <c r="AH33" s="267"/>
      <c r="AI33" s="267"/>
      <c r="AJ33" s="267"/>
      <c r="AQ33" s="120"/>
      <c r="AR33" s="120"/>
      <c r="AS33" s="120"/>
      <c r="AT33" s="120"/>
      <c r="AU33" s="120"/>
      <c r="AV33" s="120"/>
      <c r="AW33" s="120"/>
      <c r="AX33" s="120"/>
      <c r="AY33" s="120"/>
    </row>
    <row r="34" spans="1:84" s="118" customFormat="1" ht="8.5" customHeight="1">
      <c r="A34" s="200"/>
      <c r="B34" s="200"/>
      <c r="C34" s="200"/>
      <c r="D34" s="200"/>
      <c r="E34" s="200"/>
      <c r="F34" s="200"/>
      <c r="G34" s="200"/>
      <c r="H34" s="200"/>
      <c r="I34" s="200"/>
      <c r="J34" s="200"/>
      <c r="K34" s="200"/>
      <c r="L34" s="200"/>
      <c r="M34" s="119"/>
      <c r="N34" s="119"/>
      <c r="O34" s="119"/>
      <c r="P34" s="119"/>
      <c r="Q34" s="119"/>
      <c r="R34" s="119"/>
      <c r="S34" s="119"/>
      <c r="T34" s="119"/>
      <c r="U34" s="119"/>
      <c r="V34" s="119"/>
      <c r="W34" s="119"/>
      <c r="X34" s="119"/>
      <c r="Y34" s="119"/>
      <c r="Z34" s="267"/>
      <c r="AA34" s="267"/>
      <c r="AB34" s="267"/>
      <c r="AC34" s="267"/>
      <c r="AD34" s="267"/>
      <c r="AE34" s="267"/>
      <c r="AF34" s="267"/>
      <c r="AG34" s="267"/>
      <c r="AH34" s="267"/>
      <c r="AI34" s="267"/>
      <c r="AJ34" s="267"/>
      <c r="AM34" s="120"/>
      <c r="AN34" s="120"/>
      <c r="AO34" s="120"/>
      <c r="AP34" s="120"/>
      <c r="AQ34" s="120"/>
      <c r="AR34" s="120"/>
      <c r="AS34" s="120"/>
      <c r="AT34" s="120"/>
      <c r="AU34" s="120"/>
      <c r="AV34" s="120"/>
      <c r="AW34" s="120"/>
      <c r="AX34" s="120"/>
      <c r="AY34" s="120"/>
    </row>
    <row r="35" spans="1:84" s="118" customFormat="1" ht="18.5">
      <c r="A35" s="119"/>
      <c r="B35" s="598" t="str">
        <f>'Fields names'!A152</f>
        <v>VERPACKUNGSMÜLL</v>
      </c>
      <c r="C35" s="598"/>
      <c r="D35" s="598"/>
      <c r="E35" s="598"/>
      <c r="F35" s="598"/>
      <c r="G35" s="598"/>
      <c r="H35" s="598"/>
      <c r="I35" s="598"/>
      <c r="J35" s="598"/>
      <c r="K35" s="598"/>
      <c r="L35" s="598"/>
      <c r="M35" s="119"/>
      <c r="N35" s="119"/>
      <c r="O35" s="119"/>
      <c r="P35" s="119"/>
      <c r="Q35" s="119"/>
      <c r="R35" s="119"/>
      <c r="S35" s="119"/>
      <c r="T35" s="119"/>
      <c r="U35" s="119"/>
      <c r="V35" s="119"/>
      <c r="W35" s="119"/>
      <c r="X35" s="119"/>
      <c r="Y35" s="119"/>
      <c r="Z35" s="267"/>
      <c r="AA35" s="267"/>
      <c r="AB35" s="267"/>
      <c r="AC35" s="267"/>
      <c r="AD35" s="267"/>
      <c r="AE35" s="267"/>
      <c r="AF35" s="267"/>
      <c r="AG35" s="267"/>
      <c r="AH35" s="267"/>
      <c r="AI35" s="267"/>
      <c r="AJ35" s="267"/>
      <c r="AQ35" s="120"/>
      <c r="AR35" s="120"/>
      <c r="AS35" s="120"/>
      <c r="AT35" s="120"/>
      <c r="AU35" s="120"/>
      <c r="AV35" s="120"/>
      <c r="AW35" s="120"/>
      <c r="AX35" s="120"/>
      <c r="AY35" s="120"/>
    </row>
    <row r="36" spans="1:84" s="118" customFormat="1" ht="4.9000000000000004" customHeight="1">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90"/>
      <c r="Z36" s="267"/>
      <c r="AA36" s="267"/>
      <c r="AB36" s="267"/>
      <c r="AC36" s="267"/>
      <c r="AD36" s="267"/>
      <c r="AE36" s="267"/>
      <c r="AF36" s="267"/>
      <c r="AG36" s="267"/>
      <c r="AH36" s="267"/>
      <c r="AI36" s="267"/>
      <c r="AJ36" s="267"/>
      <c r="BJ36" s="121"/>
      <c r="BK36" s="121"/>
      <c r="BL36" s="121"/>
      <c r="BM36" s="121"/>
      <c r="BN36" s="121"/>
      <c r="BO36" s="121"/>
      <c r="BP36" s="121"/>
      <c r="BQ36" s="121"/>
      <c r="BR36" s="121"/>
      <c r="BS36" s="121"/>
      <c r="BT36" s="121"/>
      <c r="BU36" s="121"/>
      <c r="BV36" s="121"/>
      <c r="BW36" s="121"/>
      <c r="BX36" s="121"/>
      <c r="BY36" s="121"/>
      <c r="BZ36" s="121"/>
      <c r="CA36" s="189"/>
      <c r="CB36" s="189"/>
      <c r="CC36" s="189"/>
      <c r="CD36" s="189"/>
      <c r="CE36" s="189"/>
      <c r="CF36" s="189"/>
    </row>
    <row r="37" spans="1:84" s="118" customFormat="1" ht="14.5" customHeight="1">
      <c r="A37" s="119"/>
      <c r="B37" s="631" t="str">
        <f>'Fields names'!A153</f>
        <v xml:space="preserve">Verpackungsmüll nach dem Deutschen Verpackungsgesetz (Abfälle einer verkaufsfähigen Einheit (Durchschnittsgewicht für 1 Stück (g))
</v>
      </c>
      <c r="C37" s="632"/>
      <c r="D37" s="632"/>
      <c r="E37" s="632"/>
      <c r="F37" s="632"/>
      <c r="G37" s="633"/>
      <c r="H37" s="119"/>
      <c r="I37" s="608" t="str">
        <f>'drop down choices'!EH3</f>
        <v xml:space="preserve">&lt;== Verpackungen im Sinne des Verpackungsgesetzes (VerpackG): „Verpackungen, die typischerweise beim privaten Endverbraucher anfallen, sind an einem System zu beteiligen“ – Sollte es in diesem Zusammenhang Unklarheiten geben prüfen Sie bitte den Katalog zur Systembeteiligungspflicht auf der Website der Zentralen Stelle Verpackungsregister (www.verpackungsregister.org).
Bitte listen Sie alle Verpackungskomponenten einer einzelnen, verkaufsfähigen Einheit separat pro QVC SKN und summieren Sie Verpackungen einer Materialklasse (Glas, Papier/Karton, Kunststoff/Plastik…) zu einer einzigen Zahl auf.
Beispiele für systembeteiligungspflichtige Verpackungen: Polybags, Kartonagen, Umschläge, Füllmaterial und Pappeinleger, (Spray-) Dosen, Tiegel, Flaschen, Hangtags etc.
Nicht relevant in diesem Zusammenhang: Transportverpackungen wie Paletten, Stretchfolie, Mastercartons etc.
Wenn Sie zusätzliche Fragen zu diesem Thema haben wenden Sie sich bitte an </v>
      </c>
      <c r="J37" s="608"/>
      <c r="K37" s="608"/>
      <c r="L37" s="608"/>
      <c r="M37" s="608"/>
      <c r="N37" s="608"/>
      <c r="O37" s="608"/>
      <c r="P37" s="608"/>
      <c r="Q37" s="608"/>
      <c r="R37" s="608"/>
      <c r="S37" s="608"/>
      <c r="T37" s="608"/>
      <c r="U37" s="608"/>
      <c r="V37" s="608"/>
      <c r="W37" s="608"/>
      <c r="X37" s="608"/>
      <c r="Y37" s="190"/>
      <c r="Z37" s="267"/>
      <c r="AA37" s="267"/>
      <c r="AB37" s="267"/>
      <c r="AC37" s="267"/>
      <c r="AD37" s="267"/>
      <c r="AE37" s="267"/>
      <c r="AF37" s="267"/>
      <c r="AG37" s="267"/>
      <c r="AH37" s="267"/>
      <c r="AI37" s="267"/>
      <c r="AJ37" s="267"/>
      <c r="BJ37" s="121"/>
      <c r="BK37" s="121"/>
      <c r="BL37" s="121"/>
      <c r="BM37" s="121"/>
      <c r="BN37" s="121"/>
      <c r="BO37" s="121"/>
      <c r="BP37" s="121"/>
      <c r="BQ37" s="121"/>
      <c r="BR37" s="121"/>
      <c r="BS37" s="121"/>
      <c r="BT37" s="121"/>
      <c r="BU37" s="121"/>
      <c r="BV37" s="121"/>
      <c r="BW37" s="121"/>
      <c r="BX37" s="121"/>
      <c r="BY37" s="121"/>
      <c r="BZ37" s="121"/>
      <c r="CA37" s="189"/>
      <c r="CB37" s="189"/>
      <c r="CC37" s="189"/>
      <c r="CD37" s="189"/>
      <c r="CE37" s="189"/>
      <c r="CF37" s="189"/>
    </row>
    <row r="38" spans="1:84" s="118" customFormat="1" ht="39" customHeight="1">
      <c r="A38" s="119"/>
      <c r="B38" s="634"/>
      <c r="C38" s="635"/>
      <c r="D38" s="635"/>
      <c r="E38" s="635"/>
      <c r="F38" s="635"/>
      <c r="G38" s="636"/>
      <c r="H38" s="119"/>
      <c r="I38" s="608"/>
      <c r="J38" s="608"/>
      <c r="K38" s="608"/>
      <c r="L38" s="608"/>
      <c r="M38" s="608"/>
      <c r="N38" s="608"/>
      <c r="O38" s="608"/>
      <c r="P38" s="608"/>
      <c r="Q38" s="608"/>
      <c r="R38" s="608"/>
      <c r="S38" s="608"/>
      <c r="T38" s="608"/>
      <c r="U38" s="608"/>
      <c r="V38" s="608"/>
      <c r="W38" s="608"/>
      <c r="X38" s="608"/>
      <c r="Y38" s="190"/>
      <c r="Z38" s="267"/>
      <c r="AA38" s="267"/>
      <c r="AB38" s="267"/>
      <c r="AC38" s="267"/>
      <c r="AD38" s="267"/>
      <c r="AE38" s="267"/>
      <c r="AF38" s="267"/>
      <c r="AG38" s="267"/>
      <c r="AH38" s="267"/>
      <c r="AI38" s="267"/>
      <c r="AJ38" s="267"/>
      <c r="BJ38" s="121"/>
      <c r="BK38" s="121"/>
      <c r="BL38" s="121"/>
      <c r="BM38" s="121"/>
      <c r="BN38" s="121"/>
      <c r="BO38" s="121"/>
      <c r="BP38" s="121"/>
      <c r="BQ38" s="121"/>
      <c r="BR38" s="121"/>
      <c r="BS38" s="121"/>
      <c r="BT38" s="121"/>
      <c r="BU38" s="121"/>
      <c r="BV38" s="121"/>
      <c r="BW38" s="121"/>
      <c r="BX38" s="121"/>
      <c r="BY38" s="121"/>
      <c r="BZ38" s="121"/>
      <c r="CA38" s="189"/>
      <c r="CB38" s="189"/>
      <c r="CC38" s="189"/>
      <c r="CD38" s="189"/>
      <c r="CE38" s="189"/>
      <c r="CF38" s="189"/>
    </row>
    <row r="39" spans="1:84" s="118" customFormat="1" ht="17.5" customHeight="1">
      <c r="A39" s="119"/>
      <c r="B39" s="703" t="str">
        <f>'Fields names'!A97</f>
        <v>Materialtyp</v>
      </c>
      <c r="C39" s="704"/>
      <c r="D39" s="704"/>
      <c r="E39" s="704"/>
      <c r="F39" s="705" t="str">
        <f>'Fields names'!A93</f>
        <v>Gewicht (g)</v>
      </c>
      <c r="G39" s="705"/>
      <c r="H39" s="119"/>
      <c r="I39" s="608"/>
      <c r="J39" s="608"/>
      <c r="K39" s="608"/>
      <c r="L39" s="608"/>
      <c r="M39" s="608"/>
      <c r="N39" s="608"/>
      <c r="O39" s="608"/>
      <c r="P39" s="608"/>
      <c r="Q39" s="608"/>
      <c r="R39" s="608"/>
      <c r="S39" s="608"/>
      <c r="T39" s="608"/>
      <c r="U39" s="608"/>
      <c r="V39" s="608"/>
      <c r="W39" s="608"/>
      <c r="X39" s="608"/>
      <c r="Y39" s="190"/>
      <c r="Z39" s="267"/>
      <c r="AA39" s="267"/>
      <c r="AB39" s="267"/>
      <c r="AC39" s="267"/>
      <c r="AD39" s="267"/>
      <c r="AE39" s="267"/>
      <c r="AF39" s="267"/>
      <c r="AG39" s="267"/>
      <c r="AH39" s="267"/>
      <c r="AI39" s="267"/>
      <c r="AJ39" s="267"/>
      <c r="BJ39" s="121"/>
      <c r="BK39" s="121"/>
      <c r="BL39" s="121"/>
      <c r="BM39" s="121"/>
      <c r="BN39" s="121"/>
      <c r="BO39" s="121"/>
      <c r="BP39" s="121"/>
      <c r="BQ39" s="121"/>
      <c r="BR39" s="121"/>
      <c r="BS39" s="121"/>
      <c r="BT39" s="121"/>
      <c r="BU39" s="121"/>
      <c r="BV39" s="121"/>
      <c r="BW39" s="121"/>
      <c r="BX39" s="121"/>
      <c r="BY39" s="121"/>
      <c r="BZ39" s="121"/>
      <c r="CA39" s="189"/>
      <c r="CB39" s="189"/>
      <c r="CC39" s="189"/>
      <c r="CD39" s="189"/>
      <c r="CE39" s="189"/>
      <c r="CF39" s="189"/>
    </row>
    <row r="40" spans="1:84" s="118" customFormat="1" ht="17.5" customHeight="1">
      <c r="A40" s="119"/>
      <c r="B40" s="643" t="str">
        <f>'Fields names'!A98</f>
        <v xml:space="preserve">Aluminium  </v>
      </c>
      <c r="C40" s="644"/>
      <c r="D40" s="644"/>
      <c r="E40" s="645"/>
      <c r="F40" s="646"/>
      <c r="G40" s="646"/>
      <c r="H40" s="119"/>
      <c r="I40" s="608"/>
      <c r="J40" s="608"/>
      <c r="K40" s="608"/>
      <c r="L40" s="608"/>
      <c r="M40" s="608"/>
      <c r="N40" s="608"/>
      <c r="O40" s="608"/>
      <c r="P40" s="608"/>
      <c r="Q40" s="608"/>
      <c r="R40" s="608"/>
      <c r="S40" s="608"/>
      <c r="T40" s="608"/>
      <c r="U40" s="608"/>
      <c r="V40" s="608"/>
      <c r="W40" s="608"/>
      <c r="X40" s="608"/>
      <c r="Y40" s="190"/>
      <c r="Z40" s="267"/>
      <c r="AA40" s="267"/>
      <c r="AB40" s="267"/>
      <c r="AC40" s="267"/>
      <c r="AD40" s="267"/>
      <c r="AE40" s="267"/>
      <c r="AF40" s="267"/>
      <c r="AG40" s="267"/>
      <c r="AH40" s="267"/>
      <c r="AI40" s="267"/>
      <c r="AJ40" s="267"/>
      <c r="BJ40" s="121"/>
      <c r="BK40" s="121"/>
      <c r="BL40" s="121"/>
      <c r="BM40" s="121"/>
      <c r="BN40" s="121"/>
      <c r="BO40" s="121"/>
      <c r="BP40" s="121"/>
      <c r="BQ40" s="121"/>
      <c r="BR40" s="121"/>
      <c r="BS40" s="121"/>
      <c r="BT40" s="121"/>
      <c r="BU40" s="121"/>
      <c r="BV40" s="121"/>
      <c r="BW40" s="121"/>
      <c r="BX40" s="121"/>
      <c r="BY40" s="121"/>
      <c r="BZ40" s="121"/>
      <c r="CA40" s="189"/>
      <c r="CB40" s="189"/>
      <c r="CC40" s="189"/>
      <c r="CD40" s="189"/>
      <c r="CE40" s="189"/>
      <c r="CF40" s="189"/>
    </row>
    <row r="41" spans="1:84" s="118" customFormat="1" ht="17.5" customHeight="1">
      <c r="A41" s="119"/>
      <c r="B41" s="643" t="str">
        <f>'Fields names'!A99</f>
        <v xml:space="preserve">Eisenmetall  </v>
      </c>
      <c r="C41" s="644"/>
      <c r="D41" s="644"/>
      <c r="E41" s="645"/>
      <c r="F41" s="646"/>
      <c r="G41" s="646"/>
      <c r="H41" s="119"/>
      <c r="I41" s="608"/>
      <c r="J41" s="608"/>
      <c r="K41" s="608"/>
      <c r="L41" s="608"/>
      <c r="M41" s="608"/>
      <c r="N41" s="608"/>
      <c r="O41" s="608"/>
      <c r="P41" s="608"/>
      <c r="Q41" s="608"/>
      <c r="R41" s="608"/>
      <c r="S41" s="608"/>
      <c r="T41" s="608"/>
      <c r="U41" s="608"/>
      <c r="V41" s="608"/>
      <c r="W41" s="608"/>
      <c r="X41" s="608"/>
      <c r="Y41" s="190"/>
      <c r="Z41" s="267"/>
      <c r="AA41" s="267"/>
      <c r="AB41" s="267"/>
      <c r="AC41" s="267"/>
      <c r="AD41" s="267"/>
      <c r="AE41" s="267"/>
      <c r="AF41" s="267"/>
      <c r="AG41" s="267"/>
      <c r="AH41" s="267"/>
      <c r="AI41" s="267"/>
      <c r="AJ41" s="267"/>
      <c r="BJ41" s="121"/>
      <c r="BK41" s="121"/>
      <c r="BL41" s="121"/>
      <c r="BM41" s="121"/>
      <c r="BN41" s="121"/>
      <c r="BO41" s="121"/>
      <c r="BP41" s="121"/>
      <c r="BQ41" s="121"/>
      <c r="BR41" s="121"/>
      <c r="BS41" s="121"/>
      <c r="BT41" s="121"/>
      <c r="BU41" s="121"/>
      <c r="BV41" s="121"/>
      <c r="BW41" s="121"/>
      <c r="BX41" s="121"/>
      <c r="BY41" s="121"/>
      <c r="BZ41" s="121"/>
      <c r="CA41" s="189"/>
      <c r="CB41" s="189"/>
      <c r="CC41" s="189"/>
      <c r="CD41" s="189"/>
      <c r="CE41" s="189"/>
      <c r="CF41" s="189"/>
    </row>
    <row r="42" spans="1:84" s="118" customFormat="1" ht="17.5" customHeight="1">
      <c r="A42" s="119"/>
      <c r="B42" s="643" t="str">
        <f>'Fields names'!A100</f>
        <v>Glas</v>
      </c>
      <c r="C42" s="644"/>
      <c r="D42" s="644"/>
      <c r="E42" s="645"/>
      <c r="F42" s="646"/>
      <c r="G42" s="646"/>
      <c r="H42" s="119"/>
      <c r="I42" s="608"/>
      <c r="J42" s="608"/>
      <c r="K42" s="608"/>
      <c r="L42" s="608"/>
      <c r="M42" s="608"/>
      <c r="N42" s="608"/>
      <c r="O42" s="608"/>
      <c r="P42" s="608"/>
      <c r="Q42" s="608"/>
      <c r="R42" s="608"/>
      <c r="S42" s="608"/>
      <c r="T42" s="608"/>
      <c r="U42" s="608"/>
      <c r="V42" s="608"/>
      <c r="W42" s="608"/>
      <c r="X42" s="608"/>
      <c r="Y42" s="190"/>
      <c r="Z42" s="267"/>
      <c r="AA42" s="267"/>
      <c r="AB42" s="267"/>
      <c r="AC42" s="267"/>
      <c r="AD42" s="267"/>
      <c r="AE42" s="267"/>
      <c r="AF42" s="267"/>
      <c r="AG42" s="267"/>
      <c r="AH42" s="267"/>
      <c r="AI42" s="267"/>
      <c r="AJ42" s="267"/>
      <c r="BJ42" s="121"/>
      <c r="BK42" s="121"/>
      <c r="BL42" s="121"/>
      <c r="BM42" s="121"/>
      <c r="BN42" s="121"/>
      <c r="BO42" s="121"/>
      <c r="BP42" s="121"/>
      <c r="BQ42" s="121"/>
      <c r="BR42" s="121"/>
      <c r="BS42" s="121"/>
      <c r="BT42" s="121"/>
      <c r="BU42" s="121"/>
      <c r="BV42" s="121"/>
      <c r="BW42" s="121"/>
      <c r="BX42" s="121"/>
      <c r="BY42" s="121"/>
      <c r="BZ42" s="121"/>
      <c r="CA42" s="189"/>
      <c r="CB42" s="189"/>
      <c r="CC42" s="189"/>
      <c r="CD42" s="189"/>
      <c r="CE42" s="189"/>
      <c r="CF42" s="189"/>
    </row>
    <row r="43" spans="1:84" s="118" customFormat="1" ht="17.5" customHeight="1">
      <c r="A43" s="119"/>
      <c r="B43" s="643" t="str">
        <f>'Fields names'!A101</f>
        <v>Papier/Karton</v>
      </c>
      <c r="C43" s="644"/>
      <c r="D43" s="644"/>
      <c r="E43" s="645"/>
      <c r="F43" s="646"/>
      <c r="G43" s="646"/>
      <c r="H43" s="119"/>
      <c r="I43" s="608"/>
      <c r="J43" s="608"/>
      <c r="K43" s="608"/>
      <c r="L43" s="608"/>
      <c r="M43" s="608"/>
      <c r="N43" s="608"/>
      <c r="O43" s="608"/>
      <c r="P43" s="608"/>
      <c r="Q43" s="608"/>
      <c r="R43" s="608"/>
      <c r="S43" s="608"/>
      <c r="T43" s="608"/>
      <c r="U43" s="608"/>
      <c r="V43" s="608"/>
      <c r="W43" s="608"/>
      <c r="X43" s="608"/>
      <c r="Y43" s="190"/>
      <c r="Z43" s="267"/>
      <c r="AA43" s="267"/>
      <c r="AB43" s="267"/>
      <c r="AC43" s="267"/>
      <c r="AD43" s="267"/>
      <c r="AE43" s="267"/>
      <c r="AF43" s="267"/>
      <c r="AG43" s="267"/>
      <c r="AH43" s="267"/>
      <c r="AI43" s="267"/>
      <c r="AJ43" s="267"/>
      <c r="BJ43" s="121"/>
      <c r="BK43" s="121"/>
      <c r="BL43" s="121"/>
      <c r="BM43" s="121"/>
      <c r="BN43" s="121"/>
      <c r="BO43" s="121"/>
      <c r="BP43" s="121"/>
      <c r="BQ43" s="121"/>
      <c r="BR43" s="121"/>
      <c r="BS43" s="121"/>
      <c r="BT43" s="121"/>
      <c r="BU43" s="121"/>
      <c r="BV43" s="121"/>
      <c r="BW43" s="121"/>
      <c r="BX43" s="121"/>
      <c r="BY43" s="121"/>
      <c r="BZ43" s="121"/>
      <c r="CA43" s="189"/>
      <c r="CB43" s="189"/>
      <c r="CC43" s="189"/>
      <c r="CD43" s="189"/>
      <c r="CE43" s="189"/>
      <c r="CF43" s="189"/>
    </row>
    <row r="44" spans="1:84" s="118" customFormat="1" ht="17.5" customHeight="1">
      <c r="A44" s="119"/>
      <c r="B44" s="643" t="str">
        <f>'Fields names'!A102</f>
        <v>Kunststoff/Plastik</v>
      </c>
      <c r="C44" s="644"/>
      <c r="D44" s="644"/>
      <c r="E44" s="645"/>
      <c r="F44" s="646"/>
      <c r="G44" s="646"/>
      <c r="H44" s="119"/>
      <c r="I44" s="608"/>
      <c r="J44" s="608"/>
      <c r="K44" s="608"/>
      <c r="L44" s="608"/>
      <c r="M44" s="608"/>
      <c r="N44" s="608"/>
      <c r="O44" s="608"/>
      <c r="P44" s="608"/>
      <c r="Q44" s="608"/>
      <c r="R44" s="608"/>
      <c r="S44" s="608"/>
      <c r="T44" s="608"/>
      <c r="U44" s="608"/>
      <c r="V44" s="608"/>
      <c r="W44" s="608"/>
      <c r="X44" s="608"/>
      <c r="Y44" s="190"/>
      <c r="Z44" s="267"/>
      <c r="AA44" s="267"/>
      <c r="AB44" s="267"/>
      <c r="AC44" s="267"/>
      <c r="AD44" s="267"/>
      <c r="AE44" s="267"/>
      <c r="AF44" s="267"/>
      <c r="AG44" s="267"/>
      <c r="AH44" s="267"/>
      <c r="AI44" s="267"/>
      <c r="AJ44" s="267"/>
      <c r="BJ44" s="121"/>
      <c r="BK44" s="121"/>
      <c r="BL44" s="121"/>
      <c r="BM44" s="121"/>
      <c r="BN44" s="121"/>
      <c r="BO44" s="121"/>
      <c r="BP44" s="121"/>
      <c r="BQ44" s="121"/>
      <c r="BR44" s="121"/>
      <c r="BS44" s="121"/>
      <c r="BT44" s="121"/>
      <c r="BU44" s="121"/>
      <c r="BV44" s="121"/>
      <c r="BW44" s="121"/>
      <c r="BX44" s="121"/>
      <c r="BY44" s="121"/>
      <c r="BZ44" s="121"/>
      <c r="CA44" s="189"/>
      <c r="CB44" s="189"/>
      <c r="CC44" s="189"/>
      <c r="CD44" s="189"/>
      <c r="CE44" s="189"/>
      <c r="CF44" s="189"/>
    </row>
    <row r="45" spans="1:84" s="118" customFormat="1" ht="17.5" customHeight="1">
      <c r="A45" s="119"/>
      <c r="B45" s="643" t="str">
        <f>'Fields names'!A103</f>
        <v>Polystyren</v>
      </c>
      <c r="C45" s="644"/>
      <c r="D45" s="644"/>
      <c r="E45" s="645"/>
      <c r="F45" s="646"/>
      <c r="G45" s="646"/>
      <c r="H45" s="119"/>
      <c r="I45" s="608"/>
      <c r="J45" s="608"/>
      <c r="K45" s="608"/>
      <c r="L45" s="608"/>
      <c r="M45" s="608"/>
      <c r="N45" s="608"/>
      <c r="O45" s="608"/>
      <c r="P45" s="608"/>
      <c r="Q45" s="608"/>
      <c r="R45" s="608"/>
      <c r="S45" s="608"/>
      <c r="T45" s="608"/>
      <c r="U45" s="608"/>
      <c r="V45" s="608"/>
      <c r="W45" s="608"/>
      <c r="X45" s="608"/>
      <c r="Y45" s="190"/>
      <c r="Z45" s="267"/>
      <c r="AA45" s="267"/>
      <c r="AB45" s="267"/>
      <c r="AC45" s="267"/>
      <c r="AD45" s="267"/>
      <c r="AE45" s="267"/>
      <c r="AF45" s="267"/>
      <c r="AG45" s="267"/>
      <c r="AH45" s="267"/>
      <c r="AI45" s="267"/>
      <c r="AJ45" s="267"/>
      <c r="BJ45" s="121"/>
      <c r="BK45" s="121"/>
      <c r="BL45" s="121"/>
      <c r="BM45" s="121"/>
      <c r="BN45" s="121"/>
      <c r="BO45" s="121"/>
      <c r="BP45" s="121"/>
      <c r="BQ45" s="121"/>
      <c r="BR45" s="121"/>
      <c r="BS45" s="121"/>
      <c r="BT45" s="121"/>
      <c r="BU45" s="121"/>
      <c r="BV45" s="121"/>
      <c r="BW45" s="121"/>
      <c r="BX45" s="121"/>
      <c r="BY45" s="121"/>
      <c r="BZ45" s="121"/>
      <c r="CA45" s="189"/>
      <c r="CB45" s="189"/>
      <c r="CC45" s="189"/>
      <c r="CD45" s="189"/>
      <c r="CE45" s="189"/>
      <c r="CF45" s="189"/>
    </row>
    <row r="46" spans="1:84" s="118" customFormat="1" ht="17.5" customHeight="1">
      <c r="A46" s="119"/>
      <c r="B46" s="643" t="str">
        <f>'Fields names'!A104</f>
        <v>Textil</v>
      </c>
      <c r="C46" s="644"/>
      <c r="D46" s="644"/>
      <c r="E46" s="645"/>
      <c r="F46" s="646"/>
      <c r="G46" s="646"/>
      <c r="H46" s="119"/>
      <c r="I46" s="609" t="str">
        <f>'drop down choices'!EH4</f>
        <v>verpackungsregister@qvc.com</v>
      </c>
      <c r="J46" s="609"/>
      <c r="K46" s="609"/>
      <c r="L46" s="609"/>
      <c r="M46" s="609"/>
      <c r="N46" s="609"/>
      <c r="O46" s="609"/>
      <c r="P46" s="609"/>
      <c r="Q46" s="609"/>
      <c r="R46" s="609"/>
      <c r="S46" s="609"/>
      <c r="T46" s="609"/>
      <c r="U46" s="609"/>
      <c r="V46" s="609"/>
      <c r="W46" s="609"/>
      <c r="X46" s="609"/>
      <c r="Y46" s="190"/>
      <c r="Z46" s="267"/>
      <c r="AA46" s="267"/>
      <c r="AB46" s="267"/>
      <c r="AC46" s="267"/>
      <c r="AD46" s="267"/>
      <c r="AE46" s="267"/>
      <c r="AF46" s="267"/>
      <c r="AG46" s="267"/>
      <c r="AH46" s="267"/>
      <c r="AI46" s="267"/>
      <c r="AJ46" s="267"/>
      <c r="BJ46" s="121"/>
      <c r="BK46" s="121"/>
      <c r="BL46" s="121"/>
      <c r="BM46" s="121"/>
      <c r="BN46" s="121"/>
      <c r="BO46" s="121"/>
      <c r="BP46" s="121"/>
      <c r="BQ46" s="121"/>
      <c r="BR46" s="121"/>
      <c r="BS46" s="121"/>
      <c r="BT46" s="121"/>
      <c r="BU46" s="121"/>
      <c r="BV46" s="121"/>
      <c r="BW46" s="121"/>
      <c r="BX46" s="121"/>
      <c r="BY46" s="121"/>
      <c r="BZ46" s="121"/>
      <c r="CA46" s="189"/>
      <c r="CB46" s="189"/>
      <c r="CC46" s="189"/>
      <c r="CD46" s="189"/>
      <c r="CE46" s="189"/>
      <c r="CF46" s="189"/>
    </row>
    <row r="47" spans="1:84" s="118" customFormat="1" ht="17.5" customHeight="1">
      <c r="A47" s="119"/>
      <c r="B47" s="643" t="str">
        <f>'Fields names'!A105</f>
        <v>Holz</v>
      </c>
      <c r="C47" s="644"/>
      <c r="D47" s="644"/>
      <c r="E47" s="645"/>
      <c r="F47" s="646"/>
      <c r="G47" s="646"/>
      <c r="H47" s="119"/>
      <c r="I47" s="205"/>
      <c r="J47" s="205"/>
      <c r="K47" s="205"/>
      <c r="L47" s="205"/>
      <c r="M47" s="205"/>
      <c r="N47" s="205"/>
      <c r="O47" s="205"/>
      <c r="P47" s="205"/>
      <c r="Q47" s="205"/>
      <c r="R47" s="205"/>
      <c r="S47" s="205"/>
      <c r="T47" s="205"/>
      <c r="U47" s="205"/>
      <c r="V47" s="205"/>
      <c r="W47" s="205"/>
      <c r="X47" s="205"/>
      <c r="Y47" s="190"/>
      <c r="Z47" s="267"/>
      <c r="AA47" s="267"/>
      <c r="AB47" s="267"/>
      <c r="AC47" s="267"/>
      <c r="AD47" s="267"/>
      <c r="AE47" s="267"/>
      <c r="AF47" s="267"/>
      <c r="AG47" s="267"/>
      <c r="AH47" s="267"/>
      <c r="AI47" s="267"/>
      <c r="AJ47" s="267"/>
      <c r="BJ47" s="121"/>
      <c r="BK47" s="121"/>
      <c r="BL47" s="121"/>
      <c r="BM47" s="121"/>
      <c r="BN47" s="121"/>
      <c r="BO47" s="121"/>
      <c r="BP47" s="121"/>
      <c r="BQ47" s="121"/>
      <c r="BR47" s="121"/>
      <c r="BS47" s="121"/>
      <c r="BT47" s="121"/>
      <c r="BU47" s="121"/>
      <c r="BV47" s="121"/>
      <c r="BW47" s="121"/>
      <c r="BX47" s="121"/>
      <c r="BY47" s="121"/>
      <c r="BZ47" s="121"/>
      <c r="CA47" s="189"/>
      <c r="CB47" s="189"/>
      <c r="CC47" s="189"/>
      <c r="CD47" s="189"/>
      <c r="CE47" s="189"/>
      <c r="CF47" s="189"/>
    </row>
    <row r="48" spans="1:84" s="118" customFormat="1" ht="17.5" customHeight="1">
      <c r="A48" s="119"/>
      <c r="B48" s="643" t="str">
        <f>'Fields names'!A106</f>
        <v>Andere Materialien</v>
      </c>
      <c r="C48" s="644"/>
      <c r="D48" s="644"/>
      <c r="E48" s="645"/>
      <c r="F48" s="646"/>
      <c r="G48" s="646"/>
      <c r="H48" s="119"/>
      <c r="I48" s="119"/>
      <c r="J48" s="119"/>
      <c r="K48" s="119"/>
      <c r="L48" s="119"/>
      <c r="M48" s="119"/>
      <c r="N48" s="119"/>
      <c r="O48" s="119"/>
      <c r="P48" s="119"/>
      <c r="Q48" s="119"/>
      <c r="R48" s="119"/>
      <c r="S48" s="119"/>
      <c r="T48" s="119"/>
      <c r="U48" s="119"/>
      <c r="V48" s="119"/>
      <c r="W48" s="119"/>
      <c r="X48" s="119"/>
      <c r="Y48" s="190"/>
      <c r="Z48" s="713" t="str">
        <f>B50</f>
        <v>BATTERIE-ENTSORGUNG</v>
      </c>
      <c r="AA48" s="713"/>
      <c r="AB48" s="277"/>
      <c r="AC48" s="277"/>
      <c r="AD48" s="277"/>
      <c r="AE48" s="277"/>
      <c r="AF48" s="277"/>
      <c r="AG48" s="277"/>
      <c r="AH48" s="277"/>
      <c r="AI48" s="277"/>
      <c r="AJ48" s="267"/>
      <c r="BJ48" s="121"/>
      <c r="BK48" s="121"/>
      <c r="BL48" s="121"/>
      <c r="BM48" s="121"/>
      <c r="BN48" s="121"/>
      <c r="BO48" s="121"/>
      <c r="BP48" s="121"/>
      <c r="BQ48" s="121"/>
      <c r="BR48" s="121"/>
      <c r="BS48" s="121"/>
      <c r="BT48" s="121"/>
      <c r="BU48" s="121"/>
      <c r="BV48" s="121"/>
      <c r="BW48" s="121"/>
      <c r="BX48" s="121"/>
      <c r="BY48" s="121"/>
      <c r="BZ48" s="121"/>
      <c r="CA48" s="189"/>
      <c r="CB48" s="189"/>
      <c r="CC48" s="189"/>
      <c r="CD48" s="189"/>
      <c r="CE48" s="189"/>
      <c r="CF48" s="189"/>
    </row>
    <row r="49" spans="1:84" s="118" customFormat="1" ht="12" customHeight="1">
      <c r="A49" s="200"/>
      <c r="B49" s="200"/>
      <c r="C49" s="200"/>
      <c r="D49" s="200"/>
      <c r="E49" s="200"/>
      <c r="F49" s="200"/>
      <c r="G49" s="200"/>
      <c r="H49" s="200"/>
      <c r="I49" s="200"/>
      <c r="J49" s="200"/>
      <c r="K49" s="200"/>
      <c r="L49" s="200"/>
      <c r="M49" s="119"/>
      <c r="N49" s="119"/>
      <c r="O49" s="119"/>
      <c r="P49" s="119"/>
      <c r="Q49" s="119"/>
      <c r="R49" s="119"/>
      <c r="S49" s="119"/>
      <c r="T49" s="119"/>
      <c r="U49" s="119"/>
      <c r="V49" s="119"/>
      <c r="W49" s="119"/>
      <c r="X49" s="119"/>
      <c r="Y49" s="119"/>
      <c r="Z49" s="713"/>
      <c r="AA49" s="713"/>
      <c r="AB49" s="277"/>
      <c r="AC49" s="277"/>
      <c r="AD49" s="277"/>
      <c r="AE49" s="277"/>
      <c r="AF49" s="277"/>
      <c r="AG49" s="277"/>
      <c r="AH49" s="277"/>
      <c r="AI49" s="277"/>
      <c r="AJ49" s="267"/>
      <c r="AM49" s="120"/>
      <c r="AN49" s="120"/>
      <c r="AO49" s="120"/>
      <c r="AP49" s="120"/>
      <c r="AQ49" s="120"/>
      <c r="AR49" s="120"/>
      <c r="AS49" s="120"/>
      <c r="AT49" s="120"/>
      <c r="AU49" s="120"/>
      <c r="AV49" s="120"/>
      <c r="AW49" s="120"/>
      <c r="AX49" s="120"/>
      <c r="AY49" s="120"/>
    </row>
    <row r="50" spans="1:84" s="118" customFormat="1" ht="18" customHeight="1">
      <c r="A50" s="119"/>
      <c r="B50" s="598" t="str">
        <f>'Fields names'!A163</f>
        <v>BATTERIE-ENTSORGUNG</v>
      </c>
      <c r="C50" s="598"/>
      <c r="D50" s="598"/>
      <c r="E50" s="598"/>
      <c r="F50" s="598"/>
      <c r="G50" s="598"/>
      <c r="H50" s="598"/>
      <c r="I50" s="598"/>
      <c r="J50" s="598"/>
      <c r="K50" s="598"/>
      <c r="L50" s="598"/>
      <c r="M50" s="119"/>
      <c r="N50" s="598" t="str">
        <f>'Fields names'!A157</f>
        <v>WEEE (Elektro- und Elektronikgeräte-Abfall)</v>
      </c>
      <c r="O50" s="598"/>
      <c r="P50" s="598"/>
      <c r="Q50" s="598"/>
      <c r="R50" s="598"/>
      <c r="S50" s="598"/>
      <c r="T50" s="598"/>
      <c r="U50" s="598"/>
      <c r="V50" s="598"/>
      <c r="W50" s="598"/>
      <c r="X50" s="598"/>
      <c r="Y50" s="119"/>
      <c r="Z50" s="714" t="str">
        <f>instructions!A50</f>
        <v>&lt;== GEBEN SIE DIE DATEN FÜR ALLE BATTERIEN AN (Auch für fest eingebaute Batterien)
Batterietyp: Wählen Sie den korrekten Batterietypen aus der Liste aus</v>
      </c>
      <c r="AA50" s="714"/>
      <c r="AB50" s="714"/>
      <c r="AC50" s="714"/>
      <c r="AD50" s="714"/>
      <c r="AE50" s="714"/>
      <c r="AF50" s="714"/>
      <c r="AG50" s="714"/>
      <c r="AH50" s="714"/>
      <c r="AI50" s="714"/>
      <c r="AJ50" s="267"/>
      <c r="AQ50" s="120"/>
      <c r="AR50" s="120"/>
      <c r="AS50" s="120"/>
      <c r="AT50" s="120"/>
      <c r="AU50" s="120"/>
      <c r="AV50" s="120"/>
      <c r="AW50" s="120"/>
      <c r="AX50" s="120"/>
      <c r="AY50" s="120"/>
    </row>
    <row r="51" spans="1:84" s="118" customFormat="1" ht="6.65" customHeight="1">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90"/>
      <c r="Z51" s="714"/>
      <c r="AA51" s="714"/>
      <c r="AB51" s="714"/>
      <c r="AC51" s="714"/>
      <c r="AD51" s="714"/>
      <c r="AE51" s="714"/>
      <c r="AF51" s="714"/>
      <c r="AG51" s="714"/>
      <c r="AH51" s="714"/>
      <c r="AI51" s="714"/>
      <c r="AJ51" s="267"/>
      <c r="BJ51" s="121"/>
      <c r="BK51" s="121"/>
      <c r="BL51" s="121"/>
      <c r="BM51" s="121"/>
      <c r="BN51" s="121"/>
      <c r="BO51" s="121"/>
      <c r="BP51" s="121"/>
      <c r="BQ51" s="121"/>
      <c r="BR51" s="121"/>
      <c r="BS51" s="121"/>
      <c r="BT51" s="121"/>
      <c r="BU51" s="121"/>
      <c r="BV51" s="121"/>
      <c r="BW51" s="121"/>
      <c r="BX51" s="121"/>
      <c r="BY51" s="121"/>
      <c r="BZ51" s="121"/>
      <c r="CA51" s="189"/>
      <c r="CB51" s="189"/>
      <c r="CC51" s="189"/>
      <c r="CD51" s="189"/>
      <c r="CE51" s="189"/>
      <c r="CF51" s="189"/>
    </row>
    <row r="52" spans="1:84" s="118" customFormat="1" ht="27" customHeight="1">
      <c r="A52" s="119"/>
      <c r="B52" s="599" t="str">
        <f>'Fields names'!A162</f>
        <v>Unterliegt der Artikel dem Batteriegesetz?</v>
      </c>
      <c r="C52" s="600"/>
      <c r="D52" s="600"/>
      <c r="E52" s="600"/>
      <c r="F52" s="600"/>
      <c r="G52" s="600"/>
      <c r="H52" s="600"/>
      <c r="I52" s="600"/>
      <c r="J52" s="601"/>
      <c r="K52" s="584" t="s">
        <v>300</v>
      </c>
      <c r="L52" s="584"/>
      <c r="M52" s="233"/>
      <c r="N52" s="599" t="str">
        <f>'Fields names'!A154</f>
        <v>Unterliegt der Artikel dem Elektrogesetz?</v>
      </c>
      <c r="O52" s="600"/>
      <c r="P52" s="600"/>
      <c r="Q52" s="600"/>
      <c r="R52" s="600"/>
      <c r="S52" s="600"/>
      <c r="T52" s="600"/>
      <c r="U52" s="600"/>
      <c r="V52" s="601"/>
      <c r="W52" s="584" t="s">
        <v>300</v>
      </c>
      <c r="X52" s="584"/>
      <c r="Y52" s="205"/>
      <c r="Z52" s="714" t="str">
        <f>instructions!A55</f>
        <v xml:space="preserve">Sollte eine beigefügte Batterie oder Akku ein „Lithium-Typ“ sein, muss Ihr Produkt eventuell als „Transport von gefährlichen Gütern“ gekennzeichnet werden.  Bitte füllen Sie in diesem Fall die folgende Tabelle aus. 
</v>
      </c>
      <c r="AA52" s="714"/>
      <c r="AB52" s="714"/>
      <c r="AC52" s="714"/>
      <c r="AD52" s="714"/>
      <c r="AE52" s="714"/>
      <c r="AF52" s="714"/>
      <c r="AG52" s="714"/>
      <c r="AH52" s="714"/>
      <c r="AI52" s="714"/>
      <c r="AJ52" s="267"/>
      <c r="BL52" s="121"/>
      <c r="BM52" s="121"/>
      <c r="BN52" s="121"/>
      <c r="BO52" s="121"/>
      <c r="BP52" s="121"/>
      <c r="BQ52" s="121"/>
      <c r="BR52" s="121"/>
      <c r="BS52" s="121"/>
      <c r="BT52" s="121"/>
      <c r="BU52" s="121"/>
      <c r="BV52" s="121"/>
      <c r="BW52" s="121"/>
      <c r="BX52" s="121"/>
      <c r="BY52" s="121"/>
      <c r="BZ52" s="121"/>
    </row>
    <row r="53" spans="1:84" s="118" customFormat="1" ht="6" customHeight="1">
      <c r="A53" s="119"/>
      <c r="B53" s="119"/>
      <c r="C53" s="119"/>
      <c r="D53" s="119"/>
      <c r="E53" s="119"/>
      <c r="F53" s="119"/>
      <c r="G53" s="119"/>
      <c r="H53" s="119"/>
      <c r="I53" s="119"/>
      <c r="J53" s="119"/>
      <c r="K53" s="119"/>
      <c r="L53" s="119"/>
      <c r="M53" s="119"/>
      <c r="N53" s="119"/>
      <c r="O53" s="119"/>
      <c r="P53" s="119"/>
      <c r="Q53" s="119"/>
      <c r="R53" s="119"/>
      <c r="S53" s="119"/>
      <c r="T53" s="119"/>
      <c r="U53" s="119"/>
      <c r="V53" s="196"/>
      <c r="W53" s="196"/>
      <c r="X53" s="196"/>
      <c r="Y53" s="196"/>
      <c r="Z53" s="714"/>
      <c r="AA53" s="714"/>
      <c r="AB53" s="714"/>
      <c r="AC53" s="714"/>
      <c r="AD53" s="714"/>
      <c r="AE53" s="714"/>
      <c r="AF53" s="714"/>
      <c r="AG53" s="714"/>
      <c r="AH53" s="714"/>
      <c r="AI53" s="714"/>
      <c r="AJ53" s="267"/>
      <c r="BJ53" s="121"/>
      <c r="BK53" s="121"/>
      <c r="BX53" s="121"/>
      <c r="BY53" s="121"/>
      <c r="BZ53" s="121"/>
    </row>
    <row r="54" spans="1:84" s="118" customFormat="1" ht="27" customHeight="1">
      <c r="A54" s="119"/>
      <c r="B54" s="606" t="str">
        <f>IF($K$52='drop down choices'!G4,'Fields names'!A168,"N/A")</f>
        <v>N/A</v>
      </c>
      <c r="C54" s="606"/>
      <c r="D54" s="606"/>
      <c r="E54" s="606"/>
      <c r="F54" s="606"/>
      <c r="G54" s="606"/>
      <c r="H54" s="606"/>
      <c r="I54" s="607"/>
      <c r="J54" s="607"/>
      <c r="K54" s="607"/>
      <c r="L54" s="607"/>
      <c r="M54" s="119"/>
      <c r="N54" s="596" t="str">
        <f>IF($W$52='drop down choices'!G4,'Fields names'!A161,"n/a")</f>
        <v>n/a</v>
      </c>
      <c r="O54" s="596"/>
      <c r="P54" s="596"/>
      <c r="Q54" s="596"/>
      <c r="R54" s="596"/>
      <c r="S54" s="595" t="str">
        <f>IF($W$52='drop down choices'!G4,'Fields names'!A156,"n/a")</f>
        <v>n/a</v>
      </c>
      <c r="T54" s="595"/>
      <c r="U54" s="595"/>
      <c r="V54" s="595"/>
      <c r="W54" s="595"/>
      <c r="X54" s="595"/>
      <c r="Y54" s="279"/>
      <c r="Z54" s="706" t="str">
        <f>CONCATENATE(instructions!A54,"
",instructions!A51)</f>
        <v>&lt;== BattG Registrierungsnummer: Bitte tragen Sie hier Ihre BattG Registrierungsnummer ein, falls vorhanden.
&lt;== Batteriegröße: Wählen Sie die korrekte Batteriegröße aus, z. B.  AA, AAA, D</v>
      </c>
      <c r="AA54" s="706"/>
      <c r="AB54" s="706"/>
      <c r="AC54" s="706"/>
      <c r="AD54" s="706"/>
      <c r="AE54" s="706"/>
      <c r="AF54" s="706"/>
      <c r="AG54" s="706"/>
      <c r="AH54" s="706"/>
      <c r="AI54" s="706"/>
      <c r="AJ54" s="267"/>
      <c r="BJ54" s="121"/>
      <c r="BK54" s="121"/>
      <c r="BX54" s="121"/>
      <c r="BY54" s="121"/>
      <c r="BZ54" s="121"/>
    </row>
    <row r="55" spans="1:84" s="118" customFormat="1" ht="35.5" customHeight="1">
      <c r="A55" s="119"/>
      <c r="B55" s="605" t="str">
        <f>IF($K$52='drop down choices'!G4,'Fields names'!A164,"N/A")</f>
        <v>N/A</v>
      </c>
      <c r="C55" s="605"/>
      <c r="D55" s="605"/>
      <c r="E55" s="605"/>
      <c r="F55" s="605"/>
      <c r="G55" s="599" t="str">
        <f>IF($K$52='drop down choices'!G4,'Fields names'!A165,"N/A")</f>
        <v>N/A</v>
      </c>
      <c r="H55" s="601"/>
      <c r="I55" s="652" t="str">
        <f>IF($K$52='drop down choices'!G4,'Fields names'!A167,"N/A")</f>
        <v>N/A</v>
      </c>
      <c r="J55" s="653"/>
      <c r="K55" s="654" t="str">
        <f>IF($K$52='drop down choices'!G4,'Fields names'!A178,"N/A")</f>
        <v>N/A</v>
      </c>
      <c r="L55" s="654"/>
      <c r="M55" s="119"/>
      <c r="N55" s="596" t="str">
        <f>IF($W$52='drop down choices'!G4,'Fields names'!A158,"n/a")</f>
        <v>n/a</v>
      </c>
      <c r="O55" s="596"/>
      <c r="P55" s="596"/>
      <c r="Q55" s="596"/>
      <c r="R55" s="596"/>
      <c r="S55" s="597" t="s">
        <v>300</v>
      </c>
      <c r="T55" s="597"/>
      <c r="U55" s="597"/>
      <c r="V55" s="597"/>
      <c r="W55" s="597"/>
      <c r="X55" s="597"/>
      <c r="Y55" s="205"/>
      <c r="Z55" s="706" t="str">
        <f>CONCATENATE(instructions!A52,"
",instructions!A53)</f>
        <v>&lt;== Gewicht [g] einer Batterie: Tragen Sie das Einzelgewicht der Batterien in g ein.
&lt;== Batterieanzahl: Bitte Anzahl je mit dem Produkt gelieferten Batterietyp angeben.</v>
      </c>
      <c r="AA55" s="706"/>
      <c r="AB55" s="706"/>
      <c r="AC55" s="706"/>
      <c r="AD55" s="706"/>
      <c r="AE55" s="706"/>
      <c r="AF55" s="706"/>
      <c r="AG55" s="706"/>
      <c r="AH55" s="267"/>
      <c r="AI55" s="267"/>
      <c r="AJ55" s="267"/>
      <c r="BL55" s="121"/>
      <c r="BM55" s="121"/>
      <c r="BX55" s="121"/>
      <c r="BY55" s="121"/>
      <c r="BZ55" s="121"/>
    </row>
    <row r="56" spans="1:84" s="118" customFormat="1" ht="30" customHeight="1">
      <c r="A56" s="119"/>
      <c r="B56" s="204" t="str">
        <f>IF($K$52='drop down choices'!G4,"Type 1","N/A")</f>
        <v>N/A</v>
      </c>
      <c r="C56" s="651" t="s">
        <v>300</v>
      </c>
      <c r="D56" s="651"/>
      <c r="E56" s="651"/>
      <c r="F56" s="651"/>
      <c r="G56" s="591" t="s">
        <v>300</v>
      </c>
      <c r="H56" s="592"/>
      <c r="I56" s="593"/>
      <c r="J56" s="594"/>
      <c r="K56" s="615"/>
      <c r="L56" s="617"/>
      <c r="M56" s="119"/>
      <c r="N56" s="596" t="str">
        <f>IF(AND(START!B7="italy",$W$52='drop down choices'!G4),'Fields names'!A159,"n/a")</f>
        <v>n/a</v>
      </c>
      <c r="O56" s="596"/>
      <c r="P56" s="596"/>
      <c r="Q56" s="596"/>
      <c r="R56" s="596"/>
      <c r="S56" s="583" t="s">
        <v>300</v>
      </c>
      <c r="T56" s="583"/>
      <c r="U56" s="583"/>
      <c r="V56" s="583"/>
      <c r="W56" s="583"/>
      <c r="X56" s="583"/>
      <c r="Y56" s="205"/>
      <c r="Z56" s="278" t="str">
        <f>N50</f>
        <v>WEEE (Elektro- und Elektronikgeräte-Abfall)</v>
      </c>
      <c r="AA56" s="272"/>
      <c r="AB56" s="268"/>
      <c r="AC56" s="269"/>
      <c r="AD56" s="269"/>
      <c r="AE56" s="269"/>
      <c r="AF56" s="267"/>
      <c r="AG56" s="267"/>
      <c r="AH56" s="267"/>
      <c r="AI56" s="267"/>
      <c r="AJ56" s="267"/>
      <c r="BX56" s="121"/>
      <c r="BY56" s="121"/>
      <c r="BZ56" s="121"/>
    </row>
    <row r="57" spans="1:84" s="118" customFormat="1" ht="29.25" customHeight="1">
      <c r="A57" s="119"/>
      <c r="B57" s="204" t="str">
        <f>IF($K$52='drop down choices'!G4,"Type 2","N/A")</f>
        <v>N/A</v>
      </c>
      <c r="C57" s="651" t="s">
        <v>300</v>
      </c>
      <c r="D57" s="651"/>
      <c r="E57" s="651"/>
      <c r="F57" s="651"/>
      <c r="G57" s="591" t="s">
        <v>300</v>
      </c>
      <c r="H57" s="592"/>
      <c r="I57" s="593"/>
      <c r="J57" s="594"/>
      <c r="K57" s="615"/>
      <c r="L57" s="617"/>
      <c r="M57" s="119"/>
      <c r="N57" s="596" t="str">
        <f>IF($W$52='drop down choices'!G4,'Fields names'!A160,"n/a")</f>
        <v>n/a</v>
      </c>
      <c r="O57" s="596"/>
      <c r="P57" s="596"/>
      <c r="Q57" s="596"/>
      <c r="R57" s="596"/>
      <c r="S57" s="702"/>
      <c r="T57" s="702"/>
      <c r="U57" s="702"/>
      <c r="V57" s="702"/>
      <c r="W57" s="702"/>
      <c r="X57" s="702"/>
      <c r="Y57" s="205"/>
      <c r="Z57" s="706" t="str">
        <f>instructions!A46</f>
        <v>&lt;== WEEE Produktkategorie: WEEE (Waste Electrical and Electronic Equipment) für die Entsorgung. Gilt für die meisten Geräte mit Batterien oder 230V Versorgung.</v>
      </c>
      <c r="AA57" s="706"/>
      <c r="AB57" s="706"/>
      <c r="AC57" s="706"/>
      <c r="AD57" s="706"/>
      <c r="AE57" s="706"/>
      <c r="AF57" s="706"/>
      <c r="AG57" s="706"/>
      <c r="AH57" s="706"/>
      <c r="AI57" s="706"/>
      <c r="AJ57" s="267"/>
      <c r="BX57" s="121"/>
      <c r="BY57" s="121"/>
      <c r="BZ57" s="121"/>
    </row>
    <row r="58" spans="1:84" s="118" customFormat="1" ht="31.9" customHeight="1">
      <c r="A58" s="119"/>
      <c r="B58" s="204" t="str">
        <f>IF($K$52='drop down choices'!G4,"Type 3","N/A")</f>
        <v>N/A</v>
      </c>
      <c r="C58" s="651" t="s">
        <v>300</v>
      </c>
      <c r="D58" s="651"/>
      <c r="E58" s="651"/>
      <c r="F58" s="651"/>
      <c r="G58" s="591" t="s">
        <v>300</v>
      </c>
      <c r="H58" s="592"/>
      <c r="I58" s="593"/>
      <c r="J58" s="594"/>
      <c r="K58" s="615"/>
      <c r="L58" s="617"/>
      <c r="M58" s="119"/>
      <c r="N58" s="205"/>
      <c r="O58" s="205"/>
      <c r="P58" s="205"/>
      <c r="Q58" s="205"/>
      <c r="R58" s="205"/>
      <c r="S58" s="205"/>
      <c r="T58" s="205"/>
      <c r="U58" s="205"/>
      <c r="V58" s="205"/>
      <c r="W58" s="205"/>
      <c r="X58" s="205"/>
      <c r="Y58" s="205"/>
      <c r="Z58" s="706" t="str">
        <f>IF(AND(START!B7="italy",$W$52='drop down choices'!G4),instructions!A47,"  ")</f>
        <v xml:space="preserve">  </v>
      </c>
      <c r="AA58" s="706"/>
      <c r="AB58" s="706"/>
      <c r="AC58" s="706"/>
      <c r="AD58" s="706"/>
      <c r="AE58" s="706"/>
      <c r="AF58" s="706"/>
      <c r="AG58" s="706"/>
      <c r="AH58" s="706"/>
      <c r="AI58" s="706"/>
      <c r="AJ58" s="267"/>
      <c r="BX58" s="121"/>
      <c r="BY58" s="121"/>
      <c r="BZ58" s="121"/>
    </row>
    <row r="59" spans="1:84" s="118" customFormat="1" ht="31.9" customHeight="1">
      <c r="A59" s="119"/>
      <c r="B59" s="204" t="str">
        <f>IF($K$52='drop down choices'!G4,"Type 4","N/A")</f>
        <v>N/A</v>
      </c>
      <c r="C59" s="651" t="s">
        <v>300</v>
      </c>
      <c r="D59" s="651"/>
      <c r="E59" s="651"/>
      <c r="F59" s="651"/>
      <c r="G59" s="591" t="s">
        <v>300</v>
      </c>
      <c r="H59" s="592"/>
      <c r="I59" s="593"/>
      <c r="J59" s="594"/>
      <c r="K59" s="615"/>
      <c r="L59" s="617"/>
      <c r="M59" s="119"/>
      <c r="N59" s="205"/>
      <c r="O59" s="205"/>
      <c r="P59" s="205"/>
      <c r="Q59" s="205"/>
      <c r="R59" s="205"/>
      <c r="S59" s="205"/>
      <c r="T59" s="205"/>
      <c r="U59" s="205"/>
      <c r="V59" s="205"/>
      <c r="W59" s="205"/>
      <c r="X59" s="205"/>
      <c r="Y59" s="205"/>
      <c r="Z59" s="706" t="str">
        <f>CONCATENATE(instructions!A48,"
",instructions!A49)</f>
        <v>&lt;== WEEE Gewicht (g): Das Gerätegewicht inkl. aller elektrischen Komponenten
&lt;== WEEE Registrierungsnummer: Tragen Sie hier Ihre WEEE Registrierungsnummer ein, falls vorhanden.</v>
      </c>
      <c r="AA59" s="706"/>
      <c r="AB59" s="706"/>
      <c r="AC59" s="706"/>
      <c r="AD59" s="706"/>
      <c r="AE59" s="706"/>
      <c r="AF59" s="706"/>
      <c r="AG59" s="706"/>
      <c r="AH59" s="706"/>
      <c r="AI59" s="706"/>
      <c r="AJ59" s="267"/>
      <c r="BX59" s="121"/>
      <c r="BY59" s="121"/>
      <c r="BZ59" s="121"/>
    </row>
    <row r="60" spans="1:84" s="118" customFormat="1" ht="31.9" customHeight="1">
      <c r="A60" s="119"/>
      <c r="B60" s="204" t="str">
        <f>IF($K$52='drop down choices'!G4,"Type 5","N/A")</f>
        <v>N/A</v>
      </c>
      <c r="C60" s="651" t="s">
        <v>300</v>
      </c>
      <c r="D60" s="651"/>
      <c r="E60" s="651"/>
      <c r="F60" s="651"/>
      <c r="G60" s="591" t="s">
        <v>300</v>
      </c>
      <c r="H60" s="592"/>
      <c r="I60" s="593"/>
      <c r="J60" s="594"/>
      <c r="K60" s="615"/>
      <c r="L60" s="617"/>
      <c r="M60" s="119"/>
      <c r="N60" s="205"/>
      <c r="O60" s="205"/>
      <c r="P60" s="205"/>
      <c r="Q60" s="119"/>
      <c r="R60" s="205"/>
      <c r="S60" s="205"/>
      <c r="T60" s="205"/>
      <c r="U60" s="119"/>
      <c r="V60" s="205"/>
      <c r="W60" s="205"/>
      <c r="X60" s="205"/>
      <c r="Y60" s="205"/>
      <c r="Z60" s="706"/>
      <c r="AA60" s="706"/>
      <c r="AB60" s="706"/>
      <c r="AC60" s="706"/>
      <c r="AD60" s="706"/>
      <c r="AE60" s="706"/>
      <c r="AF60" s="706"/>
      <c r="AG60" s="706"/>
      <c r="AH60" s="706"/>
      <c r="AI60" s="706"/>
      <c r="AJ60" s="267"/>
      <c r="BX60" s="121"/>
      <c r="BY60" s="121"/>
      <c r="BZ60" s="121"/>
    </row>
    <row r="61" spans="1:84" s="118" customFormat="1" ht="12" customHeight="1">
      <c r="A61" s="197"/>
      <c r="B61" s="197"/>
      <c r="C61" s="197"/>
      <c r="D61" s="197"/>
      <c r="E61" s="197"/>
      <c r="F61" s="197"/>
      <c r="G61" s="197"/>
      <c r="H61" s="197"/>
      <c r="I61" s="197"/>
      <c r="J61" s="197"/>
      <c r="K61" s="197"/>
      <c r="L61" s="197"/>
      <c r="M61" s="119"/>
      <c r="N61" s="205"/>
      <c r="O61" s="205"/>
      <c r="P61" s="205"/>
      <c r="Q61" s="119"/>
      <c r="R61" s="205"/>
      <c r="S61" s="205"/>
      <c r="T61" s="205"/>
      <c r="U61" s="119"/>
      <c r="V61" s="205"/>
      <c r="W61" s="205"/>
      <c r="X61" s="205"/>
      <c r="Y61" s="119"/>
      <c r="Z61" s="271"/>
      <c r="AA61" s="271"/>
      <c r="AB61" s="271"/>
      <c r="AC61" s="271"/>
      <c r="AD61" s="271"/>
      <c r="AE61" s="271"/>
      <c r="AF61" s="271"/>
      <c r="AG61" s="271"/>
      <c r="AH61" s="271"/>
      <c r="AI61" s="271"/>
      <c r="AJ61" s="267"/>
      <c r="BJ61" s="121"/>
      <c r="BK61" s="121"/>
      <c r="BL61" s="121"/>
      <c r="BM61" s="121"/>
      <c r="BN61" s="121"/>
      <c r="BO61" s="121"/>
      <c r="BP61" s="121"/>
      <c r="BQ61" s="121"/>
      <c r="BR61" s="121"/>
      <c r="BS61" s="121"/>
      <c r="BT61" s="121"/>
      <c r="BU61" s="121"/>
      <c r="BV61" s="121"/>
      <c r="BW61" s="121"/>
      <c r="BX61" s="121"/>
      <c r="BY61" s="121"/>
      <c r="BZ61" s="121"/>
      <c r="CA61" s="189"/>
      <c r="CB61" s="189"/>
      <c r="CC61" s="189"/>
      <c r="CD61" s="189"/>
      <c r="CE61" s="189"/>
      <c r="CF61" s="189"/>
    </row>
    <row r="62" spans="1:84" s="118" customFormat="1" ht="27" customHeight="1">
      <c r="B62" s="602" t="str">
        <f>'Fields names'!A107</f>
        <v xml:space="preserve">Gefahrgut </v>
      </c>
      <c r="C62" s="603"/>
      <c r="D62" s="603"/>
      <c r="E62" s="603"/>
      <c r="F62" s="603"/>
      <c r="G62" s="603"/>
      <c r="H62" s="603"/>
      <c r="I62" s="603"/>
      <c r="J62" s="603"/>
      <c r="K62" s="603"/>
      <c r="L62" s="603"/>
      <c r="M62" s="603"/>
      <c r="N62" s="603"/>
      <c r="O62" s="603"/>
      <c r="P62" s="603"/>
      <c r="Q62" s="603"/>
      <c r="R62" s="603"/>
      <c r="S62" s="603"/>
      <c r="T62" s="603"/>
      <c r="U62" s="603"/>
      <c r="V62" s="603"/>
      <c r="W62" s="603"/>
      <c r="X62" s="604"/>
      <c r="Y62" s="119"/>
      <c r="Z62" s="706"/>
      <c r="AA62" s="706"/>
      <c r="AB62" s="706"/>
      <c r="AC62" s="706"/>
      <c r="AD62" s="706"/>
      <c r="AE62" s="706"/>
      <c r="AF62" s="706"/>
      <c r="AG62" s="706"/>
      <c r="AH62" s="706"/>
      <c r="AI62" s="706"/>
      <c r="AJ62" s="706"/>
      <c r="AS62" s="120"/>
      <c r="AT62" s="120"/>
      <c r="AU62" s="120"/>
      <c r="AV62" s="120"/>
      <c r="AW62" s="120"/>
      <c r="AX62" s="120"/>
      <c r="AY62" s="120"/>
    </row>
    <row r="63" spans="1:84" s="118" customFormat="1" ht="5.25" customHeight="1">
      <c r="A63" s="198"/>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274"/>
      <c r="AA63" s="273"/>
      <c r="AB63" s="273"/>
      <c r="AC63" s="273"/>
      <c r="AD63" s="273"/>
      <c r="AE63" s="273"/>
      <c r="AF63" s="273"/>
      <c r="AG63" s="267"/>
      <c r="AH63" s="267"/>
      <c r="AI63" s="267"/>
      <c r="AJ63" s="267"/>
      <c r="AS63" s="120"/>
      <c r="AT63" s="120"/>
      <c r="AU63" s="120"/>
      <c r="AV63" s="120"/>
      <c r="AW63" s="120"/>
      <c r="AX63" s="120"/>
      <c r="AY63" s="120"/>
    </row>
    <row r="64" spans="1:84" s="118" customFormat="1" ht="35.25" customHeight="1">
      <c r="A64" s="198"/>
      <c r="B64" s="608" t="str">
        <f>'drop down choices'!DT3</f>
        <v>Es liegt in der Verantwortung des Lieferanten, sicherzustellen,  dass alle Pakete, die Gefahrgüter enthalten, den bestehenden Verpackungsvorschriften entsprechen, und dass die Waren gemäß den einschlägigen Vorschriften für Gefahrgüter gekennzeichnet und beschriftet werden. Wenn Sie Fragen in Bezug auf Gefahrgüter haben, wenden Sie sich bitte an:</v>
      </c>
      <c r="C64" s="608"/>
      <c r="D64" s="608"/>
      <c r="E64" s="608"/>
      <c r="F64" s="608"/>
      <c r="G64" s="608"/>
      <c r="H64" s="608"/>
      <c r="I64" s="608"/>
      <c r="J64" s="608"/>
      <c r="K64" s="608"/>
      <c r="L64" s="608"/>
      <c r="M64" s="608"/>
      <c r="N64" s="608"/>
      <c r="O64" s="608"/>
      <c r="P64" s="608"/>
      <c r="Q64" s="608"/>
      <c r="R64" s="608"/>
      <c r="S64" s="608"/>
      <c r="T64" s="608"/>
      <c r="U64" s="608"/>
      <c r="V64" s="608"/>
      <c r="W64" s="608"/>
      <c r="X64" s="608"/>
      <c r="Y64" s="198"/>
      <c r="Z64" s="273"/>
      <c r="AA64" s="273"/>
      <c r="AB64" s="273"/>
      <c r="AC64" s="273"/>
      <c r="AD64" s="273"/>
      <c r="AE64" s="273"/>
      <c r="AF64" s="273"/>
      <c r="AG64" s="267"/>
      <c r="AH64" s="267"/>
      <c r="AI64" s="267"/>
      <c r="AJ64" s="267"/>
      <c r="AS64" s="120"/>
      <c r="AT64" s="120"/>
      <c r="AU64" s="120"/>
      <c r="AV64" s="120"/>
      <c r="AW64" s="120"/>
      <c r="AX64" s="120"/>
      <c r="AY64" s="120"/>
    </row>
    <row r="65" spans="1:51" s="118" customFormat="1" ht="18.75" customHeight="1">
      <c r="A65" s="198"/>
      <c r="B65" s="609" t="str">
        <f>'drop down choices'!DT4</f>
        <v>DL-QRG-DangerousGoods@qvc.com</v>
      </c>
      <c r="C65" s="609"/>
      <c r="D65" s="609"/>
      <c r="E65" s="609"/>
      <c r="F65" s="609"/>
      <c r="G65" s="609"/>
      <c r="H65" s="609"/>
      <c r="I65" s="609"/>
      <c r="J65" s="609"/>
      <c r="K65" s="609"/>
      <c r="L65" s="609"/>
      <c r="M65" s="609"/>
      <c r="N65" s="609"/>
      <c r="O65" s="609"/>
      <c r="P65" s="609"/>
      <c r="Q65" s="609"/>
      <c r="R65" s="609"/>
      <c r="S65" s="609"/>
      <c r="T65" s="609"/>
      <c r="U65" s="609"/>
      <c r="V65" s="609"/>
      <c r="W65" s="609"/>
      <c r="X65" s="609"/>
      <c r="Y65" s="198"/>
      <c r="Z65" s="273"/>
      <c r="AA65" s="273"/>
      <c r="AB65" s="273"/>
      <c r="AC65" s="273"/>
      <c r="AD65" s="273"/>
      <c r="AE65" s="273"/>
      <c r="AF65" s="273"/>
      <c r="AG65" s="267"/>
      <c r="AH65" s="267"/>
      <c r="AI65" s="267"/>
      <c r="AJ65" s="267"/>
      <c r="AS65" s="120"/>
      <c r="AT65" s="120"/>
      <c r="AU65" s="120"/>
      <c r="AV65" s="120"/>
      <c r="AW65" s="120"/>
      <c r="AX65" s="120"/>
      <c r="AY65" s="120"/>
    </row>
    <row r="66" spans="1:51" s="118" customFormat="1" ht="9.75" customHeight="1">
      <c r="A66" s="198"/>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280" t="str">
        <f>B62</f>
        <v xml:space="preserve">Gefahrgut </v>
      </c>
      <c r="AA66" s="273"/>
      <c r="AB66" s="273"/>
      <c r="AC66" s="273"/>
      <c r="AD66" s="273"/>
      <c r="AE66" s="273"/>
      <c r="AF66" s="273"/>
      <c r="AG66" s="267"/>
      <c r="AH66" s="267"/>
      <c r="AI66" s="267"/>
      <c r="AJ66" s="267"/>
      <c r="AS66" s="120"/>
      <c r="AT66" s="120"/>
      <c r="AU66" s="120"/>
      <c r="AV66" s="120"/>
      <c r="AW66" s="120"/>
      <c r="AX66" s="120"/>
      <c r="AY66" s="120"/>
    </row>
    <row r="67" spans="1:51" s="118" customFormat="1" ht="28.15" customHeight="1">
      <c r="B67" s="695" t="str">
        <f>'Fields names'!A120</f>
        <v>Wird eine Komponente in Ihrem Produkt als Gefahrgut eingestuft?
Ref: UN-Rahmen des internationalen Verkehrs: ICAO/IATA, ADR/RID, IMDG</v>
      </c>
      <c r="C67" s="696"/>
      <c r="D67" s="696"/>
      <c r="E67" s="696"/>
      <c r="F67" s="696"/>
      <c r="G67" s="696"/>
      <c r="H67" s="696"/>
      <c r="I67" s="697"/>
      <c r="J67" s="715" t="s">
        <v>300</v>
      </c>
      <c r="K67" s="716"/>
      <c r="L67" s="199"/>
      <c r="M67" s="610" t="str">
        <f>'Fields names'!A123</f>
        <v>UN Nummer</v>
      </c>
      <c r="N67" s="610"/>
      <c r="O67" s="610"/>
      <c r="P67" s="610"/>
      <c r="Q67" s="610"/>
      <c r="R67" s="610"/>
      <c r="S67" s="610"/>
      <c r="T67" s="610"/>
      <c r="U67" s="666"/>
      <c r="V67" s="666"/>
      <c r="W67" s="666"/>
      <c r="X67" s="666"/>
      <c r="Z67" s="706" t="str">
        <f>instructions!A29</f>
        <v>&lt;== S. Abschnitt 14 des Sicherheitsdatenblattes. Eine UN-Nummer wird wie folgt angegeben: Die Buchstaben "UN" gefolgt von einer vierstelligen Nummer, die das Gefahrgut und die Artikel im Rahmen des internationalen Transportes identifiziert. Falls das Produkt Teil eines Sets mit mehreren UN-Nummern ist, geben Sie bitte alle UN-Nummern an und reichen Kopien aller Sicherheitsdatenblätter ein.</v>
      </c>
      <c r="AA67" s="706"/>
      <c r="AB67" s="706"/>
      <c r="AC67" s="706"/>
      <c r="AD67" s="706"/>
      <c r="AE67" s="706"/>
      <c r="AF67" s="706"/>
      <c r="AG67" s="706"/>
      <c r="AH67" s="706"/>
      <c r="AI67" s="706"/>
      <c r="AJ67" s="706"/>
      <c r="AS67" s="120"/>
      <c r="AT67" s="120"/>
      <c r="AU67" s="120"/>
      <c r="AV67" s="120"/>
      <c r="AW67" s="120"/>
      <c r="AX67" s="120"/>
      <c r="AY67" s="120"/>
    </row>
    <row r="68" spans="1:51" s="118" customFormat="1" ht="22.9" customHeight="1">
      <c r="B68" s="698"/>
      <c r="C68" s="699"/>
      <c r="D68" s="699"/>
      <c r="E68" s="699"/>
      <c r="F68" s="699"/>
      <c r="G68" s="699"/>
      <c r="H68" s="699"/>
      <c r="I68" s="700"/>
      <c r="J68" s="717"/>
      <c r="K68" s="718"/>
      <c r="L68" s="199"/>
      <c r="M68" s="610" t="str">
        <f>'Fields names'!A124</f>
        <v>Richtiger technischer Name</v>
      </c>
      <c r="N68" s="610"/>
      <c r="O68" s="610"/>
      <c r="P68" s="610"/>
      <c r="Q68" s="610"/>
      <c r="R68" s="610"/>
      <c r="S68" s="610"/>
      <c r="T68" s="610"/>
      <c r="U68" s="666"/>
      <c r="V68" s="666"/>
      <c r="W68" s="666"/>
      <c r="X68" s="666"/>
      <c r="Z68" s="706" t="str">
        <f>instructions!A30</f>
        <v>&lt;== S. Abschnitt 14 des Sicherheitsdatenblattes, z. B. "Parfümerie-Produkte"</v>
      </c>
      <c r="AA68" s="706"/>
      <c r="AB68" s="706"/>
      <c r="AC68" s="706"/>
      <c r="AD68" s="706"/>
      <c r="AE68" s="706"/>
      <c r="AF68" s="706"/>
      <c r="AG68" s="706"/>
      <c r="AH68" s="706"/>
      <c r="AI68" s="706"/>
      <c r="AJ68" s="706"/>
      <c r="AS68" s="120"/>
      <c r="AT68" s="120"/>
      <c r="AU68" s="120"/>
      <c r="AV68" s="120"/>
      <c r="AW68" s="120"/>
      <c r="AX68" s="120"/>
      <c r="AY68" s="120"/>
    </row>
    <row r="69" spans="1:51" s="118" customFormat="1" ht="22.9" customHeight="1">
      <c r="A69" s="119"/>
      <c r="B69" s="119"/>
      <c r="C69" s="119"/>
      <c r="D69" s="119"/>
      <c r="E69" s="119"/>
      <c r="F69" s="119"/>
      <c r="G69" s="119"/>
      <c r="H69" s="119"/>
      <c r="I69" s="119"/>
      <c r="J69" s="119"/>
      <c r="K69" s="119"/>
      <c r="L69" s="119"/>
      <c r="M69" s="610" t="str">
        <f>'Fields names'!A125</f>
        <v>Klassifizierung (Teilrisiko)</v>
      </c>
      <c r="N69" s="610"/>
      <c r="O69" s="610"/>
      <c r="P69" s="610"/>
      <c r="Q69" s="610"/>
      <c r="R69" s="610"/>
      <c r="S69" s="610"/>
      <c r="T69" s="610"/>
      <c r="U69" s="666"/>
      <c r="V69" s="666"/>
      <c r="W69" s="666"/>
      <c r="X69" s="666"/>
      <c r="Z69" s="706" t="str">
        <f>instructions!A31</f>
        <v>&lt;== S. Abschnitt 14 des Sicherheitsdatenblattes. Gefahrgüter können zusätzliche Klassifizierungen haben, die als Teilrisiko bezeichnet werden, z. B. 8 (5.1)</v>
      </c>
      <c r="AA69" s="706"/>
      <c r="AB69" s="706"/>
      <c r="AC69" s="706"/>
      <c r="AD69" s="706"/>
      <c r="AE69" s="706"/>
      <c r="AF69" s="706"/>
      <c r="AG69" s="706"/>
      <c r="AH69" s="706"/>
      <c r="AI69" s="706"/>
      <c r="AJ69" s="706"/>
      <c r="AS69" s="120"/>
      <c r="AT69" s="120"/>
      <c r="AU69" s="120"/>
      <c r="AV69" s="120"/>
      <c r="AW69" s="120"/>
      <c r="AX69" s="120"/>
      <c r="AY69" s="120"/>
    </row>
    <row r="70" spans="1:51" s="118" customFormat="1" ht="28.15" customHeight="1">
      <c r="A70" s="119"/>
      <c r="B70" s="690" t="str">
        <f>'Fields names'!A141</f>
        <v>Gefahrgutklasse</v>
      </c>
      <c r="C70" s="691"/>
      <c r="D70" s="691"/>
      <c r="E70" s="691"/>
      <c r="F70" s="691"/>
      <c r="G70" s="692"/>
      <c r="H70" s="262" t="str">
        <f>IF($J$67='drop down choices'!$G$4,'drop down choices'!G2,"n/a")</f>
        <v>n/a</v>
      </c>
      <c r="I70" s="693" t="str">
        <f>IF($J$67='drop down choices'!$G$4,'Fields names'!A121,"n/a")</f>
        <v>n/a</v>
      </c>
      <c r="J70" s="693"/>
      <c r="K70" s="694"/>
      <c r="L70" s="119"/>
      <c r="M70" s="610" t="str">
        <f>'Fields names'!A140</f>
        <v>Verpackungsgruppe</v>
      </c>
      <c r="N70" s="610"/>
      <c r="O70" s="610"/>
      <c r="P70" s="610"/>
      <c r="Q70" s="610"/>
      <c r="R70" s="610"/>
      <c r="S70" s="610"/>
      <c r="T70" s="610"/>
      <c r="U70" s="583" t="s">
        <v>300</v>
      </c>
      <c r="V70" s="583"/>
      <c r="W70" s="583"/>
      <c r="X70" s="583"/>
      <c r="Z70" s="706" t="str">
        <f>instructions!A32</f>
        <v>&lt;== S. Abschnitt 14 des Sicherheitsdatenblattes. Verpackungsgruppen werden in Römischen Ziffern angegeben (I,II,III) - einige Gefahrgüter werden nicht in Verpackungsgruppen eingeteilt.</v>
      </c>
      <c r="AA70" s="706"/>
      <c r="AB70" s="706"/>
      <c r="AC70" s="706"/>
      <c r="AD70" s="706"/>
      <c r="AE70" s="706"/>
      <c r="AF70" s="706"/>
      <c r="AG70" s="706"/>
      <c r="AH70" s="706"/>
      <c r="AI70" s="706"/>
      <c r="AJ70" s="706"/>
      <c r="AS70" s="120"/>
      <c r="AT70" s="120"/>
      <c r="AU70" s="120"/>
      <c r="AV70" s="120"/>
      <c r="AW70" s="120"/>
      <c r="AX70" s="120"/>
      <c r="AY70" s="120"/>
    </row>
    <row r="71" spans="1:51" s="118" customFormat="1" ht="22.9" customHeight="1">
      <c r="A71" s="119"/>
      <c r="B71" s="612" t="str">
        <f>IF($J$67='drop down choices'!$G$4,'Fields names'!A110,"n/a")</f>
        <v>n/a</v>
      </c>
      <c r="C71" s="613"/>
      <c r="D71" s="613"/>
      <c r="E71" s="613"/>
      <c r="F71" s="613"/>
      <c r="G71" s="614"/>
      <c r="H71" s="261" t="s">
        <v>300</v>
      </c>
      <c r="I71" s="615" t="str">
        <f>IF(H71='drop down choices'!$G$4,'drop down choices'!$G$4,"")</f>
        <v/>
      </c>
      <c r="J71" s="616"/>
      <c r="K71" s="617"/>
      <c r="L71" s="119"/>
      <c r="M71" s="610" t="str">
        <f>'Fields names'!A126</f>
        <v>Flammpunkt (°C)</v>
      </c>
      <c r="N71" s="610"/>
      <c r="O71" s="610"/>
      <c r="P71" s="610"/>
      <c r="Q71" s="610"/>
      <c r="R71" s="610"/>
      <c r="S71" s="610"/>
      <c r="T71" s="610"/>
      <c r="U71" s="666"/>
      <c r="V71" s="666"/>
      <c r="W71" s="666"/>
      <c r="X71" s="666"/>
      <c r="Y71" s="119"/>
      <c r="Z71" s="706" t="str">
        <f>instructions!A60</f>
        <v>&lt;== Flammpunkt (°C): Bitte den Flammpunkt des Produktes aus dem MSDS  (Sicherheitsdatenblatt) eintragen</v>
      </c>
      <c r="AA71" s="706"/>
      <c r="AB71" s="706"/>
      <c r="AC71" s="706"/>
      <c r="AD71" s="706"/>
      <c r="AE71" s="706"/>
      <c r="AF71" s="706"/>
      <c r="AG71" s="706"/>
      <c r="AH71" s="706"/>
      <c r="AI71" s="706"/>
      <c r="AJ71" s="706"/>
      <c r="AS71" s="120"/>
      <c r="AT71" s="120"/>
      <c r="AU71" s="120"/>
      <c r="AV71" s="120"/>
      <c r="AW71" s="120"/>
      <c r="AX71" s="120"/>
      <c r="AY71" s="120"/>
    </row>
    <row r="72" spans="1:51" s="118" customFormat="1" ht="22.9" customHeight="1">
      <c r="A72" s="119"/>
      <c r="B72" s="612" t="str">
        <f>IF($J$67='drop down choices'!$G$4,'Fields names'!A111,"n/a")</f>
        <v>n/a</v>
      </c>
      <c r="C72" s="613"/>
      <c r="D72" s="613"/>
      <c r="E72" s="613"/>
      <c r="F72" s="613"/>
      <c r="G72" s="614"/>
      <c r="H72" s="261" t="s">
        <v>300</v>
      </c>
      <c r="I72" s="615" t="str">
        <f>IF(H72='drop down choices'!$G$4,'drop down choices'!$G$4,"")</f>
        <v/>
      </c>
      <c r="J72" s="616"/>
      <c r="K72" s="617"/>
      <c r="L72" s="119"/>
      <c r="M72" s="610" t="str">
        <f>'Fields names'!A127</f>
        <v>Siedepunkt (°C)</v>
      </c>
      <c r="N72" s="610"/>
      <c r="O72" s="610"/>
      <c r="P72" s="610"/>
      <c r="Q72" s="610"/>
      <c r="R72" s="610"/>
      <c r="S72" s="610"/>
      <c r="T72" s="610"/>
      <c r="U72" s="666"/>
      <c r="V72" s="666"/>
      <c r="W72" s="666"/>
      <c r="X72" s="666"/>
      <c r="Y72" s="119"/>
      <c r="Z72" s="706" t="str">
        <f>instructions!A34</f>
        <v>&lt;== S. Abschnitt 9 des Sicherheitsdatenblattes. Siedepunkt in Celsius (°C) angeben.</v>
      </c>
      <c r="AA72" s="706"/>
      <c r="AB72" s="706"/>
      <c r="AC72" s="706"/>
      <c r="AD72" s="706"/>
      <c r="AE72" s="706"/>
      <c r="AF72" s="706"/>
      <c r="AG72" s="706"/>
      <c r="AH72" s="706"/>
      <c r="AI72" s="706"/>
      <c r="AJ72" s="706"/>
      <c r="AS72" s="120"/>
      <c r="AT72" s="120"/>
      <c r="AU72" s="120"/>
      <c r="AV72" s="120"/>
      <c r="AW72" s="120"/>
      <c r="AX72" s="120"/>
      <c r="AY72" s="120"/>
    </row>
    <row r="73" spans="1:51" s="118" customFormat="1" ht="22.9" customHeight="1">
      <c r="A73" s="119"/>
      <c r="B73" s="612" t="str">
        <f>IF($J$67='drop down choices'!$G$4,'Fields names'!A112,"n/a")</f>
        <v>n/a</v>
      </c>
      <c r="C73" s="613"/>
      <c r="D73" s="613"/>
      <c r="E73" s="613"/>
      <c r="F73" s="613"/>
      <c r="G73" s="614"/>
      <c r="H73" s="261" t="s">
        <v>300</v>
      </c>
      <c r="I73" s="615" t="str">
        <f>IF(H73='drop down choices'!$G$4,'drop down choices'!$G$4,"")</f>
        <v/>
      </c>
      <c r="J73" s="616"/>
      <c r="K73" s="617"/>
      <c r="L73" s="119"/>
      <c r="M73" s="610" t="str">
        <f>'Fields names'!A129</f>
        <v>Gefahrgut Gewicht/Volumen (Kg/l)</v>
      </c>
      <c r="N73" s="610"/>
      <c r="O73" s="610"/>
      <c r="P73" s="610"/>
      <c r="Q73" s="610"/>
      <c r="R73" s="610"/>
      <c r="S73" s="610"/>
      <c r="T73" s="610"/>
      <c r="U73" s="666"/>
      <c r="V73" s="666"/>
      <c r="W73" s="666"/>
      <c r="X73" s="666"/>
      <c r="Y73" s="119"/>
      <c r="Z73" s="706" t="str">
        <f>instructions!A44</f>
        <v>&lt;== Gefahrgut Inhalt in Liter (l) oder Kg: bitte Inhalt des Hauptproduktes angeben</v>
      </c>
      <c r="AA73" s="706"/>
      <c r="AB73" s="706"/>
      <c r="AC73" s="706"/>
      <c r="AD73" s="706"/>
      <c r="AE73" s="706"/>
      <c r="AF73" s="706"/>
      <c r="AG73" s="706"/>
      <c r="AH73" s="706"/>
      <c r="AI73" s="706"/>
      <c r="AJ73" s="706"/>
      <c r="AS73" s="120"/>
      <c r="AT73" s="120"/>
      <c r="AU73" s="120"/>
      <c r="AV73" s="120"/>
      <c r="AW73" s="120"/>
      <c r="AX73" s="120"/>
      <c r="AY73" s="120"/>
    </row>
    <row r="74" spans="1:51" s="118" customFormat="1" ht="22.9" customHeight="1">
      <c r="A74" s="119"/>
      <c r="B74" s="612" t="str">
        <f>IF($J$67='drop down choices'!$G$4,'Fields names'!A113,"n/a")</f>
        <v>n/a</v>
      </c>
      <c r="C74" s="613"/>
      <c r="D74" s="613"/>
      <c r="E74" s="613"/>
      <c r="F74" s="613"/>
      <c r="G74" s="614"/>
      <c r="H74" s="261" t="s">
        <v>300</v>
      </c>
      <c r="I74" s="615" t="str">
        <f>IF(H74='drop down choices'!$G$4,'drop down choices'!$G$4,"")</f>
        <v/>
      </c>
      <c r="J74" s="616"/>
      <c r="K74" s="617"/>
      <c r="L74" s="119"/>
      <c r="M74" s="610" t="str">
        <f>'Fields names'!A37</f>
        <v>Menge</v>
      </c>
      <c r="N74" s="610"/>
      <c r="O74" s="610"/>
      <c r="P74" s="610"/>
      <c r="Q74" s="610"/>
      <c r="R74" s="610"/>
      <c r="S74" s="610"/>
      <c r="T74" s="610"/>
      <c r="U74" s="666"/>
      <c r="V74" s="666"/>
      <c r="W74" s="666"/>
      <c r="X74" s="666"/>
      <c r="Y74" s="119"/>
      <c r="Z74" s="706" t="str">
        <f>instructions!A45</f>
        <v>&lt;== Bitte geben Sie die Anzahl der einzelnen Behälter/Flaschen des Gefahrguts in der Verkaufseinheit an.</v>
      </c>
      <c r="AA74" s="706"/>
      <c r="AB74" s="706"/>
      <c r="AC74" s="706"/>
      <c r="AD74" s="706"/>
      <c r="AE74" s="706"/>
      <c r="AF74" s="706"/>
      <c r="AG74" s="706"/>
      <c r="AH74" s="706"/>
      <c r="AI74" s="706"/>
      <c r="AJ74" s="706"/>
      <c r="AS74" s="120"/>
      <c r="AT74" s="120"/>
      <c r="AU74" s="120"/>
      <c r="AV74" s="120"/>
      <c r="AW74" s="120"/>
      <c r="AX74" s="120"/>
      <c r="AY74" s="120"/>
    </row>
    <row r="75" spans="1:51" s="118" customFormat="1" ht="22.9" customHeight="1">
      <c r="A75" s="119"/>
      <c r="B75" s="612" t="str">
        <f>IF($J$67='drop down choices'!$G$4,'Fields names'!A114,"n/a")</f>
        <v>n/a</v>
      </c>
      <c r="C75" s="613"/>
      <c r="D75" s="613"/>
      <c r="E75" s="613"/>
      <c r="F75" s="613"/>
      <c r="G75" s="614"/>
      <c r="H75" s="261" t="s">
        <v>300</v>
      </c>
      <c r="I75" s="615" t="str">
        <f>IF(H75='drop down choices'!$G$4,'drop down choices'!$G$4,"")</f>
        <v/>
      </c>
      <c r="J75" s="616"/>
      <c r="K75" s="617"/>
      <c r="L75" s="119"/>
      <c r="M75" s="658" t="str">
        <f>'Fields names'!A136</f>
        <v>Verschlossener Polybeutel für Gefahrgüter (J/N)</v>
      </c>
      <c r="N75" s="658"/>
      <c r="O75" s="658"/>
      <c r="P75" s="658"/>
      <c r="Q75" s="658"/>
      <c r="R75" s="658"/>
      <c r="S75" s="658"/>
      <c r="T75" s="658"/>
      <c r="U75" s="658"/>
      <c r="V75" s="584" t="s">
        <v>300</v>
      </c>
      <c r="W75" s="584"/>
      <c r="X75" s="584"/>
      <c r="Y75" s="119"/>
      <c r="Z75" s="274" t="str">
        <f>instructions!A38</f>
        <v xml:space="preserve">&lt;== Bestätigung des Lieferanten, dass alle Flüssigkeiten in einem versiegelten Polybeutel angeliefert werden. (Nur für die Anlieferung in UK und Frankreich) </v>
      </c>
      <c r="AA75" s="274"/>
      <c r="AB75" s="274"/>
      <c r="AC75" s="274"/>
      <c r="AD75" s="274"/>
      <c r="AE75" s="274"/>
      <c r="AF75" s="274"/>
      <c r="AG75" s="274"/>
      <c r="AH75" s="267"/>
      <c r="AI75" s="267"/>
      <c r="AJ75" s="267"/>
      <c r="AS75" s="120"/>
      <c r="AT75" s="120"/>
      <c r="AU75" s="120"/>
      <c r="AV75" s="120"/>
      <c r="AW75" s="120"/>
      <c r="AX75" s="120"/>
      <c r="AY75" s="120"/>
    </row>
    <row r="76" spans="1:51" s="118" customFormat="1" ht="22.9" customHeight="1">
      <c r="A76" s="119"/>
      <c r="B76" s="612" t="str">
        <f>IF($J$67='drop down choices'!$G$4,'Fields names'!A115,"n/a")</f>
        <v>n/a</v>
      </c>
      <c r="C76" s="613"/>
      <c r="D76" s="613"/>
      <c r="E76" s="613"/>
      <c r="F76" s="613"/>
      <c r="G76" s="614"/>
      <c r="H76" s="261" t="s">
        <v>300</v>
      </c>
      <c r="I76" s="615" t="str">
        <f>IF(H76='drop down choices'!$G$4,'drop down choices'!$G$4,"")</f>
        <v/>
      </c>
      <c r="J76" s="616"/>
      <c r="K76" s="617"/>
      <c r="L76" s="119"/>
      <c r="M76" s="610" t="str">
        <f>'Fields names'!A142</f>
        <v>Gefahrgut Wasserlöslichkeit</v>
      </c>
      <c r="N76" s="610"/>
      <c r="O76" s="610"/>
      <c r="P76" s="610"/>
      <c r="Q76" s="610"/>
      <c r="R76" s="610"/>
      <c r="S76" s="610"/>
      <c r="T76" s="610"/>
      <c r="U76" s="610"/>
      <c r="V76" s="584" t="s">
        <v>300</v>
      </c>
      <c r="W76" s="584"/>
      <c r="X76" s="584"/>
      <c r="Y76" s="119"/>
      <c r="Z76" s="274" t="str">
        <f>instructions!A40</f>
        <v>&lt;== Gefahrgut Wasserlöslichkeit: Flüssigkeiten oder Substanzen, die sich in Wasser auflösen. Bitte Zutreffendes auswählen.</v>
      </c>
      <c r="AA76" s="273"/>
      <c r="AB76" s="273"/>
      <c r="AC76" s="273"/>
      <c r="AD76" s="273"/>
      <c r="AE76" s="273"/>
      <c r="AF76" s="273"/>
      <c r="AG76" s="267"/>
      <c r="AH76" s="267"/>
      <c r="AI76" s="267"/>
      <c r="AJ76" s="267"/>
      <c r="AS76" s="120"/>
      <c r="AT76" s="120"/>
      <c r="AU76" s="120"/>
      <c r="AV76" s="120"/>
      <c r="AW76" s="120"/>
      <c r="AX76" s="120"/>
      <c r="AY76" s="120"/>
    </row>
    <row r="77" spans="1:51" s="118" customFormat="1" ht="22.9" customHeight="1">
      <c r="A77" s="119"/>
      <c r="B77" s="612" t="str">
        <f>IF($J$67='drop down choices'!$G$4,'Fields names'!A116,"n/a")</f>
        <v>n/a</v>
      </c>
      <c r="C77" s="613"/>
      <c r="D77" s="613"/>
      <c r="E77" s="613"/>
      <c r="F77" s="613"/>
      <c r="G77" s="614"/>
      <c r="H77" s="261" t="s">
        <v>300</v>
      </c>
      <c r="I77" s="615" t="str">
        <f>IF(H77='drop down choices'!$G$4,'drop down choices'!$G$4,"")</f>
        <v/>
      </c>
      <c r="J77" s="616"/>
      <c r="K77" s="617"/>
      <c r="L77" s="119"/>
      <c r="M77" s="610" t="str">
        <f>'Fields names'!A143</f>
        <v>Wassergefährdungsklasse</v>
      </c>
      <c r="N77" s="610"/>
      <c r="O77" s="610"/>
      <c r="P77" s="610"/>
      <c r="Q77" s="610"/>
      <c r="R77" s="610"/>
      <c r="S77" s="610"/>
      <c r="T77" s="610"/>
      <c r="U77" s="610"/>
      <c r="V77" s="584" t="s">
        <v>300</v>
      </c>
      <c r="W77" s="584"/>
      <c r="X77" s="584"/>
      <c r="Y77" s="119"/>
      <c r="Z77" s="274" t="str">
        <f>instructions!A41</f>
        <v xml:space="preserve">&lt;== Wassergefährdungsklasse: Bitte die Wassergefährdungsklasse aus der Liste auswählen. Die WGK kann dem MSDS (Sicherheitsdatenballt) entnommen werden. </v>
      </c>
      <c r="AA77" s="273"/>
      <c r="AB77" s="273"/>
      <c r="AC77" s="273"/>
      <c r="AD77" s="273"/>
      <c r="AE77" s="273"/>
      <c r="AF77" s="273"/>
      <c r="AG77" s="267"/>
      <c r="AH77" s="267"/>
      <c r="AI77" s="267"/>
      <c r="AJ77" s="267"/>
      <c r="AS77" s="120"/>
      <c r="AT77" s="120"/>
      <c r="AU77" s="120"/>
      <c r="AV77" s="120"/>
      <c r="AW77" s="120"/>
      <c r="AX77" s="120"/>
      <c r="AY77" s="120"/>
    </row>
    <row r="78" spans="1:51" s="118" customFormat="1" ht="22.9" customHeight="1">
      <c r="A78" s="119"/>
      <c r="B78" s="612" t="str">
        <f>IF($J$67='drop down choices'!$G$4,'Fields names'!A117,"n/a")</f>
        <v>n/a</v>
      </c>
      <c r="C78" s="613"/>
      <c r="D78" s="613"/>
      <c r="E78" s="613"/>
      <c r="F78" s="613"/>
      <c r="G78" s="614"/>
      <c r="H78" s="261" t="s">
        <v>300</v>
      </c>
      <c r="I78" s="615" t="str">
        <f>IF(H78='drop down choices'!$G$4,'drop down choices'!$G$4,"")</f>
        <v/>
      </c>
      <c r="J78" s="616"/>
      <c r="K78" s="617"/>
      <c r="L78" s="119"/>
      <c r="M78" s="119"/>
      <c r="N78" s="119"/>
      <c r="O78" s="119"/>
      <c r="P78" s="119"/>
      <c r="Q78" s="119"/>
      <c r="R78" s="119"/>
      <c r="S78" s="119"/>
      <c r="T78" s="119"/>
      <c r="U78" s="119"/>
      <c r="V78" s="119"/>
      <c r="W78" s="119"/>
      <c r="X78" s="119"/>
      <c r="Y78" s="119"/>
      <c r="Z78" s="274"/>
      <c r="AA78" s="273"/>
      <c r="AB78" s="273"/>
      <c r="AC78" s="273"/>
      <c r="AD78" s="273"/>
      <c r="AE78" s="273"/>
      <c r="AF78" s="273"/>
      <c r="AG78" s="267"/>
      <c r="AH78" s="267"/>
      <c r="AI78" s="267"/>
      <c r="AJ78" s="267"/>
      <c r="AS78" s="120"/>
      <c r="AT78" s="120"/>
      <c r="AU78" s="120"/>
      <c r="AV78" s="120"/>
      <c r="AW78" s="120"/>
      <c r="AX78" s="120"/>
      <c r="AY78" s="120"/>
    </row>
    <row r="79" spans="1:51" s="118" customFormat="1" ht="25.15" customHeight="1">
      <c r="A79" s="119"/>
      <c r="B79" s="612" t="str">
        <f>IF($J$67='drop down choices'!$G$4,'Fields names'!A118,"n/a")</f>
        <v>n/a</v>
      </c>
      <c r="C79" s="613"/>
      <c r="D79" s="613"/>
      <c r="E79" s="613"/>
      <c r="F79" s="613"/>
      <c r="G79" s="614"/>
      <c r="H79" s="261" t="s">
        <v>300</v>
      </c>
      <c r="I79" s="615" t="str">
        <f>IF(H79='drop down choices'!$G$4,'drop down choices'!$G$4,"")</f>
        <v/>
      </c>
      <c r="J79" s="616"/>
      <c r="K79" s="617"/>
      <c r="L79" s="119"/>
      <c r="M79" s="622" t="str">
        <f>'Fields names'!A79</f>
        <v>Enthält das Produkt...?</v>
      </c>
      <c r="N79" s="622"/>
      <c r="O79" s="622"/>
      <c r="P79" s="622"/>
      <c r="Q79" s="622"/>
      <c r="R79" s="622"/>
      <c r="S79" s="622"/>
      <c r="T79" s="622"/>
      <c r="U79" s="623"/>
      <c r="V79" s="624" t="str">
        <f>'Fields names'!A131</f>
        <v>Zusammensetzung / Inhalt (%)</v>
      </c>
      <c r="W79" s="624"/>
      <c r="X79" s="624"/>
      <c r="Y79" s="119"/>
      <c r="AA79" s="273"/>
      <c r="AB79" s="273"/>
      <c r="AC79" s="273"/>
      <c r="AD79" s="273"/>
      <c r="AE79" s="273"/>
      <c r="AF79" s="273"/>
      <c r="AG79" s="267"/>
      <c r="AH79" s="267"/>
      <c r="AI79" s="267"/>
      <c r="AJ79" s="267"/>
      <c r="AS79" s="120"/>
      <c r="AT79" s="120"/>
      <c r="AU79" s="120"/>
      <c r="AV79" s="120"/>
      <c r="AW79" s="120"/>
      <c r="AX79" s="120"/>
      <c r="AY79" s="120"/>
    </row>
    <row r="80" spans="1:51" s="118" customFormat="1" ht="22.9" customHeight="1">
      <c r="A80" s="119"/>
      <c r="B80" s="667" t="str">
        <f>'Fields names'!A119</f>
        <v>Lithium Batterie</v>
      </c>
      <c r="C80" s="667"/>
      <c r="D80" s="667"/>
      <c r="E80" s="667"/>
      <c r="F80" s="667"/>
      <c r="G80" s="667"/>
      <c r="H80" s="584" t="s">
        <v>300</v>
      </c>
      <c r="I80" s="584"/>
      <c r="J80" s="119"/>
      <c r="K80" s="119"/>
      <c r="L80" s="119"/>
      <c r="M80" s="619" t="str">
        <f>'Fields names'!A132</f>
        <v>Aceton</v>
      </c>
      <c r="N80" s="619"/>
      <c r="O80" s="619"/>
      <c r="P80" s="619"/>
      <c r="Q80" s="619"/>
      <c r="R80" s="619"/>
      <c r="S80" s="619"/>
      <c r="T80" s="620" t="s">
        <v>300</v>
      </c>
      <c r="U80" s="620"/>
      <c r="V80" s="621" t="str">
        <f>IF(T80='drop down choices'!$G$4,"","n/a")</f>
        <v>n/a</v>
      </c>
      <c r="W80" s="621"/>
      <c r="X80" s="621"/>
      <c r="Y80" s="119"/>
      <c r="Z80" s="274" t="str">
        <f>IF(T80='drop down choices'!$G$4,CONCATENATE("&lt;== ",'Fields names'!A133),"")</f>
        <v/>
      </c>
      <c r="AA80" s="273"/>
      <c r="AB80" s="273"/>
      <c r="AC80" s="273"/>
      <c r="AD80" s="273"/>
      <c r="AE80" s="273"/>
      <c r="AF80" s="273"/>
      <c r="AG80" s="273"/>
      <c r="AH80" s="273"/>
      <c r="AI80" s="273"/>
      <c r="AJ80" s="273"/>
      <c r="AK80" s="198"/>
      <c r="AL80" s="198"/>
      <c r="AS80" s="120"/>
      <c r="AT80" s="120"/>
      <c r="AU80" s="120"/>
      <c r="AV80" s="120"/>
      <c r="AW80" s="120"/>
      <c r="AX80" s="120"/>
      <c r="AY80" s="120"/>
    </row>
    <row r="81" spans="1:51" s="118" customFormat="1" ht="22.9" customHeight="1">
      <c r="A81" s="199"/>
      <c r="B81" s="618" t="str">
        <f>IF(H80='drop down choices'!$G$4,instructions!A55,"")</f>
        <v/>
      </c>
      <c r="C81" s="618"/>
      <c r="D81" s="618"/>
      <c r="E81" s="618"/>
      <c r="F81" s="618"/>
      <c r="G81" s="618"/>
      <c r="H81" s="618"/>
      <c r="I81" s="618"/>
      <c r="J81" s="618"/>
      <c r="K81" s="618"/>
      <c r="L81" s="199"/>
      <c r="M81" s="619" t="str">
        <f>'Fields names'!A134</f>
        <v>Alkohol</v>
      </c>
      <c r="N81" s="619"/>
      <c r="O81" s="619"/>
      <c r="P81" s="619"/>
      <c r="Q81" s="619"/>
      <c r="R81" s="619"/>
      <c r="S81" s="619"/>
      <c r="T81" s="620" t="s">
        <v>300</v>
      </c>
      <c r="U81" s="620"/>
      <c r="V81" s="621" t="str">
        <f>IF(T81='drop down choices'!$G$4,"","n/a")</f>
        <v>n/a</v>
      </c>
      <c r="W81" s="621"/>
      <c r="X81" s="621"/>
      <c r="Y81" s="119"/>
      <c r="Z81" s="274" t="str">
        <f>IF(T81='drop down choices'!$G$4,CONCATENATE("&lt;== ",'Fields names'!A135),"")</f>
        <v/>
      </c>
      <c r="AA81" s="273"/>
      <c r="AB81" s="273"/>
      <c r="AC81" s="273"/>
      <c r="AD81" s="273"/>
      <c r="AE81" s="273"/>
      <c r="AF81" s="273"/>
      <c r="AG81" s="273"/>
      <c r="AH81" s="273"/>
      <c r="AI81" s="273"/>
      <c r="AJ81" s="273"/>
      <c r="AK81" s="198"/>
      <c r="AL81" s="198"/>
      <c r="AS81" s="120"/>
      <c r="AT81" s="120"/>
      <c r="AU81" s="120"/>
      <c r="AV81" s="120"/>
      <c r="AW81" s="120"/>
      <c r="AX81" s="120"/>
      <c r="AY81" s="120"/>
    </row>
    <row r="82" spans="1:51" s="118" customFormat="1" ht="7.15" customHeight="1">
      <c r="A82" s="199"/>
      <c r="B82" s="618"/>
      <c r="C82" s="618"/>
      <c r="D82" s="618"/>
      <c r="E82" s="618"/>
      <c r="F82" s="618"/>
      <c r="G82" s="618"/>
      <c r="H82" s="618"/>
      <c r="I82" s="618"/>
      <c r="J82" s="618"/>
      <c r="K82" s="618"/>
      <c r="L82" s="199"/>
      <c r="M82" s="199"/>
      <c r="N82" s="199"/>
      <c r="O82" s="199"/>
      <c r="P82" s="199"/>
      <c r="Q82" s="199"/>
      <c r="R82" s="199"/>
      <c r="S82" s="199"/>
      <c r="T82" s="199"/>
      <c r="U82" s="199"/>
      <c r="V82" s="199"/>
      <c r="W82" s="199"/>
      <c r="X82" s="199"/>
      <c r="Y82" s="199"/>
      <c r="Z82" s="275"/>
      <c r="AA82" s="273"/>
      <c r="AB82" s="273"/>
      <c r="AC82" s="273"/>
      <c r="AD82" s="273"/>
      <c r="AE82" s="273"/>
      <c r="AF82" s="273"/>
      <c r="AG82" s="273"/>
      <c r="AH82" s="273"/>
      <c r="AI82" s="273"/>
      <c r="AJ82" s="273"/>
      <c r="AK82" s="198"/>
      <c r="AL82" s="198"/>
      <c r="AY82" s="120"/>
    </row>
    <row r="83" spans="1:51" s="118" customFormat="1" ht="24" customHeight="1">
      <c r="A83" s="199"/>
      <c r="B83" s="618"/>
      <c r="C83" s="618"/>
      <c r="D83" s="618"/>
      <c r="E83" s="618"/>
      <c r="F83" s="618"/>
      <c r="G83" s="618"/>
      <c r="H83" s="618"/>
      <c r="I83" s="618"/>
      <c r="J83" s="618"/>
      <c r="K83" s="618"/>
      <c r="L83" s="199"/>
      <c r="M83" s="610" t="str">
        <f>'Fields names'!A144</f>
        <v>Gesundheitsschädlich (J/N)</v>
      </c>
      <c r="N83" s="610"/>
      <c r="O83" s="610"/>
      <c r="P83" s="610"/>
      <c r="Q83" s="610"/>
      <c r="R83" s="610"/>
      <c r="S83" s="610"/>
      <c r="T83" s="610"/>
      <c r="U83" s="610"/>
      <c r="V83" s="584" t="s">
        <v>300</v>
      </c>
      <c r="W83" s="584"/>
      <c r="X83" s="584"/>
      <c r="Y83" s="119"/>
      <c r="Z83" s="274" t="str">
        <f>instructions!A42</f>
        <v>&lt;== Gesundheitsschädlich: Bitte angeben: ist das Produkt gesundheitsgefährdend?</v>
      </c>
      <c r="AA83" s="276"/>
      <c r="AB83" s="276"/>
      <c r="AC83" s="276"/>
      <c r="AD83" s="276"/>
      <c r="AE83" s="276"/>
      <c r="AF83" s="276"/>
      <c r="AG83" s="276"/>
      <c r="AH83" s="276"/>
      <c r="AI83" s="276"/>
      <c r="AJ83" s="276"/>
      <c r="AK83" s="120"/>
      <c r="AL83" s="120"/>
      <c r="AM83" s="120"/>
      <c r="AN83" s="120"/>
      <c r="AY83" s="120"/>
    </row>
    <row r="84" spans="1:51" s="118" customFormat="1" ht="18.649999999999999" customHeight="1">
      <c r="A84" s="199"/>
      <c r="B84" s="199"/>
      <c r="C84" s="199"/>
      <c r="D84" s="199"/>
      <c r="E84" s="199"/>
      <c r="F84" s="199"/>
      <c r="G84" s="199"/>
      <c r="H84" s="199"/>
      <c r="I84" s="199"/>
      <c r="J84" s="199"/>
      <c r="K84" s="199"/>
      <c r="L84" s="199"/>
      <c r="M84" s="610" t="str">
        <f>'Fields names'!A147</f>
        <v>Reizend (J/N)</v>
      </c>
      <c r="N84" s="610"/>
      <c r="O84" s="610"/>
      <c r="P84" s="610"/>
      <c r="Q84" s="610"/>
      <c r="R84" s="610"/>
      <c r="S84" s="610"/>
      <c r="T84" s="610"/>
      <c r="U84" s="610"/>
      <c r="V84" s="584" t="s">
        <v>300</v>
      </c>
      <c r="W84" s="584"/>
      <c r="X84" s="584"/>
      <c r="Y84" s="119"/>
      <c r="Z84" s="274" t="str">
        <f>instructions!A43</f>
        <v>&lt;== Reizend - Optionen: bitte Zutreffendes auswählen</v>
      </c>
      <c r="AA84" s="276"/>
      <c r="AB84" s="276"/>
      <c r="AC84" s="276"/>
      <c r="AD84" s="267"/>
      <c r="AE84" s="267"/>
      <c r="AF84" s="267"/>
      <c r="AG84" s="267"/>
      <c r="AH84" s="267"/>
      <c r="AI84" s="267"/>
      <c r="AJ84" s="267"/>
      <c r="AY84" s="120"/>
    </row>
    <row r="85" spans="1:51" s="118" customFormat="1" ht="6" customHeight="1">
      <c r="A85" s="199"/>
      <c r="B85" s="199"/>
      <c r="C85" s="199"/>
      <c r="D85" s="199"/>
      <c r="E85" s="199"/>
      <c r="F85" s="199"/>
      <c r="G85" s="199"/>
      <c r="H85" s="199"/>
      <c r="I85" s="199"/>
      <c r="J85" s="199"/>
      <c r="K85" s="199"/>
      <c r="L85" s="199"/>
      <c r="M85" s="119"/>
      <c r="N85" s="119"/>
      <c r="O85" s="119"/>
      <c r="P85" s="119"/>
      <c r="Q85" s="119"/>
      <c r="R85" s="119"/>
      <c r="S85" s="119"/>
      <c r="T85" s="119"/>
      <c r="U85" s="119"/>
      <c r="V85" s="119"/>
      <c r="W85" s="119"/>
      <c r="X85" s="119"/>
      <c r="Y85" s="119"/>
      <c r="AA85" s="267"/>
      <c r="AB85" s="267"/>
      <c r="AC85" s="267"/>
      <c r="AD85" s="267"/>
      <c r="AE85" s="267"/>
      <c r="AF85" s="267"/>
      <c r="AG85" s="267"/>
      <c r="AH85" s="267"/>
      <c r="AI85" s="267"/>
      <c r="AJ85" s="267"/>
      <c r="AK85" s="119"/>
      <c r="AL85" s="119"/>
      <c r="AM85" s="119"/>
      <c r="AN85" s="119"/>
      <c r="AO85" s="119"/>
      <c r="AP85" s="119"/>
      <c r="AQ85" s="119"/>
      <c r="AR85" s="119"/>
      <c r="AS85" s="119"/>
      <c r="AT85" s="119"/>
      <c r="AU85" s="119"/>
      <c r="AV85" s="119"/>
      <c r="AW85" s="119"/>
      <c r="AY85" s="120"/>
    </row>
    <row r="86" spans="1:51" s="118" customFormat="1" ht="14.5">
      <c r="A86" s="119"/>
      <c r="B86" s="611" t="str">
        <f>IF($J$67='drop down choices'!$G$4,'Fields names'!A180,"n/a")</f>
        <v>n/a</v>
      </c>
      <c r="C86" s="611"/>
      <c r="D86" s="611"/>
      <c r="E86" s="611"/>
      <c r="F86" s="611"/>
      <c r="G86" s="611"/>
      <c r="H86" s="611"/>
      <c r="I86" s="611"/>
      <c r="J86" s="611"/>
      <c r="K86" s="611"/>
      <c r="L86" s="611"/>
      <c r="M86" s="611"/>
      <c r="N86" s="611"/>
      <c r="O86" s="611"/>
      <c r="P86" s="611"/>
      <c r="Q86" s="611"/>
      <c r="R86" s="611"/>
      <c r="S86" s="611"/>
      <c r="T86" s="611"/>
      <c r="U86" s="611"/>
      <c r="V86" s="611"/>
      <c r="W86" s="611"/>
      <c r="X86" s="611"/>
      <c r="Y86" s="119"/>
      <c r="Z86" s="267"/>
      <c r="AA86" s="267"/>
      <c r="AB86" s="267"/>
      <c r="AC86" s="267"/>
      <c r="AD86" s="267"/>
      <c r="AE86" s="267"/>
      <c r="AF86" s="267"/>
      <c r="AG86" s="267"/>
      <c r="AH86" s="267"/>
      <c r="AI86" s="267"/>
      <c r="AJ86" s="267"/>
      <c r="AQ86" s="120"/>
      <c r="AR86" s="120"/>
      <c r="AS86" s="120"/>
      <c r="AT86" s="120"/>
      <c r="AU86" s="120"/>
      <c r="AV86" s="120"/>
      <c r="AW86" s="120"/>
      <c r="AX86" s="120"/>
      <c r="AY86" s="120"/>
    </row>
    <row r="87" spans="1:51" s="118" customFormat="1" ht="5.25" customHeight="1">
      <c r="A87" s="119"/>
      <c r="B87" s="611"/>
      <c r="C87" s="611"/>
      <c r="D87" s="611"/>
      <c r="E87" s="611"/>
      <c r="F87" s="611"/>
      <c r="G87" s="611"/>
      <c r="H87" s="611"/>
      <c r="I87" s="611"/>
      <c r="J87" s="611"/>
      <c r="K87" s="611"/>
      <c r="L87" s="611"/>
      <c r="M87" s="611"/>
      <c r="N87" s="611"/>
      <c r="O87" s="611"/>
      <c r="P87" s="611"/>
      <c r="Q87" s="611"/>
      <c r="R87" s="611"/>
      <c r="S87" s="611"/>
      <c r="T87" s="611"/>
      <c r="U87" s="611"/>
      <c r="V87" s="611"/>
      <c r="W87" s="611"/>
      <c r="X87" s="611"/>
      <c r="Y87" s="119"/>
      <c r="Z87" s="267"/>
      <c r="AA87" s="267"/>
      <c r="AB87" s="267"/>
      <c r="AC87" s="267"/>
      <c r="AD87" s="267"/>
      <c r="AE87" s="267"/>
      <c r="AF87" s="267"/>
      <c r="AG87" s="267"/>
      <c r="AH87" s="267"/>
      <c r="AI87" s="267"/>
      <c r="AJ87" s="267"/>
      <c r="AQ87" s="120"/>
      <c r="AR87" s="120"/>
      <c r="AS87" s="120"/>
      <c r="AT87" s="120"/>
      <c r="AU87" s="120"/>
      <c r="AV87" s="120"/>
      <c r="AW87" s="120"/>
      <c r="AX87" s="120"/>
      <c r="AY87" s="120"/>
    </row>
    <row r="88" spans="1:51" s="118" customFormat="1" ht="13.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267"/>
      <c r="AA88" s="267"/>
      <c r="AB88" s="267"/>
      <c r="AC88" s="267"/>
      <c r="AD88" s="267"/>
      <c r="AE88" s="267"/>
      <c r="AF88" s="267"/>
      <c r="AG88" s="267"/>
      <c r="AH88" s="267"/>
      <c r="AI88" s="267"/>
      <c r="AJ88" s="267"/>
      <c r="AQ88" s="120"/>
      <c r="AR88" s="120"/>
      <c r="AS88" s="120"/>
      <c r="AT88" s="120"/>
      <c r="AU88" s="120"/>
      <c r="AV88" s="120"/>
      <c r="AW88" s="120"/>
      <c r="AX88" s="120"/>
      <c r="AY88" s="120"/>
    </row>
    <row r="89" spans="1:51" s="118" customFormat="1" ht="31.5" customHeight="1">
      <c r="A89" s="119"/>
      <c r="B89" s="602" t="str">
        <f>'Fields names'!A171</f>
        <v>LITHIUM-BATTERIEN</v>
      </c>
      <c r="C89" s="603"/>
      <c r="D89" s="603"/>
      <c r="E89" s="603"/>
      <c r="F89" s="603"/>
      <c r="G89" s="603"/>
      <c r="H89" s="603"/>
      <c r="I89" s="603"/>
      <c r="J89" s="603"/>
      <c r="K89" s="603"/>
      <c r="L89" s="603"/>
      <c r="M89" s="603"/>
      <c r="N89" s="603"/>
      <c r="O89" s="603"/>
      <c r="P89" s="603"/>
      <c r="Q89" s="603"/>
      <c r="R89" s="603"/>
      <c r="S89" s="603"/>
      <c r="T89" s="603"/>
      <c r="U89" s="603"/>
      <c r="V89" s="603"/>
      <c r="W89" s="603"/>
      <c r="X89" s="604"/>
      <c r="Y89" s="119"/>
      <c r="Z89" s="267"/>
      <c r="AA89" s="267"/>
      <c r="AB89" s="267"/>
      <c r="AC89" s="267"/>
      <c r="AD89" s="267"/>
      <c r="AE89" s="267"/>
      <c r="AF89" s="267"/>
      <c r="AG89" s="267"/>
      <c r="AH89" s="267"/>
      <c r="AI89" s="267"/>
      <c r="AJ89" s="267"/>
      <c r="AQ89" s="120"/>
      <c r="AR89" s="120"/>
      <c r="AS89" s="120"/>
      <c r="AT89" s="120"/>
      <c r="AU89" s="120"/>
      <c r="AV89" s="120"/>
      <c r="AW89" s="120"/>
      <c r="AX89" s="120"/>
      <c r="AY89" s="120"/>
    </row>
    <row r="90" spans="1:51" s="118" customFormat="1" ht="8.5" customHeight="1">
      <c r="A90" s="200"/>
      <c r="B90" s="200"/>
      <c r="C90" s="200"/>
      <c r="D90" s="200"/>
      <c r="E90" s="200"/>
      <c r="F90" s="200"/>
      <c r="G90" s="200"/>
      <c r="H90" s="200"/>
      <c r="I90" s="200"/>
      <c r="J90" s="200"/>
      <c r="K90" s="200"/>
      <c r="L90" s="200"/>
      <c r="M90" s="119"/>
      <c r="N90" s="119"/>
      <c r="O90" s="119"/>
      <c r="P90" s="119"/>
      <c r="Q90" s="119"/>
      <c r="R90" s="119"/>
      <c r="S90" s="119"/>
      <c r="T90" s="119"/>
      <c r="U90" s="119"/>
      <c r="V90" s="119"/>
      <c r="W90" s="119"/>
      <c r="X90" s="119"/>
      <c r="Y90" s="119"/>
      <c r="Z90" s="267"/>
      <c r="AA90" s="267"/>
      <c r="AB90" s="267"/>
      <c r="AC90" s="267"/>
      <c r="AD90" s="267"/>
      <c r="AE90" s="267"/>
      <c r="AF90" s="267"/>
      <c r="AG90" s="267"/>
      <c r="AH90" s="267"/>
      <c r="AI90" s="267"/>
      <c r="AJ90" s="267"/>
      <c r="AM90" s="120"/>
      <c r="AN90" s="120"/>
      <c r="AO90" s="120"/>
      <c r="AP90" s="120"/>
      <c r="AQ90" s="120"/>
      <c r="AR90" s="120"/>
      <c r="AS90" s="120"/>
      <c r="AT90" s="120"/>
      <c r="AU90" s="120"/>
      <c r="AV90" s="120"/>
      <c r="AW90" s="120"/>
      <c r="AX90" s="120"/>
      <c r="AY90" s="120"/>
    </row>
    <row r="91" spans="1:51" s="119" customFormat="1" ht="10.5" customHeight="1">
      <c r="Z91" s="267"/>
      <c r="AA91" s="267"/>
      <c r="AB91" s="267"/>
      <c r="AC91" s="267"/>
      <c r="AD91" s="267"/>
      <c r="AE91" s="267"/>
      <c r="AF91" s="267"/>
      <c r="AG91" s="267"/>
      <c r="AH91" s="267"/>
      <c r="AI91" s="267"/>
      <c r="AJ91" s="267"/>
      <c r="AK91" s="201"/>
      <c r="AL91" s="202"/>
      <c r="AM91" s="202"/>
      <c r="AN91" s="202"/>
      <c r="AO91" s="202"/>
      <c r="AP91" s="202"/>
      <c r="AQ91" s="202"/>
      <c r="AR91" s="203"/>
      <c r="AS91" s="203"/>
      <c r="AT91" s="203"/>
      <c r="AU91" s="203"/>
      <c r="AV91" s="203"/>
      <c r="AW91" s="203"/>
      <c r="AX91" s="203"/>
      <c r="AY91" s="203"/>
    </row>
    <row r="92" spans="1:51" s="118" customFormat="1" ht="27" customHeight="1">
      <c r="C92" s="665" t="str">
        <f>IF($H$80='drop down choices'!$G$4,'Fields names'!A172,"n/a")</f>
        <v>n/a</v>
      </c>
      <c r="D92" s="665"/>
      <c r="E92" s="665"/>
      <c r="F92" s="665"/>
      <c r="G92" s="659" t="str">
        <f>IF($H$80='drop down choices'!$G$4,'Fields names'!A173,"n/a")</f>
        <v>n/a</v>
      </c>
      <c r="H92" s="661"/>
      <c r="I92" s="659" t="b">
        <f>IF(H80='drop down choices'!$G$4,'Fields names'!A174)</f>
        <v>0</v>
      </c>
      <c r="J92" s="660"/>
      <c r="K92" s="661"/>
      <c r="L92" s="665" t="b">
        <f>IF(H80='drop down choices'!$G$4,'Fields names'!A175)</f>
        <v>0</v>
      </c>
      <c r="M92" s="665"/>
      <c r="N92" s="665" t="b">
        <f>IF(H80='drop down choices'!$G$4,'Fields names'!A176)</f>
        <v>0</v>
      </c>
      <c r="O92" s="665"/>
      <c r="P92" s="665"/>
      <c r="Q92" s="665" t="b">
        <f>IF(H80='drop down choices'!$G$4,'Fields names'!A177)</f>
        <v>0</v>
      </c>
      <c r="R92" s="665"/>
      <c r="S92" s="665"/>
      <c r="T92" s="665" t="b">
        <f>IF(H80='drop down choices'!$G$4,'Fields names'!A178)</f>
        <v>0</v>
      </c>
      <c r="U92" s="665"/>
      <c r="V92" s="665" t="b">
        <f>IF(H80='drop down choices'!$G$4,'Fields names'!A179)</f>
        <v>0</v>
      </c>
      <c r="W92" s="665"/>
      <c r="X92" s="665"/>
      <c r="Y92" s="119"/>
      <c r="Z92" s="706" t="str">
        <f>instructions!A56</f>
        <v>&lt;==Battery Typ
Lithium Metall = Lithium Metall Batterien oder Zellen: Nicht-Aufladbare (Primär) Lithium Zellen oder Batterien
Lithium Ionen= Lithium Ion Batterien oder Zellen: Aufladbare (Sekundär) Lithium Ion Zellen oder Batterien
Lithium Polymer = Lithium Polymer Batterien oder Zellen: Aufladbare (Sekundär) Polymer Zellen oder Batterien</v>
      </c>
      <c r="AA92" s="706"/>
      <c r="AB92" s="706"/>
      <c r="AC92" s="706"/>
      <c r="AD92" s="706"/>
      <c r="AE92" s="706"/>
      <c r="AF92" s="706"/>
      <c r="AG92" s="706"/>
      <c r="AH92" s="706"/>
      <c r="AI92" s="706"/>
      <c r="AJ92" s="706"/>
      <c r="AK92" s="120"/>
      <c r="AL92" s="120"/>
      <c r="AM92" s="120"/>
      <c r="AN92" s="120"/>
      <c r="AO92" s="120"/>
      <c r="AP92" s="120"/>
      <c r="AQ92" s="120"/>
      <c r="AR92" s="120"/>
      <c r="AS92" s="120"/>
      <c r="AT92" s="120"/>
      <c r="AU92" s="120"/>
      <c r="AV92" s="120"/>
      <c r="AW92" s="120"/>
      <c r="AX92" s="120"/>
      <c r="AY92" s="120"/>
    </row>
    <row r="93" spans="1:51" s="118" customFormat="1" ht="21" customHeight="1">
      <c r="B93" s="204" t="str">
        <f>IF($H$80='drop down choices'!$G$4,"Type 1","N/A")</f>
        <v>N/A</v>
      </c>
      <c r="C93" s="625" t="s">
        <v>300</v>
      </c>
      <c r="D93" s="625"/>
      <c r="E93" s="625"/>
      <c r="F93" s="625"/>
      <c r="G93" s="655" t="s">
        <v>300</v>
      </c>
      <c r="H93" s="657"/>
      <c r="I93" s="662"/>
      <c r="J93" s="663"/>
      <c r="K93" s="664"/>
      <c r="L93" s="626" t="str">
        <f>IF(OR(C93='drop down choices'!$U$6,C93='drop down choices'!$U$5),"Wh",IF(C93='drop down choices'!$U$4,"mg","-"))</f>
        <v>-</v>
      </c>
      <c r="M93" s="627"/>
      <c r="N93" s="628"/>
      <c r="O93" s="629"/>
      <c r="P93" s="630"/>
      <c r="Q93" s="655" t="s">
        <v>300</v>
      </c>
      <c r="R93" s="656"/>
      <c r="S93" s="657"/>
      <c r="T93" s="589"/>
      <c r="U93" s="589"/>
      <c r="V93" s="589"/>
      <c r="W93" s="589"/>
      <c r="X93" s="589"/>
      <c r="Y93" s="119"/>
      <c r="Z93" s="706"/>
      <c r="AA93" s="706"/>
      <c r="AB93" s="706"/>
      <c r="AC93" s="706"/>
      <c r="AD93" s="706"/>
      <c r="AE93" s="706"/>
      <c r="AF93" s="706"/>
      <c r="AG93" s="706"/>
      <c r="AH93" s="706"/>
      <c r="AI93" s="706"/>
      <c r="AJ93" s="706"/>
      <c r="AK93" s="120"/>
      <c r="AL93" s="120"/>
      <c r="AM93" s="120"/>
      <c r="AN93" s="120"/>
      <c r="AO93" s="120"/>
      <c r="AP93" s="120"/>
      <c r="AQ93" s="120"/>
      <c r="AR93" s="120"/>
      <c r="AS93" s="120"/>
      <c r="AT93" s="120"/>
      <c r="AU93" s="120"/>
      <c r="AV93" s="120"/>
      <c r="AW93" s="120"/>
      <c r="AX93" s="120"/>
      <c r="AY93" s="120"/>
    </row>
    <row r="94" spans="1:51" s="118" customFormat="1" ht="21" customHeight="1">
      <c r="B94" s="204" t="str">
        <f>IF($H$80='drop down choices'!$G$4,"Type 2","N/A")</f>
        <v>N/A</v>
      </c>
      <c r="C94" s="625" t="s">
        <v>300</v>
      </c>
      <c r="D94" s="625"/>
      <c r="E94" s="625"/>
      <c r="F94" s="625"/>
      <c r="G94" s="655" t="s">
        <v>300</v>
      </c>
      <c r="H94" s="657"/>
      <c r="I94" s="662"/>
      <c r="J94" s="663"/>
      <c r="K94" s="664"/>
      <c r="L94" s="626" t="str">
        <f>IF(OR(C94='drop down choices'!$U$6,C94='drop down choices'!$U$5),"Wh",IF(C94='drop down choices'!$U$4,"mg","-"))</f>
        <v>-</v>
      </c>
      <c r="M94" s="627"/>
      <c r="N94" s="628"/>
      <c r="O94" s="629"/>
      <c r="P94" s="630"/>
      <c r="Q94" s="655" t="s">
        <v>300</v>
      </c>
      <c r="R94" s="656"/>
      <c r="S94" s="657"/>
      <c r="T94" s="589"/>
      <c r="U94" s="589"/>
      <c r="V94" s="589"/>
      <c r="W94" s="589"/>
      <c r="X94" s="589"/>
      <c r="Y94" s="119"/>
      <c r="Z94" s="706"/>
      <c r="AA94" s="706"/>
      <c r="AB94" s="706"/>
      <c r="AC94" s="706"/>
      <c r="AD94" s="706"/>
      <c r="AE94" s="706"/>
      <c r="AF94" s="706"/>
      <c r="AG94" s="706"/>
      <c r="AH94" s="706"/>
      <c r="AI94" s="706"/>
      <c r="AJ94" s="706"/>
      <c r="AK94" s="120"/>
      <c r="AL94" s="120"/>
      <c r="AM94" s="120"/>
      <c r="AN94" s="120"/>
      <c r="AO94" s="120"/>
      <c r="AP94" s="120"/>
      <c r="AQ94" s="120"/>
      <c r="AR94" s="120"/>
      <c r="AS94" s="120"/>
      <c r="AT94" s="120"/>
      <c r="AU94" s="120"/>
      <c r="AV94" s="120"/>
      <c r="AW94" s="120"/>
      <c r="AX94" s="120"/>
      <c r="AY94" s="120"/>
    </row>
    <row r="95" spans="1:51" s="118" customFormat="1" ht="21" customHeight="1">
      <c r="B95" s="204" t="str">
        <f>IF($H$80='drop down choices'!$G$4,"Type 3","N/A")</f>
        <v>N/A</v>
      </c>
      <c r="C95" s="625" t="s">
        <v>300</v>
      </c>
      <c r="D95" s="625"/>
      <c r="E95" s="625"/>
      <c r="F95" s="625"/>
      <c r="G95" s="655" t="s">
        <v>300</v>
      </c>
      <c r="H95" s="657"/>
      <c r="I95" s="662"/>
      <c r="J95" s="663"/>
      <c r="K95" s="664"/>
      <c r="L95" s="626" t="str">
        <f>IF(OR(C95='drop down choices'!$U$6,C95='drop down choices'!$U$5),"Wh",IF(C95='drop down choices'!$U$4,"mg","-"))</f>
        <v>-</v>
      </c>
      <c r="M95" s="627"/>
      <c r="N95" s="628"/>
      <c r="O95" s="629"/>
      <c r="P95" s="630"/>
      <c r="Q95" s="655" t="s">
        <v>300</v>
      </c>
      <c r="R95" s="656"/>
      <c r="S95" s="657"/>
      <c r="T95" s="589"/>
      <c r="U95" s="589"/>
      <c r="V95" s="589"/>
      <c r="W95" s="589"/>
      <c r="X95" s="589"/>
      <c r="Y95" s="119"/>
      <c r="Z95" s="706" t="str">
        <f>instructions!A57</f>
        <v xml:space="preserve">&lt;==Beiliegende Batterie
Beigelegt = Batterien / Zellen im Gerät eingebaut
Eingebaut = Batterien / Zellen mit dem Gerät verpackt (separat in der gleichen Verpackung)
Einzeln = Batterien und Zellen ohne Ausrüstung, einschließlich Batterieladegeräte / Powerbanks
</v>
      </c>
      <c r="AA95" s="706"/>
      <c r="AB95" s="706"/>
      <c r="AC95" s="706"/>
      <c r="AD95" s="706"/>
      <c r="AE95" s="706"/>
      <c r="AF95" s="706"/>
      <c r="AG95" s="706"/>
      <c r="AH95" s="706"/>
      <c r="AI95" s="706"/>
      <c r="AJ95" s="706"/>
      <c r="AL95" s="120"/>
      <c r="AM95" s="120"/>
      <c r="AN95" s="120"/>
      <c r="AO95" s="120"/>
      <c r="AP95" s="120"/>
      <c r="AQ95" s="120"/>
      <c r="AR95" s="120"/>
      <c r="AS95" s="120"/>
      <c r="AT95" s="120"/>
      <c r="AU95" s="120"/>
      <c r="AV95" s="120"/>
      <c r="AW95" s="120"/>
      <c r="AX95" s="120"/>
      <c r="AY95" s="120"/>
    </row>
    <row r="96" spans="1:51" s="118" customFormat="1" ht="21" customHeight="1">
      <c r="B96" s="204" t="str">
        <f>IF($H$80='drop down choices'!$G$4,"Type 4","N/A")</f>
        <v>N/A</v>
      </c>
      <c r="C96" s="625" t="s">
        <v>300</v>
      </c>
      <c r="D96" s="625"/>
      <c r="E96" s="625"/>
      <c r="F96" s="625"/>
      <c r="G96" s="655" t="s">
        <v>300</v>
      </c>
      <c r="H96" s="657"/>
      <c r="I96" s="662"/>
      <c r="J96" s="663"/>
      <c r="K96" s="664"/>
      <c r="L96" s="626" t="str">
        <f>IF(OR(C96='drop down choices'!$U$6,C96='drop down choices'!$U$5),"Wh",IF(C96='drop down choices'!$U$4,"mg","-"))</f>
        <v>-</v>
      </c>
      <c r="M96" s="627"/>
      <c r="N96" s="628"/>
      <c r="O96" s="629"/>
      <c r="P96" s="630"/>
      <c r="Q96" s="655" t="s">
        <v>300</v>
      </c>
      <c r="R96" s="656"/>
      <c r="S96" s="657"/>
      <c r="T96" s="589"/>
      <c r="U96" s="589"/>
      <c r="V96" s="589"/>
      <c r="W96" s="589"/>
      <c r="X96" s="589"/>
      <c r="Y96" s="119"/>
      <c r="Z96" s="706"/>
      <c r="AA96" s="706"/>
      <c r="AB96" s="706"/>
      <c r="AC96" s="706"/>
      <c r="AD96" s="706"/>
      <c r="AE96" s="706"/>
      <c r="AF96" s="706"/>
      <c r="AG96" s="706"/>
      <c r="AH96" s="706"/>
      <c r="AI96" s="706"/>
      <c r="AJ96" s="706"/>
      <c r="AL96" s="120"/>
      <c r="AM96" s="120"/>
      <c r="AN96" s="120"/>
      <c r="AO96" s="120"/>
      <c r="AP96" s="120"/>
      <c r="AQ96" s="120"/>
      <c r="AR96" s="120"/>
      <c r="AS96" s="120"/>
      <c r="AT96" s="120"/>
      <c r="AU96" s="120"/>
      <c r="AV96" s="120"/>
      <c r="AW96" s="120"/>
      <c r="AX96" s="120"/>
      <c r="AY96" s="120"/>
    </row>
    <row r="97" spans="1:51" s="118" customFormat="1" ht="21" customHeight="1">
      <c r="B97" s="204" t="str">
        <f>IF($H$80='drop down choices'!$G$4,"Type 5","N/A")</f>
        <v>N/A</v>
      </c>
      <c r="C97" s="625" t="s">
        <v>300</v>
      </c>
      <c r="D97" s="625"/>
      <c r="E97" s="625"/>
      <c r="F97" s="625"/>
      <c r="G97" s="655" t="s">
        <v>300</v>
      </c>
      <c r="H97" s="657"/>
      <c r="I97" s="662"/>
      <c r="J97" s="663"/>
      <c r="K97" s="664"/>
      <c r="L97" s="626" t="str">
        <f>IF(OR(C97='drop down choices'!$U$6,C97='drop down choices'!$U$5),"Wh",IF(C97='drop down choices'!$U$4,"mg","-"))</f>
        <v>-</v>
      </c>
      <c r="M97" s="627"/>
      <c r="N97" s="628"/>
      <c r="O97" s="629"/>
      <c r="P97" s="630"/>
      <c r="Q97" s="655" t="s">
        <v>300</v>
      </c>
      <c r="R97" s="656"/>
      <c r="S97" s="657"/>
      <c r="T97" s="589"/>
      <c r="U97" s="589"/>
      <c r="V97" s="589"/>
      <c r="W97" s="589"/>
      <c r="X97" s="589"/>
      <c r="Y97" s="119"/>
      <c r="Z97" s="267"/>
      <c r="AA97" s="267"/>
      <c r="AB97" s="267"/>
      <c r="AC97" s="267"/>
      <c r="AD97" s="267"/>
      <c r="AE97" s="267"/>
      <c r="AF97" s="267"/>
      <c r="AG97" s="267"/>
      <c r="AH97" s="267"/>
      <c r="AI97" s="267"/>
      <c r="AJ97" s="267"/>
      <c r="AL97" s="120"/>
      <c r="AM97" s="120"/>
      <c r="AN97" s="120"/>
      <c r="AO97" s="120"/>
      <c r="AP97" s="120"/>
      <c r="AQ97" s="120"/>
      <c r="AR97" s="120"/>
      <c r="AS97" s="120"/>
      <c r="AT97" s="120"/>
      <c r="AU97" s="120"/>
      <c r="AV97" s="120"/>
      <c r="AW97" s="120"/>
      <c r="AX97" s="120"/>
      <c r="AY97" s="120"/>
    </row>
    <row r="98" spans="1:51" s="118" customFormat="1" ht="21" customHeight="1">
      <c r="B98" s="204" t="str">
        <f>IF($H$80='drop down choices'!$G$4,"Type 6","N/A")</f>
        <v>N/A</v>
      </c>
      <c r="C98" s="625" t="s">
        <v>300</v>
      </c>
      <c r="D98" s="625"/>
      <c r="E98" s="625"/>
      <c r="F98" s="625"/>
      <c r="G98" s="655" t="s">
        <v>300</v>
      </c>
      <c r="H98" s="657"/>
      <c r="I98" s="662"/>
      <c r="J98" s="663"/>
      <c r="K98" s="664"/>
      <c r="L98" s="626" t="str">
        <f>IF(OR(C98='drop down choices'!$U$6,C98='drop down choices'!$U$5),"Wh",IF(C98='drop down choices'!$U$4,"mg","-"))</f>
        <v>-</v>
      </c>
      <c r="M98" s="627"/>
      <c r="N98" s="628"/>
      <c r="O98" s="629"/>
      <c r="P98" s="630"/>
      <c r="Q98" s="655" t="s">
        <v>300</v>
      </c>
      <c r="R98" s="656"/>
      <c r="S98" s="657"/>
      <c r="T98" s="589"/>
      <c r="U98" s="589"/>
      <c r="V98" s="589"/>
      <c r="W98" s="589"/>
      <c r="X98" s="589"/>
      <c r="Y98" s="119"/>
      <c r="Z98" s="706" t="str">
        <f>instructions!A58</f>
        <v>&lt;==Gewicht
Lithium Gewicht ist das Gewicht des in der Batterie oder Zelle enthaltenen Lithiums und nicht das Gesamtgewicht der Batterie oder Zelle</v>
      </c>
      <c r="AA98" s="706"/>
      <c r="AB98" s="706"/>
      <c r="AC98" s="706"/>
      <c r="AD98" s="706"/>
      <c r="AE98" s="706"/>
      <c r="AF98" s="706"/>
      <c r="AG98" s="706"/>
      <c r="AH98" s="706"/>
      <c r="AI98" s="706"/>
      <c r="AJ98" s="706"/>
      <c r="AL98" s="120"/>
      <c r="AM98" s="120"/>
      <c r="AN98" s="120"/>
      <c r="AO98" s="120"/>
      <c r="AP98" s="120"/>
      <c r="AQ98" s="120"/>
      <c r="AR98" s="120"/>
      <c r="AS98" s="120"/>
      <c r="AT98" s="120"/>
      <c r="AU98" s="120"/>
      <c r="AV98" s="120"/>
      <c r="AW98" s="120"/>
      <c r="AX98" s="120"/>
      <c r="AY98" s="120"/>
    </row>
    <row r="99" spans="1:51" s="118" customFormat="1" ht="13.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706"/>
      <c r="AA99" s="706"/>
      <c r="AB99" s="706"/>
      <c r="AC99" s="706"/>
      <c r="AD99" s="706"/>
      <c r="AE99" s="706"/>
      <c r="AF99" s="706"/>
      <c r="AG99" s="706"/>
      <c r="AH99" s="706"/>
      <c r="AI99" s="706"/>
      <c r="AJ99" s="706"/>
      <c r="AQ99" s="120"/>
      <c r="AR99" s="120"/>
      <c r="AS99" s="120"/>
      <c r="AT99" s="120"/>
      <c r="AU99" s="120"/>
      <c r="AV99" s="120"/>
      <c r="AW99" s="120"/>
      <c r="AX99" s="120"/>
      <c r="AY99" s="120"/>
    </row>
    <row r="100" spans="1:51" s="118" customFormat="1" ht="14.5">
      <c r="A100" s="207"/>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90"/>
      <c r="Z100" s="291" t="str">
        <f>instructions!A64</f>
        <v>Kapazität: Wh-Umrechner (aus Spannung und mAh)</v>
      </c>
      <c r="AA100" s="290"/>
      <c r="AB100" s="290"/>
      <c r="AC100" s="290"/>
      <c r="AD100" s="290"/>
      <c r="AE100" s="290"/>
      <c r="AF100" s="290"/>
      <c r="AG100" s="290"/>
      <c r="AH100" s="290"/>
      <c r="AI100" s="290"/>
      <c r="AJ100" s="290"/>
      <c r="AK100" s="207"/>
      <c r="AL100" s="207"/>
      <c r="AM100" s="207"/>
      <c r="AN100" s="207"/>
      <c r="AO100" s="207"/>
    </row>
    <row r="101" spans="1:51" s="118" customFormat="1" ht="14.5">
      <c r="A101" s="207"/>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90"/>
      <c r="Z101" s="290"/>
      <c r="AA101" s="290"/>
      <c r="AB101" s="290"/>
      <c r="AC101" s="290"/>
      <c r="AD101" s="290"/>
      <c r="AE101" s="290"/>
      <c r="AF101" s="290"/>
      <c r="AG101" s="290"/>
      <c r="AH101" s="290"/>
      <c r="AI101" s="290"/>
      <c r="AJ101" s="290"/>
      <c r="AK101" s="207"/>
      <c r="AL101" s="207"/>
      <c r="AM101" s="207"/>
      <c r="AN101" s="207"/>
      <c r="AO101" s="207"/>
    </row>
    <row r="102" spans="1:51" s="118" customFormat="1" ht="14.5">
      <c r="A102" s="207"/>
      <c r="B102" s="290"/>
      <c r="C102" s="290"/>
      <c r="D102" s="290"/>
      <c r="E102" s="290"/>
      <c r="F102" s="290"/>
      <c r="G102" s="290"/>
      <c r="H102" s="290"/>
      <c r="I102" s="290"/>
      <c r="J102" s="207"/>
      <c r="K102" s="207"/>
      <c r="L102" s="207"/>
      <c r="M102" s="207"/>
      <c r="N102" s="207"/>
      <c r="O102" s="207"/>
      <c r="P102" s="207"/>
      <c r="Q102" s="207"/>
      <c r="R102" s="207"/>
      <c r="S102" s="207"/>
      <c r="T102" s="207"/>
      <c r="U102" s="207"/>
      <c r="V102" s="207"/>
      <c r="W102" s="207"/>
      <c r="X102" s="207"/>
      <c r="Z102" s="288" t="str">
        <f>'Fields names'!A181</f>
        <v>Spannung</v>
      </c>
      <c r="AA102" s="298" t="str">
        <f>'Fields names'!A182</f>
        <v>mAh</v>
      </c>
      <c r="AB102" s="406" t="str">
        <f>'Fields names'!A183</f>
        <v xml:space="preserve">Wh (Lithium-Ionen) </v>
      </c>
      <c r="AC102" s="607" t="str">
        <f>'Fields names'!A184</f>
        <v>mg (Metall)</v>
      </c>
      <c r="AD102" s="607"/>
      <c r="AE102" s="607"/>
      <c r="AF102" s="290"/>
      <c r="AG102" s="290"/>
      <c r="AH102" s="290"/>
      <c r="AI102" s="290"/>
      <c r="AJ102" s="290"/>
      <c r="AK102" s="207"/>
      <c r="AL102" s="207"/>
      <c r="AM102" s="207"/>
      <c r="AN102" s="207"/>
      <c r="AO102" s="207"/>
    </row>
    <row r="103" spans="1:51" s="118" customFormat="1" ht="14.5">
      <c r="A103" s="207"/>
      <c r="B103" s="290"/>
      <c r="C103" s="290"/>
      <c r="D103" s="290"/>
      <c r="E103" s="290"/>
      <c r="F103" s="290"/>
      <c r="G103" s="290"/>
      <c r="H103" s="290"/>
      <c r="I103" s="290"/>
      <c r="J103" s="207"/>
      <c r="K103" s="207"/>
      <c r="L103" s="207"/>
      <c r="M103" s="207"/>
      <c r="N103" s="207"/>
      <c r="O103" s="207"/>
      <c r="P103" s="207"/>
      <c r="Q103" s="207"/>
      <c r="R103" s="207"/>
      <c r="S103" s="207"/>
      <c r="T103" s="207"/>
      <c r="U103" s="207"/>
      <c r="V103" s="207"/>
      <c r="W103" s="207"/>
      <c r="X103" s="207"/>
      <c r="Z103" s="289"/>
      <c r="AA103" s="289"/>
      <c r="AB103" s="426">
        <f>(AA103*Z103)/1000</f>
        <v>0</v>
      </c>
      <c r="AC103" s="720">
        <f>0.3*(AA103)</f>
        <v>0</v>
      </c>
      <c r="AD103" s="721"/>
      <c r="AE103" s="722"/>
      <c r="AG103" s="290"/>
      <c r="AH103" s="290"/>
      <c r="AI103" s="290"/>
      <c r="AJ103" s="290"/>
      <c r="AK103" s="207"/>
      <c r="AL103" s="207"/>
      <c r="AM103" s="207"/>
      <c r="AN103" s="207"/>
      <c r="AO103" s="207"/>
    </row>
    <row r="104" spans="1:51" s="118" customFormat="1" ht="14.5">
      <c r="A104" s="207"/>
      <c r="B104" s="290"/>
      <c r="C104" s="290"/>
      <c r="D104" s="290"/>
      <c r="E104" s="290"/>
      <c r="F104" s="290"/>
      <c r="G104" s="290"/>
      <c r="H104" s="290"/>
      <c r="I104" s="290"/>
      <c r="J104" s="207"/>
      <c r="K104" s="207"/>
      <c r="L104" s="207"/>
      <c r="M104" s="207"/>
      <c r="N104" s="207"/>
      <c r="O104" s="207"/>
      <c r="P104" s="207"/>
      <c r="Q104" s="207"/>
      <c r="R104" s="207"/>
      <c r="S104" s="207"/>
      <c r="T104" s="207"/>
      <c r="U104" s="207"/>
      <c r="V104" s="207"/>
      <c r="W104" s="207"/>
      <c r="X104" s="207"/>
      <c r="Y104" s="290"/>
      <c r="Z104" s="290"/>
      <c r="AA104" s="290"/>
      <c r="AB104" s="290"/>
      <c r="AC104" s="290"/>
      <c r="AD104" s="290"/>
      <c r="AE104" s="290"/>
      <c r="AF104" s="290"/>
      <c r="AG104" s="290"/>
      <c r="AH104" s="290"/>
      <c r="AI104" s="290"/>
      <c r="AJ104" s="290"/>
      <c r="AK104" s="207"/>
      <c r="AL104" s="207"/>
      <c r="AM104" s="207"/>
      <c r="AN104" s="207"/>
      <c r="AO104" s="207"/>
    </row>
    <row r="105" spans="1:51" s="118" customFormat="1" ht="15" customHeight="1">
      <c r="A105" s="207"/>
      <c r="B105" s="290"/>
      <c r="C105" s="290"/>
      <c r="D105" s="290"/>
      <c r="E105" s="290"/>
      <c r="F105" s="290"/>
      <c r="G105" s="290"/>
      <c r="H105" s="290"/>
      <c r="I105" s="290"/>
      <c r="J105" s="207"/>
      <c r="K105" s="207"/>
      <c r="L105" s="207"/>
      <c r="M105" s="207"/>
      <c r="N105" s="207"/>
      <c r="O105" s="207"/>
      <c r="P105" s="207"/>
      <c r="Q105" s="207"/>
      <c r="R105" s="207"/>
      <c r="S105" s="207"/>
      <c r="T105" s="207"/>
      <c r="U105" s="207"/>
      <c r="V105" s="207"/>
      <c r="W105" s="207"/>
      <c r="X105" s="207"/>
      <c r="Y105" s="290"/>
      <c r="Z105" s="719" t="str">
        <f>instructions!A65</f>
        <v xml:space="preserve">Die Formel lautet (mAh)*(V)/1000 = (Wh)
Beispiel: Wenn Sie eine 300mAh-Batterie mit einer Nennspannung von 5V haben, beträgt die Leistung 300mAh * 5V / 1000 = 1,5Wh.  </v>
      </c>
      <c r="AA105" s="719"/>
      <c r="AB105" s="719"/>
      <c r="AC105" s="719"/>
      <c r="AD105" s="719"/>
      <c r="AE105" s="719"/>
      <c r="AF105" s="719"/>
      <c r="AG105" s="290"/>
      <c r="AH105" s="290"/>
      <c r="AI105" s="290"/>
      <c r="AJ105" s="290"/>
      <c r="AK105" s="207"/>
      <c r="AL105" s="207"/>
      <c r="AM105" s="207"/>
      <c r="AN105" s="207"/>
      <c r="AO105" s="207"/>
    </row>
    <row r="106" spans="1:51" s="118" customFormat="1" ht="14.5">
      <c r="A106" s="207"/>
      <c r="B106" s="290"/>
      <c r="C106" s="290"/>
      <c r="D106" s="290"/>
      <c r="E106" s="290"/>
      <c r="F106" s="290"/>
      <c r="G106" s="290"/>
      <c r="H106" s="290"/>
      <c r="I106" s="290"/>
      <c r="J106" s="207"/>
      <c r="K106" s="207"/>
      <c r="L106" s="207"/>
      <c r="M106" s="207"/>
      <c r="N106" s="207"/>
      <c r="O106" s="207"/>
      <c r="P106" s="207"/>
      <c r="Q106" s="207"/>
      <c r="R106" s="207"/>
      <c r="S106" s="207"/>
      <c r="T106" s="207"/>
      <c r="U106" s="207"/>
      <c r="V106" s="207"/>
      <c r="W106" s="207"/>
      <c r="X106" s="207"/>
      <c r="Y106" s="290"/>
      <c r="Z106" s="719"/>
      <c r="AA106" s="719"/>
      <c r="AB106" s="719"/>
      <c r="AC106" s="719"/>
      <c r="AD106" s="719"/>
      <c r="AE106" s="719"/>
      <c r="AF106" s="719"/>
      <c r="AG106" s="290"/>
      <c r="AH106" s="290"/>
      <c r="AI106" s="290"/>
      <c r="AJ106" s="290"/>
      <c r="AK106" s="207"/>
      <c r="AL106" s="207"/>
      <c r="AM106" s="207"/>
      <c r="AN106" s="207"/>
      <c r="AO106" s="207"/>
    </row>
    <row r="107" spans="1:51" s="118" customFormat="1" ht="14.5">
      <c r="A107" s="207"/>
      <c r="B107" s="290"/>
      <c r="C107" s="290"/>
      <c r="D107" s="290"/>
      <c r="E107" s="290"/>
      <c r="F107" s="290"/>
      <c r="G107" s="290"/>
      <c r="H107" s="290"/>
      <c r="I107" s="290"/>
      <c r="J107" s="207"/>
      <c r="K107" s="207"/>
      <c r="L107" s="207"/>
      <c r="M107" s="207"/>
      <c r="N107" s="207"/>
      <c r="O107" s="207"/>
      <c r="P107" s="207"/>
      <c r="Q107" s="207"/>
      <c r="R107" s="207"/>
      <c r="S107" s="207"/>
      <c r="T107" s="207"/>
      <c r="U107" s="207"/>
      <c r="V107" s="207"/>
      <c r="W107" s="207"/>
      <c r="X107" s="207"/>
      <c r="Y107" s="290"/>
      <c r="Z107" s="719"/>
      <c r="AA107" s="719"/>
      <c r="AB107" s="719"/>
      <c r="AC107" s="719"/>
      <c r="AD107" s="719"/>
      <c r="AE107" s="719"/>
      <c r="AF107" s="719"/>
      <c r="AG107" s="290"/>
      <c r="AH107" s="290"/>
      <c r="AI107" s="290"/>
      <c r="AJ107" s="290"/>
      <c r="AK107" s="207"/>
      <c r="AL107" s="207"/>
      <c r="AM107" s="207"/>
      <c r="AN107" s="207"/>
      <c r="AO107" s="207"/>
    </row>
    <row r="108" spans="1:51" s="118" customFormat="1" ht="14.5">
      <c r="A108" s="207"/>
      <c r="B108" s="290"/>
      <c r="C108" s="290"/>
      <c r="D108" s="290"/>
      <c r="E108" s="290"/>
      <c r="F108" s="290"/>
      <c r="G108" s="290"/>
      <c r="H108" s="290"/>
      <c r="I108" s="290"/>
      <c r="J108" s="207"/>
      <c r="K108" s="207"/>
      <c r="L108" s="207"/>
      <c r="M108" s="207"/>
      <c r="N108" s="207"/>
      <c r="O108" s="207"/>
      <c r="P108" s="207"/>
      <c r="Q108" s="207"/>
      <c r="R108" s="207"/>
      <c r="S108" s="207"/>
      <c r="T108" s="207"/>
      <c r="U108" s="207"/>
      <c r="V108" s="207"/>
      <c r="W108" s="207"/>
      <c r="X108" s="207"/>
      <c r="Y108" s="290"/>
      <c r="Z108" s="719"/>
      <c r="AA108" s="719"/>
      <c r="AB108" s="719"/>
      <c r="AC108" s="719"/>
      <c r="AD108" s="719"/>
      <c r="AE108" s="719"/>
      <c r="AF108" s="719"/>
      <c r="AG108" s="290"/>
      <c r="AH108" s="290"/>
      <c r="AI108" s="290"/>
      <c r="AJ108" s="290"/>
      <c r="AK108" s="207"/>
      <c r="AL108" s="207"/>
      <c r="AM108" s="207"/>
      <c r="AN108" s="207"/>
      <c r="AO108" s="207"/>
    </row>
    <row r="109" spans="1:51">
      <c r="A109" s="207"/>
      <c r="B109" s="290"/>
      <c r="C109" s="290"/>
      <c r="D109" s="290"/>
      <c r="E109" s="290"/>
      <c r="F109" s="290"/>
      <c r="G109" s="290"/>
      <c r="H109" s="290"/>
      <c r="I109" s="290"/>
      <c r="J109" s="207"/>
      <c r="K109" s="207"/>
      <c r="L109" s="207"/>
      <c r="M109" s="207"/>
      <c r="N109" s="207"/>
      <c r="O109" s="207"/>
      <c r="P109" s="207"/>
      <c r="Q109" s="207"/>
      <c r="R109" s="207"/>
      <c r="S109" s="207"/>
      <c r="T109" s="207"/>
      <c r="U109" s="207"/>
      <c r="V109" s="207"/>
      <c r="W109" s="207"/>
      <c r="X109" s="207"/>
      <c r="Y109" s="207"/>
      <c r="Z109" s="290"/>
      <c r="AA109" s="290"/>
      <c r="AB109" s="290"/>
      <c r="AC109" s="290"/>
      <c r="AD109" s="290"/>
      <c r="AE109" s="207"/>
      <c r="AF109" s="207"/>
      <c r="AG109" s="207"/>
      <c r="AH109" s="207"/>
      <c r="AI109" s="290"/>
      <c r="AJ109" s="290"/>
      <c r="AK109" s="207"/>
      <c r="AL109" s="207"/>
      <c r="AM109" s="207"/>
      <c r="AN109" s="207"/>
      <c r="AO109" s="207"/>
    </row>
    <row r="110" spans="1:51">
      <c r="A110" s="207"/>
      <c r="B110" s="290"/>
      <c r="C110" s="290"/>
      <c r="D110" s="290"/>
      <c r="E110" s="290"/>
      <c r="F110" s="290"/>
      <c r="G110" s="290"/>
      <c r="H110" s="290"/>
      <c r="I110" s="290"/>
      <c r="J110" s="207"/>
      <c r="K110" s="207"/>
      <c r="L110" s="207"/>
      <c r="M110" s="207"/>
      <c r="N110" s="207"/>
      <c r="O110" s="207"/>
      <c r="P110" s="207"/>
      <c r="Q110" s="207"/>
      <c r="R110" s="207"/>
      <c r="S110" s="207"/>
      <c r="T110" s="207"/>
      <c r="U110" s="207"/>
      <c r="V110" s="207"/>
      <c r="W110" s="207"/>
      <c r="X110" s="207"/>
      <c r="Y110" s="207"/>
      <c r="Z110" s="290"/>
      <c r="AA110" s="290"/>
      <c r="AB110" s="290"/>
      <c r="AC110" s="290"/>
      <c r="AD110" s="290"/>
      <c r="AE110" s="207"/>
      <c r="AF110" s="207"/>
      <c r="AG110" s="207"/>
      <c r="AH110" s="207"/>
      <c r="AI110" s="207"/>
      <c r="AJ110" s="207"/>
      <c r="AK110" s="207"/>
      <c r="AL110" s="207"/>
      <c r="AM110" s="207"/>
      <c r="AN110" s="207"/>
      <c r="AO110" s="207"/>
    </row>
    <row r="111" spans="1:51">
      <c r="A111" s="207"/>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row>
    <row r="112" spans="1:51">
      <c r="A112" s="207"/>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row>
    <row r="113" spans="1:41">
      <c r="A113" s="207"/>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row>
    <row r="114" spans="1:41">
      <c r="A114" s="207"/>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row>
    <row r="115" spans="1:41">
      <c r="A115" s="207"/>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row>
    <row r="116" spans="1:41">
      <c r="A116" s="207"/>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row>
    <row r="117" spans="1:41">
      <c r="A117" s="207"/>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row>
    <row r="118" spans="1:41">
      <c r="A118" s="207"/>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row>
    <row r="119" spans="1:41">
      <c r="A119" s="207"/>
      <c r="B119" s="207"/>
      <c r="C119" s="207"/>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row>
    <row r="120" spans="1:41">
      <c r="A120" s="207"/>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row>
    <row r="121" spans="1:41">
      <c r="A121" s="207"/>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row>
    <row r="122" spans="1:41">
      <c r="A122" s="207"/>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row>
    <row r="123" spans="1:41">
      <c r="A123" s="207"/>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row>
    <row r="124" spans="1:41">
      <c r="A124" s="207"/>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row>
    <row r="125" spans="1:41">
      <c r="A125" s="207"/>
      <c r="B125" s="207"/>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row>
    <row r="126" spans="1:41">
      <c r="A126" s="207"/>
      <c r="B126" s="207"/>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row>
    <row r="127" spans="1:41">
      <c r="A127" s="207"/>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row>
    <row r="128" spans="1:41">
      <c r="A128" s="207"/>
      <c r="B128" s="207"/>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row>
    <row r="129" spans="1:41">
      <c r="A129" s="207"/>
      <c r="B129" s="207"/>
      <c r="C129" s="207"/>
      <c r="D129" s="207"/>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row>
    <row r="130" spans="1:41">
      <c r="A130" s="207"/>
      <c r="B130" s="207"/>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row>
    <row r="131" spans="1:41">
      <c r="A131" s="207"/>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row>
    <row r="132" spans="1:41">
      <c r="A132" s="207"/>
      <c r="B132" s="207"/>
      <c r="C132" s="207"/>
      <c r="D132" s="207"/>
      <c r="E132" s="207"/>
      <c r="F132" s="207"/>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row>
    <row r="133" spans="1:41">
      <c r="A133" s="207"/>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row>
    <row r="134" spans="1:41">
      <c r="A134" s="207"/>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row>
    <row r="135" spans="1:41">
      <c r="A135" s="207"/>
      <c r="B135" s="207"/>
      <c r="C135" s="207"/>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row>
    <row r="136" spans="1:41">
      <c r="A136" s="207"/>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row>
    <row r="137" spans="1:41">
      <c r="A137" s="207"/>
      <c r="B137" s="207"/>
      <c r="C137" s="207"/>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row>
    <row r="138" spans="1:41">
      <c r="A138" s="207"/>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row>
    <row r="139" spans="1:41">
      <c r="A139" s="207"/>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row>
    <row r="140" spans="1:41">
      <c r="A140" s="207"/>
      <c r="B140" s="207"/>
      <c r="C140" s="207"/>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207"/>
      <c r="AN140" s="207"/>
      <c r="AO140" s="207"/>
    </row>
    <row r="141" spans="1:41">
      <c r="A141" s="207"/>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7"/>
    </row>
    <row r="142" spans="1:41">
      <c r="A142" s="207"/>
      <c r="B142" s="207"/>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row>
    <row r="143" spans="1:41">
      <c r="A143" s="207"/>
      <c r="B143" s="207"/>
      <c r="C143" s="207"/>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row>
    <row r="144" spans="1:41">
      <c r="A144" s="207"/>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row>
    <row r="145" spans="1:41">
      <c r="A145" s="207"/>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row>
    <row r="146" spans="1:41">
      <c r="A146" s="207"/>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row>
    <row r="147" spans="1:41">
      <c r="A147" s="207"/>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row>
    <row r="148" spans="1:41">
      <c r="A148" s="207"/>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row>
    <row r="149" spans="1:41">
      <c r="A149" s="207"/>
      <c r="B149" s="207"/>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row>
    <row r="150" spans="1:41">
      <c r="A150" s="207"/>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row>
    <row r="151" spans="1:41">
      <c r="A151" s="207"/>
      <c r="B151" s="207"/>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row>
    <row r="152" spans="1:41">
      <c r="A152" s="207"/>
      <c r="B152" s="207"/>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row>
    <row r="153" spans="1:41">
      <c r="A153" s="207"/>
      <c r="B153" s="207"/>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c r="AO153" s="207"/>
    </row>
    <row r="154" spans="1:41">
      <c r="A154" s="207"/>
      <c r="B154" s="207"/>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row>
    <row r="155" spans="1:41">
      <c r="A155" s="207"/>
      <c r="B155" s="207"/>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207"/>
      <c r="AM155" s="207"/>
      <c r="AN155" s="207"/>
      <c r="AO155" s="207"/>
    </row>
    <row r="156" spans="1:41">
      <c r="A156" s="207"/>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row>
    <row r="157" spans="1:41">
      <c r="A157" s="207"/>
      <c r="B157" s="207"/>
      <c r="C157" s="207"/>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row>
    <row r="158" spans="1:41">
      <c r="A158" s="207"/>
      <c r="B158" s="207"/>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row>
    <row r="159" spans="1:41">
      <c r="A159" s="207"/>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row>
    <row r="160" spans="1:41">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row>
    <row r="161" spans="1:41">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row>
    <row r="162" spans="1:41">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row>
    <row r="163" spans="1:41">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AK163" s="207"/>
      <c r="AL163" s="207"/>
      <c r="AM163" s="207"/>
      <c r="AN163" s="207"/>
      <c r="AO163" s="207"/>
    </row>
    <row r="164" spans="1:41">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AK164" s="207"/>
      <c r="AL164" s="207"/>
      <c r="AM164" s="207"/>
      <c r="AN164" s="207"/>
      <c r="AO164" s="207"/>
    </row>
    <row r="165" spans="1:41">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AK165" s="207"/>
      <c r="AL165" s="207"/>
      <c r="AM165" s="207"/>
      <c r="AN165" s="207"/>
      <c r="AO165" s="207"/>
    </row>
    <row r="166" spans="1:41">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AK166" s="207"/>
      <c r="AL166" s="207"/>
      <c r="AM166" s="207"/>
      <c r="AN166" s="207"/>
      <c r="AO166" s="207"/>
    </row>
    <row r="167" spans="1:41">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row>
    <row r="168" spans="1:41">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row>
    <row r="169" spans="1:41">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row>
    <row r="170" spans="1:41">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row>
    <row r="171" spans="1:41">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row>
    <row r="172" spans="1:41">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row>
    <row r="173" spans="1:41">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207"/>
      <c r="AM173" s="207"/>
      <c r="AN173" s="207"/>
      <c r="AO173" s="207"/>
    </row>
    <row r="174" spans="1:41">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row>
    <row r="175" spans="1:41">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207"/>
      <c r="AM175" s="207"/>
      <c r="AN175" s="207"/>
      <c r="AO175" s="207"/>
    </row>
    <row r="176" spans="1:41">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row>
    <row r="177" spans="1:41">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row>
    <row r="178" spans="1:41">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row>
    <row r="179" spans="1:41">
      <c r="A179" s="207"/>
      <c r="B179" s="207"/>
      <c r="C179" s="207"/>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row>
    <row r="180" spans="1:41">
      <c r="A180" s="207"/>
      <c r="B180" s="207"/>
      <c r="C180" s="207"/>
      <c r="D180" s="207"/>
      <c r="E180" s="207"/>
      <c r="F180" s="207"/>
      <c r="G180" s="207"/>
      <c r="H180" s="207"/>
      <c r="I180" s="207"/>
      <c r="J180" s="207"/>
      <c r="K180" s="207"/>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row>
    <row r="181" spans="1:41">
      <c r="A181" s="207"/>
      <c r="B181" s="207"/>
      <c r="C181" s="207"/>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207"/>
      <c r="AM181" s="207"/>
      <c r="AN181" s="207"/>
      <c r="AO181" s="207"/>
    </row>
    <row r="182" spans="1:41">
      <c r="A182" s="207"/>
      <c r="B182" s="207"/>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row>
    <row r="183" spans="1:41">
      <c r="A183" s="207"/>
      <c r="B183" s="207"/>
      <c r="C183" s="207"/>
      <c r="D183" s="207"/>
      <c r="E183" s="207"/>
      <c r="F183" s="207"/>
      <c r="G183" s="207"/>
      <c r="H183" s="207"/>
      <c r="I183" s="207"/>
      <c r="J183" s="207"/>
      <c r="K183" s="207"/>
      <c r="L183" s="207"/>
      <c r="M183" s="207"/>
      <c r="N183" s="207"/>
      <c r="O183" s="207"/>
      <c r="P183" s="207"/>
      <c r="Q183" s="207"/>
      <c r="R183" s="207"/>
      <c r="S183" s="207"/>
      <c r="T183" s="207"/>
      <c r="U183" s="207"/>
      <c r="V183" s="207"/>
      <c r="W183" s="207"/>
      <c r="X183" s="207"/>
      <c r="Y183" s="207"/>
      <c r="Z183" s="207"/>
      <c r="AA183" s="207"/>
      <c r="AB183" s="207"/>
      <c r="AC183" s="207"/>
      <c r="AD183" s="207"/>
      <c r="AE183" s="207"/>
      <c r="AF183" s="207"/>
      <c r="AG183" s="207"/>
      <c r="AH183" s="207"/>
      <c r="AI183" s="207"/>
      <c r="AJ183" s="207"/>
      <c r="AK183" s="207"/>
      <c r="AL183" s="207"/>
      <c r="AM183" s="207"/>
      <c r="AN183" s="207"/>
      <c r="AO183" s="207"/>
    </row>
    <row r="184" spans="1:41">
      <c r="A184" s="207"/>
      <c r="B184" s="207"/>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c r="AA184" s="207"/>
      <c r="AB184" s="207"/>
      <c r="AC184" s="207"/>
      <c r="AD184" s="207"/>
      <c r="AE184" s="207"/>
      <c r="AF184" s="207"/>
      <c r="AG184" s="207"/>
      <c r="AH184" s="207"/>
      <c r="AI184" s="207"/>
      <c r="AJ184" s="207"/>
      <c r="AK184" s="207"/>
      <c r="AL184" s="207"/>
      <c r="AM184" s="207"/>
      <c r="AN184" s="207"/>
      <c r="AO184" s="207"/>
    </row>
    <row r="185" spans="1:41">
      <c r="A185" s="207"/>
      <c r="B185" s="207"/>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c r="AI185" s="207"/>
      <c r="AJ185" s="207"/>
      <c r="AK185" s="207"/>
      <c r="AL185" s="207"/>
      <c r="AM185" s="207"/>
      <c r="AN185" s="207"/>
      <c r="AO185" s="207"/>
    </row>
    <row r="186" spans="1:41">
      <c r="A186" s="207"/>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c r="AO186" s="207"/>
    </row>
    <row r="187" spans="1:41">
      <c r="A187" s="207"/>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row>
    <row r="188" spans="1:41">
      <c r="A188" s="207"/>
      <c r="B188" s="207"/>
      <c r="C188" s="207"/>
      <c r="D188" s="207"/>
      <c r="E188" s="207"/>
      <c r="F188" s="207"/>
      <c r="G188" s="207"/>
      <c r="H188" s="207"/>
      <c r="I188" s="207"/>
      <c r="J188" s="207"/>
      <c r="K188" s="207"/>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row>
    <row r="189" spans="1:41">
      <c r="A189" s="207"/>
      <c r="B189" s="207"/>
      <c r="C189" s="207"/>
      <c r="D189" s="207"/>
      <c r="E189" s="207"/>
      <c r="F189" s="207"/>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row>
    <row r="190" spans="1:41">
      <c r="A190" s="207"/>
      <c r="B190" s="207"/>
      <c r="C190" s="207"/>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row>
    <row r="191" spans="1:41">
      <c r="A191" s="207"/>
      <c r="B191" s="207"/>
      <c r="C191" s="207"/>
      <c r="D191" s="207"/>
      <c r="E191" s="207"/>
      <c r="F191" s="207"/>
      <c r="G191" s="207"/>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row>
    <row r="192" spans="1:41">
      <c r="A192" s="207"/>
      <c r="B192" s="207"/>
      <c r="C192" s="207"/>
      <c r="D192" s="207"/>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row>
    <row r="193" spans="1:41">
      <c r="A193" s="207"/>
      <c r="B193" s="207"/>
      <c r="C193" s="207"/>
      <c r="D193" s="207"/>
      <c r="E193" s="207"/>
      <c r="F193" s="207"/>
      <c r="G193" s="207"/>
      <c r="H193" s="207"/>
      <c r="I193" s="207"/>
      <c r="J193" s="207"/>
      <c r="K193" s="20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row>
    <row r="194" spans="1:41">
      <c r="A194" s="207"/>
      <c r="B194" s="207"/>
      <c r="C194" s="207"/>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row>
    <row r="195" spans="1:41">
      <c r="A195" s="207"/>
      <c r="B195" s="207"/>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row>
    <row r="196" spans="1:41">
      <c r="A196" s="207"/>
      <c r="B196" s="207"/>
      <c r="C196" s="207"/>
      <c r="D196" s="207"/>
      <c r="E196" s="207"/>
      <c r="F196" s="207"/>
      <c r="G196" s="207"/>
      <c r="H196" s="207"/>
      <c r="I196" s="207"/>
      <c r="J196" s="207"/>
      <c r="K196" s="207"/>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row>
    <row r="197" spans="1:41">
      <c r="A197" s="207"/>
      <c r="B197" s="207"/>
      <c r="C197" s="207"/>
      <c r="D197" s="207"/>
      <c r="E197" s="207"/>
      <c r="F197" s="207"/>
      <c r="G197" s="207"/>
      <c r="H197" s="207"/>
      <c r="I197" s="207"/>
      <c r="J197" s="207"/>
      <c r="K197" s="207"/>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row>
    <row r="198" spans="1:41">
      <c r="A198" s="207"/>
      <c r="B198" s="207"/>
      <c r="C198" s="207"/>
      <c r="D198" s="207"/>
      <c r="E198" s="207"/>
      <c r="F198" s="207"/>
      <c r="G198" s="207"/>
      <c r="H198" s="207"/>
      <c r="I198" s="207"/>
      <c r="J198" s="207"/>
      <c r="K198" s="20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row>
    <row r="199" spans="1:41">
      <c r="A199" s="207"/>
      <c r="B199" s="207"/>
      <c r="C199" s="207"/>
      <c r="D199" s="207"/>
      <c r="E199" s="207"/>
      <c r="F199" s="207"/>
      <c r="G199" s="207"/>
      <c r="H199" s="207"/>
      <c r="I199" s="207"/>
      <c r="J199" s="207"/>
      <c r="K199" s="207"/>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row>
    <row r="200" spans="1:41">
      <c r="A200" s="207"/>
      <c r="B200" s="207"/>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row>
    <row r="201" spans="1:41">
      <c r="A201" s="207"/>
      <c r="B201" s="207"/>
      <c r="C201" s="207"/>
      <c r="D201" s="207"/>
      <c r="E201" s="207"/>
      <c r="F201" s="207"/>
      <c r="G201" s="207"/>
      <c r="H201" s="207"/>
      <c r="I201" s="207"/>
      <c r="J201" s="207"/>
      <c r="K201" s="207"/>
      <c r="L201" s="207"/>
      <c r="M201" s="207"/>
      <c r="N201" s="207"/>
      <c r="O201" s="207"/>
      <c r="P201" s="207"/>
      <c r="Q201" s="207"/>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row>
    <row r="202" spans="1:41">
      <c r="A202" s="207"/>
      <c r="B202" s="207"/>
      <c r="C202" s="207"/>
      <c r="D202" s="207"/>
      <c r="E202" s="207"/>
      <c r="F202" s="207"/>
      <c r="G202" s="207"/>
      <c r="H202" s="207"/>
      <c r="I202" s="207"/>
      <c r="J202" s="207"/>
      <c r="K202" s="207"/>
      <c r="L202" s="207"/>
      <c r="M202" s="207"/>
      <c r="N202" s="207"/>
      <c r="O202" s="207"/>
      <c r="P202" s="207"/>
      <c r="Q202" s="207"/>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row>
    <row r="203" spans="1:41">
      <c r="A203" s="207"/>
      <c r="B203" s="207"/>
      <c r="C203" s="207"/>
      <c r="D203" s="207"/>
      <c r="E203" s="207"/>
      <c r="F203" s="207"/>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row>
    <row r="204" spans="1:41">
      <c r="A204" s="207"/>
      <c r="B204" s="207"/>
      <c r="C204" s="207"/>
      <c r="D204" s="207"/>
      <c r="E204" s="207"/>
      <c r="F204" s="207"/>
      <c r="G204" s="207"/>
      <c r="H204" s="207"/>
      <c r="I204" s="207"/>
      <c r="J204" s="207"/>
      <c r="K204" s="20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row>
    <row r="205" spans="1:41">
      <c r="A205" s="207"/>
      <c r="B205" s="207"/>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207"/>
      <c r="AH205" s="207"/>
      <c r="AI205" s="207"/>
      <c r="AJ205" s="207"/>
      <c r="AK205" s="207"/>
      <c r="AL205" s="207"/>
      <c r="AM205" s="207"/>
      <c r="AN205" s="207"/>
      <c r="AO205" s="207"/>
    </row>
    <row r="206" spans="1:41">
      <c r="A206" s="207"/>
      <c r="B206" s="207"/>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row>
    <row r="207" spans="1:41">
      <c r="A207" s="207"/>
      <c r="B207" s="207"/>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K207" s="207"/>
      <c r="AL207" s="207"/>
      <c r="AM207" s="207"/>
      <c r="AN207" s="207"/>
      <c r="AO207" s="207"/>
    </row>
    <row r="208" spans="1:41">
      <c r="A208" s="207"/>
      <c r="B208" s="207"/>
      <c r="C208" s="207"/>
      <c r="D208" s="207"/>
      <c r="E208" s="207"/>
      <c r="F208" s="207"/>
      <c r="G208" s="207"/>
      <c r="H208" s="207"/>
      <c r="I208" s="207"/>
      <c r="J208" s="207"/>
      <c r="K208" s="207"/>
      <c r="L208" s="207"/>
      <c r="M208" s="207"/>
      <c r="N208" s="207"/>
      <c r="O208" s="207"/>
      <c r="P208" s="207"/>
      <c r="Q208" s="207"/>
      <c r="R208" s="207"/>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c r="AO208" s="207"/>
    </row>
    <row r="209" spans="1:41">
      <c r="A209" s="207"/>
      <c r="B209" s="207"/>
      <c r="C209" s="207"/>
      <c r="D209" s="207"/>
      <c r="E209" s="207"/>
      <c r="F209" s="207"/>
      <c r="G209" s="207"/>
      <c r="H209" s="207"/>
      <c r="I209" s="207"/>
      <c r="J209" s="207"/>
      <c r="K209" s="207"/>
      <c r="L209" s="207"/>
      <c r="M209" s="207"/>
      <c r="N209" s="207"/>
      <c r="O209" s="207"/>
      <c r="P209" s="207"/>
      <c r="Q209" s="207"/>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207"/>
      <c r="AM209" s="207"/>
      <c r="AN209" s="207"/>
      <c r="AO209" s="207"/>
    </row>
    <row r="210" spans="1:41">
      <c r="A210" s="207"/>
      <c r="B210" s="207"/>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row>
    <row r="211" spans="1:41">
      <c r="A211" s="207"/>
      <c r="B211" s="207"/>
      <c r="C211" s="207"/>
      <c r="D211" s="207"/>
      <c r="E211" s="207"/>
      <c r="F211" s="207"/>
      <c r="G211" s="207"/>
      <c r="H211" s="207"/>
      <c r="I211" s="207"/>
      <c r="J211" s="207"/>
      <c r="K211" s="207"/>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row>
    <row r="212" spans="1:41">
      <c r="A212" s="207"/>
      <c r="B212" s="207"/>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7"/>
      <c r="AN212" s="207"/>
      <c r="AO212" s="207"/>
    </row>
    <row r="213" spans="1:41">
      <c r="A213" s="207"/>
      <c r="B213" s="207"/>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c r="AO213" s="207"/>
    </row>
    <row r="214" spans="1:41">
      <c r="A214" s="207"/>
      <c r="B214" s="207"/>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row>
    <row r="215" spans="1:41">
      <c r="A215" s="207"/>
      <c r="B215" s="207"/>
      <c r="C215" s="207"/>
      <c r="D215" s="207"/>
      <c r="E215" s="207"/>
      <c r="F215" s="207"/>
      <c r="G215" s="207"/>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row>
    <row r="216" spans="1:41">
      <c r="A216" s="207"/>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row>
    <row r="217" spans="1:41">
      <c r="A217" s="207"/>
      <c r="B217" s="207"/>
      <c r="C217" s="207"/>
      <c r="D217" s="207"/>
      <c r="E217" s="207"/>
      <c r="F217" s="207"/>
      <c r="G217" s="207"/>
      <c r="H217" s="207"/>
      <c r="I217" s="207"/>
      <c r="J217" s="207"/>
      <c r="K217" s="20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row>
    <row r="218" spans="1:41">
      <c r="A218" s="207"/>
      <c r="B218" s="207"/>
      <c r="C218" s="207"/>
      <c r="D218" s="207"/>
      <c r="E218" s="207"/>
      <c r="F218" s="207"/>
      <c r="G218" s="207"/>
      <c r="H218" s="207"/>
      <c r="I218" s="207"/>
      <c r="J218" s="207"/>
      <c r="K218" s="20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row>
    <row r="219" spans="1:41">
      <c r="A219" s="207"/>
      <c r="B219" s="207"/>
      <c r="C219" s="207"/>
      <c r="D219" s="207"/>
      <c r="E219" s="207"/>
      <c r="F219" s="207"/>
      <c r="G219" s="207"/>
      <c r="H219" s="207"/>
      <c r="I219" s="207"/>
      <c r="J219" s="207"/>
      <c r="K219" s="207"/>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row>
    <row r="220" spans="1:41">
      <c r="A220" s="207"/>
      <c r="B220" s="207"/>
      <c r="C220" s="207"/>
      <c r="D220" s="207"/>
      <c r="E220" s="207"/>
      <c r="F220" s="207"/>
      <c r="G220" s="207"/>
      <c r="H220" s="207"/>
      <c r="I220" s="207"/>
      <c r="J220" s="207"/>
      <c r="K220" s="207"/>
      <c r="L220" s="207"/>
      <c r="M220" s="207"/>
      <c r="N220" s="207"/>
      <c r="O220" s="207"/>
      <c r="P220" s="207"/>
      <c r="Q220" s="207"/>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c r="AO220" s="207"/>
    </row>
    <row r="221" spans="1:41">
      <c r="A221" s="207"/>
      <c r="B221" s="207"/>
      <c r="C221" s="207"/>
      <c r="D221" s="207"/>
      <c r="E221" s="207"/>
      <c r="F221" s="207"/>
      <c r="G221" s="207"/>
      <c r="H221" s="207"/>
      <c r="I221" s="207"/>
      <c r="J221" s="207"/>
      <c r="K221" s="207"/>
      <c r="L221" s="207"/>
      <c r="M221" s="207"/>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207"/>
      <c r="AM221" s="207"/>
      <c r="AN221" s="207"/>
      <c r="AO221" s="207"/>
    </row>
    <row r="222" spans="1:41">
      <c r="A222" s="207"/>
      <c r="B222" s="207"/>
      <c r="C222" s="207"/>
      <c r="D222" s="207"/>
      <c r="E222" s="207"/>
      <c r="F222" s="207"/>
      <c r="G222" s="207"/>
      <c r="H222" s="207"/>
      <c r="I222" s="207"/>
      <c r="J222" s="207"/>
      <c r="K222" s="207"/>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row>
    <row r="223" spans="1:41">
      <c r="A223" s="207"/>
      <c r="B223" s="207"/>
      <c r="C223" s="207"/>
      <c r="D223" s="207"/>
      <c r="E223" s="207"/>
      <c r="F223" s="207"/>
      <c r="G223" s="207"/>
      <c r="H223" s="207"/>
      <c r="I223" s="207"/>
      <c r="J223" s="207"/>
      <c r="K223" s="207"/>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row>
    <row r="224" spans="1:41">
      <c r="A224" s="207"/>
      <c r="B224" s="207"/>
      <c r="C224" s="207"/>
      <c r="D224" s="207"/>
      <c r="E224" s="207"/>
      <c r="F224" s="207"/>
      <c r="G224" s="207"/>
      <c r="H224" s="207"/>
      <c r="I224" s="207"/>
      <c r="J224" s="207"/>
      <c r="K224" s="207"/>
      <c r="L224" s="207"/>
      <c r="M224" s="207"/>
      <c r="N224" s="207"/>
      <c r="O224" s="207"/>
      <c r="P224" s="207"/>
      <c r="Q224" s="207"/>
      <c r="R224" s="207"/>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c r="AO224" s="207"/>
    </row>
    <row r="225" spans="1:41">
      <c r="A225" s="207"/>
      <c r="B225" s="207"/>
      <c r="C225" s="207"/>
      <c r="D225" s="207"/>
      <c r="E225" s="207"/>
      <c r="F225" s="207"/>
      <c r="G225" s="207"/>
      <c r="H225" s="207"/>
      <c r="I225" s="207"/>
      <c r="J225" s="207"/>
      <c r="K225" s="207"/>
      <c r="L225" s="207"/>
      <c r="M225" s="207"/>
      <c r="N225" s="207"/>
      <c r="O225" s="207"/>
      <c r="P225" s="207"/>
      <c r="Q225" s="207"/>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row>
    <row r="226" spans="1:41">
      <c r="A226" s="207"/>
      <c r="B226" s="207"/>
      <c r="C226" s="207"/>
      <c r="D226" s="207"/>
      <c r="E226" s="207"/>
      <c r="F226" s="207"/>
      <c r="G226" s="207"/>
      <c r="H226" s="207"/>
      <c r="I226" s="207"/>
      <c r="J226" s="207"/>
      <c r="K226" s="207"/>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row>
    <row r="227" spans="1:41">
      <c r="A227" s="207"/>
      <c r="B227" s="207"/>
      <c r="C227" s="207"/>
      <c r="D227" s="207"/>
      <c r="E227" s="207"/>
      <c r="F227" s="207"/>
      <c r="G227" s="207"/>
      <c r="H227" s="207"/>
      <c r="I227" s="207"/>
      <c r="J227" s="207"/>
      <c r="K227" s="207"/>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row>
    <row r="228" spans="1:41">
      <c r="A228" s="207"/>
      <c r="B228" s="207"/>
      <c r="C228" s="207"/>
      <c r="D228" s="207"/>
      <c r="E228" s="207"/>
      <c r="F228" s="207"/>
      <c r="G228" s="207"/>
      <c r="H228" s="207"/>
      <c r="I228" s="207"/>
      <c r="J228" s="207"/>
      <c r="K228" s="207"/>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row>
    <row r="229" spans="1:41">
      <c r="A229" s="207"/>
      <c r="B229" s="207"/>
      <c r="C229" s="207"/>
      <c r="D229" s="207"/>
      <c r="E229" s="207"/>
      <c r="F229" s="207"/>
      <c r="G229" s="207"/>
      <c r="H229" s="207"/>
      <c r="I229" s="207"/>
      <c r="J229" s="207"/>
      <c r="K229" s="207"/>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row>
    <row r="230" spans="1:41">
      <c r="A230" s="207"/>
      <c r="B230" s="207"/>
      <c r="C230" s="207"/>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row>
    <row r="231" spans="1:41">
      <c r="A231" s="207"/>
      <c r="B231" s="207"/>
      <c r="C231" s="207"/>
      <c r="D231" s="207"/>
      <c r="E231" s="207"/>
      <c r="F231" s="207"/>
      <c r="G231" s="207"/>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row>
    <row r="232" spans="1:41">
      <c r="A232" s="207"/>
      <c r="B232" s="207"/>
      <c r="C232" s="207"/>
      <c r="D232" s="207"/>
      <c r="E232" s="207"/>
      <c r="F232" s="207"/>
      <c r="G232" s="207"/>
      <c r="H232" s="207"/>
      <c r="I232" s="207"/>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row>
    <row r="233" spans="1:41">
      <c r="A233" s="207"/>
      <c r="B233" s="207"/>
      <c r="C233" s="207"/>
      <c r="D233" s="207"/>
      <c r="E233" s="207"/>
      <c r="F233" s="207"/>
      <c r="G233" s="207"/>
      <c r="H233" s="207"/>
      <c r="I233" s="207"/>
      <c r="J233" s="207"/>
      <c r="K233" s="207"/>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c r="AO233" s="207"/>
    </row>
    <row r="234" spans="1:41">
      <c r="A234" s="207"/>
      <c r="B234" s="207"/>
      <c r="C234" s="207"/>
      <c r="D234" s="207"/>
      <c r="E234" s="207"/>
      <c r="F234" s="207"/>
      <c r="G234" s="207"/>
      <c r="H234" s="207"/>
      <c r="I234" s="207"/>
      <c r="J234" s="207"/>
      <c r="K234" s="207"/>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row>
    <row r="235" spans="1:41">
      <c r="A235" s="207"/>
      <c r="B235" s="207"/>
      <c r="C235" s="207"/>
      <c r="D235" s="207"/>
      <c r="E235" s="207"/>
      <c r="F235" s="207"/>
      <c r="G235" s="207"/>
      <c r="H235" s="207"/>
      <c r="I235" s="207"/>
      <c r="J235" s="207"/>
      <c r="K235" s="207"/>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row>
    <row r="236" spans="1:41">
      <c r="A236" s="207"/>
      <c r="B236" s="207"/>
      <c r="C236" s="207"/>
      <c r="D236" s="207"/>
      <c r="E236" s="207"/>
      <c r="F236" s="207"/>
      <c r="G236" s="207"/>
      <c r="H236" s="207"/>
      <c r="I236" s="207"/>
      <c r="J236" s="207"/>
      <c r="K236" s="20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row>
    <row r="237" spans="1:41">
      <c r="A237" s="207"/>
      <c r="B237" s="207"/>
      <c r="C237" s="207"/>
      <c r="D237" s="207"/>
      <c r="E237" s="207"/>
      <c r="F237" s="207"/>
      <c r="G237" s="207"/>
      <c r="H237" s="207"/>
      <c r="I237" s="207"/>
      <c r="J237" s="207"/>
      <c r="K237" s="207"/>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row>
    <row r="238" spans="1:41">
      <c r="A238" s="207"/>
      <c r="B238" s="207"/>
      <c r="C238" s="207"/>
      <c r="D238" s="207"/>
      <c r="E238" s="207"/>
      <c r="F238" s="207"/>
      <c r="G238" s="207"/>
      <c r="H238" s="207"/>
      <c r="I238" s="207"/>
      <c r="J238" s="207"/>
      <c r="K238" s="207"/>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row>
    <row r="239" spans="1:41">
      <c r="A239" s="207"/>
      <c r="B239" s="207"/>
      <c r="C239" s="207"/>
      <c r="D239" s="207"/>
      <c r="E239" s="207"/>
      <c r="F239" s="207"/>
      <c r="G239" s="207"/>
      <c r="H239" s="207"/>
      <c r="I239" s="207"/>
      <c r="J239" s="207"/>
      <c r="K239" s="207"/>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row>
    <row r="240" spans="1:41">
      <c r="A240" s="207"/>
      <c r="B240" s="207"/>
      <c r="C240" s="207"/>
      <c r="D240" s="207"/>
      <c r="E240" s="207"/>
      <c r="F240" s="207"/>
      <c r="G240" s="207"/>
      <c r="H240" s="207"/>
      <c r="I240" s="207"/>
      <c r="J240" s="207"/>
      <c r="K240" s="207"/>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row>
    <row r="241" spans="1:41">
      <c r="A241" s="207"/>
      <c r="B241" s="207"/>
      <c r="C241" s="207"/>
      <c r="D241" s="207"/>
      <c r="E241" s="207"/>
      <c r="F241" s="207"/>
      <c r="G241" s="207"/>
      <c r="H241" s="207"/>
      <c r="I241" s="207"/>
      <c r="J241" s="207"/>
      <c r="K241" s="207"/>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row>
    <row r="242" spans="1:41">
      <c r="A242" s="207"/>
      <c r="B242" s="207"/>
      <c r="C242" s="207"/>
      <c r="D242" s="207"/>
      <c r="E242" s="207"/>
      <c r="F242" s="207"/>
      <c r="G242" s="207"/>
      <c r="H242" s="207"/>
      <c r="I242" s="207"/>
      <c r="J242" s="207"/>
      <c r="K242" s="207"/>
      <c r="L242" s="207"/>
      <c r="M242" s="207"/>
      <c r="N242" s="207"/>
      <c r="O242" s="207"/>
      <c r="P242" s="207"/>
      <c r="Q242" s="207"/>
      <c r="R242" s="207"/>
      <c r="S242" s="207"/>
      <c r="T242" s="207"/>
      <c r="U242" s="207"/>
      <c r="V242" s="207"/>
      <c r="W242" s="207"/>
      <c r="X242" s="207"/>
      <c r="Y242" s="207"/>
      <c r="Z242" s="207"/>
      <c r="AA242" s="207"/>
      <c r="AB242" s="207"/>
      <c r="AC242" s="207"/>
      <c r="AD242" s="207"/>
      <c r="AE242" s="207"/>
      <c r="AF242" s="207"/>
      <c r="AG242" s="207"/>
      <c r="AH242" s="207"/>
      <c r="AI242" s="207"/>
      <c r="AJ242" s="207"/>
      <c r="AK242" s="207"/>
      <c r="AL242" s="207"/>
      <c r="AM242" s="207"/>
      <c r="AN242" s="207"/>
      <c r="AO242" s="207"/>
    </row>
    <row r="243" spans="1:41">
      <c r="A243" s="207"/>
      <c r="B243" s="207"/>
      <c r="C243" s="207"/>
      <c r="D243" s="207"/>
      <c r="E243" s="207"/>
      <c r="F243" s="207"/>
      <c r="G243" s="207"/>
      <c r="H243" s="207"/>
      <c r="I243" s="207"/>
      <c r="J243" s="207"/>
      <c r="K243" s="207"/>
      <c r="L243" s="207"/>
      <c r="M243" s="207"/>
      <c r="N243" s="207"/>
      <c r="O243" s="207"/>
      <c r="P243" s="207"/>
      <c r="Q243" s="207"/>
      <c r="R243" s="207"/>
      <c r="S243" s="207"/>
      <c r="T243" s="207"/>
      <c r="U243" s="207"/>
      <c r="V243" s="207"/>
      <c r="W243" s="207"/>
      <c r="X243" s="207"/>
      <c r="Y243" s="207"/>
      <c r="Z243" s="207"/>
      <c r="AA243" s="207"/>
      <c r="AB243" s="207"/>
      <c r="AC243" s="207"/>
      <c r="AD243" s="207"/>
      <c r="AE243" s="207"/>
      <c r="AF243" s="207"/>
      <c r="AG243" s="207"/>
      <c r="AH243" s="207"/>
      <c r="AI243" s="207"/>
      <c r="AJ243" s="207"/>
      <c r="AK243" s="207"/>
      <c r="AL243" s="207"/>
      <c r="AM243" s="207"/>
      <c r="AN243" s="207"/>
      <c r="AO243" s="207"/>
    </row>
    <row r="244" spans="1:41">
      <c r="A244" s="207"/>
      <c r="B244" s="207"/>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row>
    <row r="245" spans="1:41">
      <c r="A245" s="207"/>
      <c r="B245" s="207"/>
      <c r="C245" s="207"/>
      <c r="D245" s="207"/>
      <c r="E245" s="207"/>
      <c r="F245" s="207"/>
      <c r="G245" s="207"/>
      <c r="H245" s="207"/>
      <c r="I245" s="207"/>
      <c r="J245" s="207"/>
      <c r="K245" s="20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row>
    <row r="246" spans="1:41">
      <c r="A246" s="207"/>
      <c r="B246" s="207"/>
      <c r="C246" s="207"/>
      <c r="D246" s="207"/>
      <c r="E246" s="207"/>
      <c r="F246" s="207"/>
      <c r="G246" s="207"/>
      <c r="H246" s="207"/>
      <c r="I246" s="207"/>
      <c r="J246" s="207"/>
      <c r="K246" s="207"/>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row>
    <row r="247" spans="1:41">
      <c r="A247" s="207"/>
      <c r="B247" s="207"/>
      <c r="C247" s="207"/>
      <c r="D247" s="207"/>
      <c r="E247" s="207"/>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row>
    <row r="248" spans="1:41">
      <c r="A248" s="207"/>
      <c r="B248" s="207"/>
      <c r="C248" s="207"/>
      <c r="D248" s="207"/>
      <c r="E248" s="207"/>
      <c r="F248" s="207"/>
      <c r="G248" s="207"/>
      <c r="H248" s="207"/>
      <c r="I248" s="207"/>
      <c r="J248" s="207"/>
      <c r="K248" s="20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c r="AO248" s="207"/>
    </row>
    <row r="249" spans="1:41">
      <c r="A249" s="207"/>
      <c r="B249" s="207"/>
      <c r="C249" s="207"/>
      <c r="D249" s="207"/>
      <c r="E249" s="207"/>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row>
    <row r="250" spans="1:41">
      <c r="A250" s="207"/>
      <c r="B250" s="207"/>
      <c r="C250" s="207"/>
      <c r="D250" s="207"/>
      <c r="E250" s="207"/>
      <c r="F250" s="207"/>
      <c r="G250" s="207"/>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row>
    <row r="251" spans="1:41">
      <c r="A251" s="207"/>
      <c r="B251" s="207"/>
      <c r="C251" s="207"/>
      <c r="D251" s="207"/>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row>
    <row r="252" spans="1:41">
      <c r="A252" s="207"/>
      <c r="B252" s="207"/>
      <c r="C252" s="207"/>
      <c r="D252" s="207"/>
      <c r="E252" s="207"/>
      <c r="F252" s="207"/>
      <c r="G252" s="207"/>
      <c r="H252" s="207"/>
      <c r="I252" s="207"/>
      <c r="J252" s="207"/>
      <c r="K252" s="207"/>
      <c r="L252" s="207"/>
      <c r="M252" s="207"/>
      <c r="N252" s="207"/>
      <c r="O252" s="207"/>
      <c r="P252" s="207"/>
      <c r="Q252" s="207"/>
      <c r="R252" s="207"/>
      <c r="S252" s="207"/>
      <c r="T252" s="207"/>
      <c r="U252" s="207"/>
      <c r="V252" s="207"/>
      <c r="W252" s="207"/>
      <c r="X252" s="207"/>
      <c r="Y252" s="207"/>
      <c r="Z252" s="207"/>
      <c r="AA252" s="207"/>
      <c r="AB252" s="207"/>
      <c r="AC252" s="207"/>
      <c r="AD252" s="207"/>
      <c r="AE252" s="207"/>
      <c r="AF252" s="207"/>
      <c r="AG252" s="207"/>
      <c r="AH252" s="207"/>
      <c r="AI252" s="207"/>
      <c r="AJ252" s="207"/>
      <c r="AK252" s="207"/>
      <c r="AL252" s="207"/>
      <c r="AM252" s="207"/>
      <c r="AN252" s="207"/>
      <c r="AO252" s="207"/>
    </row>
    <row r="253" spans="1:41">
      <c r="A253" s="207"/>
      <c r="B253" s="207"/>
      <c r="C253" s="207"/>
      <c r="D253" s="207"/>
      <c r="E253" s="207"/>
      <c r="F253" s="207"/>
      <c r="G253" s="207"/>
      <c r="H253" s="207"/>
      <c r="I253" s="207"/>
      <c r="J253" s="207"/>
      <c r="K253" s="20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07"/>
      <c r="AO253" s="207"/>
    </row>
    <row r="254" spans="1:41">
      <c r="A254" s="207"/>
      <c r="B254" s="207"/>
      <c r="C254" s="207"/>
      <c r="D254" s="207"/>
      <c r="E254" s="207"/>
      <c r="F254" s="207"/>
      <c r="G254" s="207"/>
      <c r="H254" s="207"/>
      <c r="I254" s="207"/>
      <c r="J254" s="207"/>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7"/>
      <c r="AO254" s="207"/>
    </row>
    <row r="255" spans="1:41">
      <c r="A255" s="207"/>
      <c r="B255" s="207"/>
      <c r="C255" s="207"/>
      <c r="D255" s="207"/>
      <c r="E255" s="207"/>
      <c r="F255" s="207"/>
      <c r="G255" s="207"/>
      <c r="H255" s="207"/>
      <c r="I255" s="207"/>
      <c r="J255" s="207"/>
      <c r="K255" s="207"/>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c r="AO255" s="207"/>
    </row>
    <row r="256" spans="1:41">
      <c r="A256" s="207"/>
      <c r="B256" s="207"/>
      <c r="C256" s="207"/>
      <c r="D256" s="207"/>
      <c r="E256" s="207"/>
      <c r="F256" s="207"/>
      <c r="G256" s="207"/>
      <c r="H256" s="207"/>
      <c r="I256" s="207"/>
      <c r="J256" s="207"/>
      <c r="K256" s="20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07"/>
      <c r="AO256" s="207"/>
    </row>
    <row r="257" spans="1:41">
      <c r="A257" s="207"/>
      <c r="B257" s="207"/>
      <c r="C257" s="207"/>
      <c r="D257" s="207"/>
      <c r="E257" s="207"/>
      <c r="F257" s="207"/>
      <c r="G257" s="207"/>
      <c r="H257" s="207"/>
      <c r="I257" s="207"/>
      <c r="J257" s="207"/>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7"/>
      <c r="AO257" s="207"/>
    </row>
    <row r="258" spans="1:41">
      <c r="A258" s="207"/>
      <c r="B258" s="207"/>
      <c r="C258" s="207"/>
      <c r="D258" s="207"/>
      <c r="E258" s="207"/>
      <c r="F258" s="207"/>
      <c r="G258" s="207"/>
      <c r="H258" s="207"/>
      <c r="I258" s="207"/>
      <c r="J258" s="207"/>
      <c r="K258" s="20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207"/>
      <c r="AM258" s="207"/>
      <c r="AN258" s="207"/>
      <c r="AO258" s="207"/>
    </row>
    <row r="259" spans="1:41">
      <c r="A259" s="207"/>
      <c r="B259" s="207"/>
      <c r="C259" s="207"/>
      <c r="D259" s="207"/>
      <c r="E259" s="207"/>
      <c r="F259" s="207"/>
      <c r="G259" s="207"/>
      <c r="H259" s="207"/>
      <c r="I259" s="207"/>
      <c r="J259" s="207"/>
      <c r="K259" s="207"/>
      <c r="L259" s="207"/>
      <c r="M259" s="207"/>
      <c r="N259" s="207"/>
      <c r="O259" s="207"/>
      <c r="P259" s="207"/>
      <c r="Q259" s="207"/>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207"/>
      <c r="AM259" s="207"/>
      <c r="AN259" s="207"/>
      <c r="AO259" s="207"/>
    </row>
    <row r="260" spans="1:41">
      <c r="A260" s="207"/>
      <c r="B260" s="207"/>
      <c r="C260" s="207"/>
      <c r="D260" s="207"/>
      <c r="E260" s="207"/>
      <c r="F260" s="207"/>
      <c r="G260" s="207"/>
      <c r="H260" s="207"/>
      <c r="I260" s="207"/>
      <c r="J260" s="207"/>
      <c r="K260" s="20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07"/>
      <c r="AO260" s="207"/>
    </row>
    <row r="261" spans="1:41">
      <c r="A261" s="207"/>
      <c r="B261" s="207"/>
      <c r="C261" s="207"/>
      <c r="D261" s="207"/>
      <c r="E261" s="207"/>
      <c r="F261" s="207"/>
      <c r="G261" s="207"/>
      <c r="H261" s="207"/>
      <c r="I261" s="207"/>
      <c r="J261" s="207"/>
      <c r="K261" s="207"/>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7"/>
      <c r="AM261" s="207"/>
      <c r="AN261" s="207"/>
      <c r="AO261" s="207"/>
    </row>
    <row r="262" spans="1:41">
      <c r="A262" s="207"/>
      <c r="B262" s="207"/>
      <c r="C262" s="207"/>
      <c r="D262" s="207"/>
      <c r="E262" s="207"/>
      <c r="F262" s="207"/>
      <c r="G262" s="207"/>
      <c r="H262" s="207"/>
      <c r="I262" s="207"/>
      <c r="J262" s="207"/>
      <c r="K262" s="207"/>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row>
    <row r="263" spans="1:41">
      <c r="A263" s="207"/>
      <c r="B263" s="207"/>
      <c r="C263" s="207"/>
      <c r="D263" s="207"/>
      <c r="E263" s="207"/>
      <c r="F263" s="207"/>
      <c r="G263" s="207"/>
      <c r="H263" s="207"/>
      <c r="I263" s="207"/>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c r="AO263" s="207"/>
    </row>
    <row r="264" spans="1:41">
      <c r="A264" s="207"/>
      <c r="B264" s="207"/>
      <c r="C264" s="207"/>
      <c r="D264" s="207"/>
      <c r="E264" s="207"/>
      <c r="F264" s="207"/>
      <c r="G264" s="207"/>
      <c r="H264" s="207"/>
      <c r="I264" s="207"/>
      <c r="J264" s="207"/>
      <c r="K264" s="207"/>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row>
    <row r="265" spans="1:41">
      <c r="A265" s="207"/>
      <c r="B265" s="207"/>
      <c r="C265" s="207"/>
      <c r="D265" s="207"/>
      <c r="E265" s="207"/>
      <c r="F265" s="207"/>
      <c r="G265" s="207"/>
      <c r="H265" s="207"/>
      <c r="I265" s="207"/>
      <c r="J265" s="207"/>
      <c r="K265" s="207"/>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07"/>
      <c r="AO265" s="207"/>
    </row>
    <row r="266" spans="1:41">
      <c r="A266" s="207"/>
      <c r="B266" s="207"/>
      <c r="C266" s="207"/>
      <c r="D266" s="207"/>
      <c r="E266" s="207"/>
      <c r="F266" s="207"/>
      <c r="G266" s="207"/>
      <c r="H266" s="207"/>
      <c r="I266" s="207"/>
      <c r="J266" s="207"/>
      <c r="K266" s="207"/>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7"/>
      <c r="AM266" s="207"/>
      <c r="AN266" s="207"/>
      <c r="AO266" s="207"/>
    </row>
    <row r="267" spans="1:41">
      <c r="A267" s="207"/>
      <c r="B267" s="207"/>
      <c r="C267" s="207"/>
      <c r="D267" s="207"/>
      <c r="E267" s="207"/>
      <c r="F267" s="207"/>
      <c r="G267" s="207"/>
      <c r="H267" s="207"/>
      <c r="I267" s="207"/>
      <c r="J267" s="207"/>
      <c r="K267" s="207"/>
      <c r="L267" s="207"/>
      <c r="M267" s="207"/>
      <c r="N267" s="207"/>
      <c r="O267" s="207"/>
      <c r="P267" s="207"/>
      <c r="Q267" s="207"/>
      <c r="R267" s="207"/>
      <c r="S267" s="207"/>
      <c r="T267" s="207"/>
      <c r="U267" s="207"/>
      <c r="V267" s="207"/>
      <c r="W267" s="207"/>
      <c r="X267" s="207"/>
      <c r="Y267" s="207"/>
      <c r="Z267" s="207"/>
      <c r="AA267" s="207"/>
      <c r="AB267" s="207"/>
      <c r="AC267" s="207"/>
      <c r="AD267" s="207"/>
      <c r="AE267" s="207"/>
      <c r="AF267" s="207"/>
      <c r="AG267" s="207"/>
      <c r="AH267" s="207"/>
      <c r="AI267" s="207"/>
      <c r="AJ267" s="207"/>
      <c r="AK267" s="207"/>
      <c r="AL267" s="207"/>
      <c r="AM267" s="207"/>
      <c r="AN267" s="207"/>
      <c r="AO267" s="207"/>
    </row>
    <row r="268" spans="1:41">
      <c r="A268" s="207"/>
      <c r="B268" s="207"/>
      <c r="C268" s="207"/>
      <c r="D268" s="207"/>
      <c r="E268" s="207"/>
      <c r="F268" s="207"/>
      <c r="G268" s="207"/>
      <c r="H268" s="207"/>
      <c r="I268" s="207"/>
      <c r="J268" s="207"/>
      <c r="K268" s="207"/>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07"/>
      <c r="AO268" s="207"/>
    </row>
    <row r="269" spans="1:41">
      <c r="A269" s="207"/>
      <c r="B269" s="207"/>
      <c r="C269" s="207"/>
      <c r="D269" s="207"/>
      <c r="E269" s="207"/>
      <c r="F269" s="207"/>
      <c r="G269" s="207"/>
      <c r="H269" s="207"/>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c r="AI269" s="207"/>
      <c r="AJ269" s="207"/>
      <c r="AK269" s="207"/>
      <c r="AL269" s="207"/>
      <c r="AM269" s="207"/>
      <c r="AN269" s="207"/>
      <c r="AO269" s="207"/>
    </row>
    <row r="270" spans="1:41">
      <c r="A270" s="207"/>
      <c r="B270" s="207"/>
      <c r="C270" s="207"/>
      <c r="D270" s="207"/>
      <c r="E270" s="207"/>
      <c r="F270" s="207"/>
      <c r="G270" s="207"/>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c r="AI270" s="207"/>
      <c r="AJ270" s="207"/>
      <c r="AK270" s="207"/>
      <c r="AL270" s="207"/>
      <c r="AM270" s="207"/>
      <c r="AN270" s="207"/>
      <c r="AO270" s="207"/>
    </row>
    <row r="271" spans="1:41">
      <c r="A271" s="207"/>
      <c r="B271" s="207"/>
      <c r="C271" s="207"/>
      <c r="D271" s="207"/>
      <c r="E271" s="207"/>
      <c r="F271" s="207"/>
      <c r="G271" s="207"/>
      <c r="H271" s="207"/>
      <c r="I271" s="207"/>
      <c r="J271" s="207"/>
      <c r="K271" s="207"/>
      <c r="L271" s="207"/>
      <c r="M271" s="207"/>
      <c r="N271" s="207"/>
      <c r="O271" s="207"/>
      <c r="P271" s="207"/>
      <c r="Q271" s="207"/>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207"/>
      <c r="AM271" s="207"/>
      <c r="AN271" s="207"/>
      <c r="AO271" s="207"/>
    </row>
    <row r="272" spans="1:41">
      <c r="A272" s="207"/>
      <c r="B272" s="207"/>
      <c r="C272" s="207"/>
      <c r="D272" s="207"/>
      <c r="E272" s="207"/>
      <c r="F272" s="207"/>
      <c r="G272" s="207"/>
      <c r="H272" s="207"/>
      <c r="I272" s="207"/>
      <c r="J272" s="207"/>
      <c r="K272" s="207"/>
      <c r="L272" s="207"/>
      <c r="M272" s="207"/>
      <c r="N272" s="207"/>
      <c r="O272" s="207"/>
      <c r="P272" s="207"/>
      <c r="Q272" s="207"/>
      <c r="R272" s="207"/>
      <c r="S272" s="207"/>
      <c r="T272" s="207"/>
      <c r="U272" s="207"/>
      <c r="V272" s="207"/>
      <c r="W272" s="207"/>
      <c r="X272" s="207"/>
      <c r="Y272" s="207"/>
      <c r="Z272" s="207"/>
      <c r="AA272" s="207"/>
      <c r="AB272" s="207"/>
      <c r="AC272" s="207"/>
      <c r="AD272" s="207"/>
      <c r="AE272" s="207"/>
      <c r="AF272" s="207"/>
      <c r="AG272" s="207"/>
      <c r="AH272" s="207"/>
      <c r="AI272" s="207"/>
      <c r="AJ272" s="207"/>
      <c r="AK272" s="207"/>
      <c r="AL272" s="207"/>
      <c r="AM272" s="207"/>
      <c r="AN272" s="207"/>
      <c r="AO272" s="207"/>
    </row>
    <row r="273" spans="1:41">
      <c r="A273" s="207"/>
      <c r="B273" s="207"/>
      <c r="C273" s="207"/>
      <c r="D273" s="207"/>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07"/>
      <c r="AO273" s="207"/>
    </row>
    <row r="274" spans="1:41">
      <c r="A274" s="207"/>
      <c r="B274" s="207"/>
      <c r="C274" s="207"/>
      <c r="D274" s="207"/>
      <c r="E274" s="207"/>
      <c r="F274" s="207"/>
      <c r="G274" s="207"/>
      <c r="H274" s="207"/>
      <c r="I274" s="207"/>
      <c r="J274" s="207"/>
      <c r="K274" s="207"/>
      <c r="L274" s="207"/>
      <c r="M274" s="207"/>
      <c r="N274" s="207"/>
      <c r="O274" s="207"/>
      <c r="P274" s="207"/>
      <c r="Q274" s="207"/>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207"/>
      <c r="AM274" s="207"/>
      <c r="AN274" s="207"/>
      <c r="AO274" s="207"/>
    </row>
    <row r="275" spans="1:41">
      <c r="A275" s="207"/>
      <c r="B275" s="207"/>
      <c r="C275" s="207"/>
      <c r="D275" s="207"/>
      <c r="E275" s="207"/>
      <c r="F275" s="207"/>
      <c r="G275" s="207"/>
      <c r="H275" s="207"/>
      <c r="I275" s="207"/>
      <c r="J275" s="207"/>
      <c r="K275" s="207"/>
      <c r="L275" s="207"/>
      <c r="M275" s="207"/>
      <c r="N275" s="207"/>
      <c r="O275" s="207"/>
      <c r="P275" s="207"/>
      <c r="Q275" s="207"/>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207"/>
      <c r="AM275" s="207"/>
      <c r="AN275" s="207"/>
      <c r="AO275" s="207"/>
    </row>
    <row r="276" spans="1:41">
      <c r="A276" s="207"/>
      <c r="B276" s="207"/>
      <c r="C276" s="207"/>
      <c r="D276" s="207"/>
      <c r="E276" s="207"/>
      <c r="F276" s="207"/>
      <c r="G276" s="207"/>
      <c r="H276" s="207"/>
      <c r="I276" s="207"/>
      <c r="J276" s="207"/>
      <c r="K276" s="207"/>
      <c r="L276" s="207"/>
      <c r="M276" s="207"/>
      <c r="N276" s="207"/>
      <c r="O276" s="207"/>
      <c r="P276" s="207"/>
      <c r="Q276" s="207"/>
      <c r="R276" s="207"/>
      <c r="S276" s="207"/>
      <c r="T276" s="207"/>
      <c r="U276" s="207"/>
      <c r="V276" s="207"/>
      <c r="W276" s="207"/>
      <c r="X276" s="207"/>
      <c r="Y276" s="207"/>
      <c r="Z276" s="207"/>
      <c r="AA276" s="207"/>
      <c r="AB276" s="207"/>
      <c r="AC276" s="207"/>
      <c r="AD276" s="207"/>
      <c r="AE276" s="207"/>
      <c r="AF276" s="207"/>
      <c r="AG276" s="207"/>
      <c r="AH276" s="207"/>
      <c r="AI276" s="207"/>
      <c r="AJ276" s="207"/>
      <c r="AK276" s="207"/>
      <c r="AL276" s="207"/>
      <c r="AM276" s="207"/>
      <c r="AN276" s="207"/>
      <c r="AO276" s="207"/>
    </row>
    <row r="277" spans="1:41">
      <c r="A277" s="207"/>
      <c r="B277" s="207"/>
      <c r="C277" s="207"/>
      <c r="D277" s="207"/>
      <c r="E277" s="207"/>
      <c r="F277" s="207"/>
      <c r="G277" s="207"/>
      <c r="H277" s="207"/>
      <c r="I277" s="207"/>
      <c r="J277" s="207"/>
      <c r="K277" s="207"/>
      <c r="L277" s="207"/>
      <c r="M277" s="207"/>
      <c r="N277" s="207"/>
      <c r="O277" s="207"/>
      <c r="P277" s="207"/>
      <c r="Q277" s="207"/>
      <c r="R277" s="207"/>
      <c r="S277" s="207"/>
      <c r="T277" s="207"/>
      <c r="U277" s="207"/>
      <c r="V277" s="207"/>
      <c r="W277" s="207"/>
      <c r="X277" s="207"/>
      <c r="Y277" s="207"/>
      <c r="Z277" s="207"/>
      <c r="AA277" s="207"/>
      <c r="AB277" s="207"/>
      <c r="AC277" s="207"/>
      <c r="AD277" s="207"/>
      <c r="AE277" s="207"/>
      <c r="AF277" s="207"/>
      <c r="AG277" s="207"/>
      <c r="AH277" s="207"/>
      <c r="AI277" s="207"/>
      <c r="AJ277" s="207"/>
      <c r="AK277" s="207"/>
      <c r="AL277" s="207"/>
      <c r="AM277" s="207"/>
      <c r="AN277" s="207"/>
      <c r="AO277" s="207"/>
    </row>
    <row r="278" spans="1:41">
      <c r="A278" s="207"/>
      <c r="B278" s="207"/>
      <c r="C278" s="207"/>
      <c r="D278" s="207"/>
      <c r="E278" s="207"/>
      <c r="F278" s="207"/>
      <c r="G278" s="207"/>
      <c r="H278" s="207"/>
      <c r="I278" s="207"/>
      <c r="J278" s="207"/>
      <c r="K278" s="207"/>
      <c r="L278" s="207"/>
      <c r="M278" s="207"/>
      <c r="N278" s="207"/>
      <c r="O278" s="207"/>
      <c r="P278" s="207"/>
      <c r="Q278" s="207"/>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207"/>
      <c r="AM278" s="207"/>
      <c r="AN278" s="207"/>
      <c r="AO278" s="207"/>
    </row>
    <row r="279" spans="1:41">
      <c r="A279" s="207"/>
      <c r="B279" s="207"/>
      <c r="C279" s="207"/>
      <c r="D279" s="207"/>
      <c r="E279" s="207"/>
      <c r="F279" s="207"/>
      <c r="G279" s="207"/>
      <c r="H279" s="207"/>
      <c r="I279" s="207"/>
      <c r="J279" s="207"/>
      <c r="K279" s="207"/>
      <c r="L279" s="207"/>
      <c r="M279" s="207"/>
      <c r="N279" s="207"/>
      <c r="O279" s="207"/>
      <c r="P279" s="207"/>
      <c r="Q279" s="207"/>
      <c r="R279" s="207"/>
      <c r="S279" s="207"/>
      <c r="T279" s="207"/>
      <c r="U279" s="207"/>
      <c r="V279" s="207"/>
      <c r="W279" s="207"/>
      <c r="X279" s="207"/>
      <c r="Y279" s="207"/>
      <c r="Z279" s="207"/>
      <c r="AA279" s="207"/>
      <c r="AB279" s="207"/>
      <c r="AC279" s="207"/>
      <c r="AD279" s="207"/>
      <c r="AE279" s="207"/>
      <c r="AF279" s="207"/>
      <c r="AG279" s="207"/>
      <c r="AH279" s="207"/>
      <c r="AI279" s="207"/>
      <c r="AJ279" s="207"/>
      <c r="AK279" s="207"/>
      <c r="AL279" s="207"/>
      <c r="AM279" s="207"/>
      <c r="AN279" s="207"/>
      <c r="AO279" s="207"/>
    </row>
    <row r="280" spans="1:41">
      <c r="A280" s="207"/>
      <c r="B280" s="207"/>
      <c r="C280" s="207"/>
      <c r="D280" s="207"/>
      <c r="E280" s="207"/>
      <c r="F280" s="207"/>
      <c r="G280" s="207"/>
      <c r="H280" s="207"/>
      <c r="I280" s="207"/>
      <c r="J280" s="207"/>
      <c r="K280" s="207"/>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c r="AO280" s="207"/>
    </row>
    <row r="281" spans="1:41">
      <c r="A281" s="207"/>
      <c r="B281" s="207"/>
      <c r="C281" s="207"/>
      <c r="D281" s="207"/>
      <c r="E281" s="207"/>
      <c r="F281" s="207"/>
      <c r="G281" s="207"/>
      <c r="H281" s="207"/>
      <c r="I281" s="207"/>
      <c r="J281" s="207"/>
      <c r="K281" s="207"/>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207"/>
      <c r="AM281" s="207"/>
      <c r="AN281" s="207"/>
      <c r="AO281" s="207"/>
    </row>
    <row r="282" spans="1:41">
      <c r="A282" s="207"/>
      <c r="B282" s="207"/>
      <c r="C282" s="207"/>
      <c r="D282" s="207"/>
      <c r="E282" s="207"/>
      <c r="F282" s="207"/>
      <c r="G282" s="207"/>
      <c r="H282" s="207"/>
      <c r="I282" s="207"/>
      <c r="J282" s="207"/>
      <c r="K282" s="207"/>
      <c r="L282" s="207"/>
      <c r="M282" s="207"/>
      <c r="N282" s="207"/>
      <c r="O282" s="207"/>
      <c r="P282" s="207"/>
      <c r="Q282" s="207"/>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207"/>
      <c r="AM282" s="207"/>
      <c r="AN282" s="207"/>
      <c r="AO282" s="207"/>
    </row>
    <row r="283" spans="1:41">
      <c r="A283" s="207"/>
      <c r="B283" s="207"/>
      <c r="C283" s="207"/>
      <c r="D283" s="207"/>
      <c r="E283" s="207"/>
      <c r="F283" s="207"/>
      <c r="G283" s="207"/>
      <c r="H283" s="207"/>
      <c r="I283" s="207"/>
      <c r="J283" s="207"/>
      <c r="K283" s="207"/>
      <c r="L283" s="207"/>
      <c r="M283" s="207"/>
      <c r="N283" s="207"/>
      <c r="O283" s="207"/>
      <c r="P283" s="207"/>
      <c r="Q283" s="207"/>
      <c r="R283" s="207"/>
      <c r="S283" s="207"/>
      <c r="T283" s="207"/>
      <c r="U283" s="207"/>
      <c r="V283" s="207"/>
      <c r="W283" s="207"/>
      <c r="X283" s="207"/>
      <c r="Y283" s="207"/>
      <c r="Z283" s="207"/>
      <c r="AA283" s="207"/>
      <c r="AB283" s="207"/>
      <c r="AC283" s="207"/>
      <c r="AD283" s="207"/>
      <c r="AE283" s="207"/>
      <c r="AF283" s="207"/>
      <c r="AG283" s="207"/>
      <c r="AH283" s="207"/>
      <c r="AI283" s="207"/>
      <c r="AJ283" s="207"/>
      <c r="AK283" s="207"/>
      <c r="AL283" s="207"/>
      <c r="AM283" s="207"/>
      <c r="AN283" s="207"/>
      <c r="AO283" s="207"/>
    </row>
    <row r="284" spans="1:41">
      <c r="A284" s="207"/>
      <c r="B284" s="207"/>
      <c r="C284" s="207"/>
      <c r="D284" s="207"/>
      <c r="E284" s="207"/>
      <c r="F284" s="207"/>
      <c r="G284" s="207"/>
      <c r="H284" s="207"/>
      <c r="I284" s="207"/>
      <c r="J284" s="207"/>
      <c r="K284" s="207"/>
      <c r="L284" s="207"/>
      <c r="M284" s="207"/>
      <c r="N284" s="207"/>
      <c r="O284" s="207"/>
      <c r="P284" s="207"/>
      <c r="Q284" s="207"/>
      <c r="R284" s="207"/>
      <c r="S284" s="207"/>
      <c r="T284" s="207"/>
      <c r="U284" s="207"/>
      <c r="V284" s="207"/>
      <c r="W284" s="207"/>
      <c r="X284" s="207"/>
      <c r="Y284" s="207"/>
      <c r="Z284" s="207"/>
      <c r="AA284" s="207"/>
      <c r="AB284" s="207"/>
      <c r="AC284" s="207"/>
      <c r="AD284" s="207"/>
      <c r="AE284" s="207"/>
      <c r="AF284" s="207"/>
      <c r="AG284" s="207"/>
      <c r="AH284" s="207"/>
      <c r="AI284" s="207"/>
      <c r="AJ284" s="207"/>
      <c r="AK284" s="207"/>
      <c r="AL284" s="207"/>
      <c r="AM284" s="207"/>
      <c r="AN284" s="207"/>
      <c r="AO284" s="207"/>
    </row>
    <row r="285" spans="1:41">
      <c r="A285" s="207"/>
      <c r="B285" s="207"/>
      <c r="C285" s="207"/>
      <c r="D285" s="207"/>
      <c r="E285" s="207"/>
      <c r="F285" s="207"/>
      <c r="G285" s="207"/>
      <c r="H285" s="207"/>
      <c r="I285" s="207"/>
      <c r="J285" s="207"/>
      <c r="K285" s="207"/>
      <c r="L285" s="207"/>
      <c r="M285" s="207"/>
      <c r="N285" s="207"/>
      <c r="O285" s="207"/>
      <c r="P285" s="207"/>
      <c r="Q285" s="207"/>
      <c r="R285" s="207"/>
      <c r="S285" s="207"/>
      <c r="T285" s="207"/>
      <c r="U285" s="207"/>
      <c r="V285" s="207"/>
      <c r="W285" s="207"/>
      <c r="X285" s="207"/>
      <c r="Y285" s="207"/>
      <c r="Z285" s="207"/>
      <c r="AA285" s="207"/>
      <c r="AB285" s="207"/>
      <c r="AC285" s="207"/>
      <c r="AD285" s="207"/>
      <c r="AE285" s="207"/>
      <c r="AF285" s="207"/>
      <c r="AG285" s="207"/>
      <c r="AH285" s="207"/>
      <c r="AI285" s="207"/>
      <c r="AJ285" s="207"/>
      <c r="AK285" s="207"/>
      <c r="AL285" s="207"/>
      <c r="AM285" s="207"/>
      <c r="AN285" s="207"/>
      <c r="AO285" s="207"/>
    </row>
    <row r="286" spans="1:41">
      <c r="A286" s="207"/>
      <c r="B286" s="207"/>
      <c r="C286" s="207"/>
      <c r="D286" s="207"/>
      <c r="E286" s="207"/>
      <c r="F286" s="207"/>
      <c r="G286" s="207"/>
      <c r="H286" s="207"/>
      <c r="I286" s="207"/>
      <c r="J286" s="207"/>
      <c r="K286" s="207"/>
      <c r="L286" s="207"/>
      <c r="M286" s="207"/>
      <c r="N286" s="207"/>
      <c r="O286" s="207"/>
      <c r="P286" s="207"/>
      <c r="Q286" s="207"/>
      <c r="R286" s="207"/>
      <c r="S286" s="207"/>
      <c r="T286" s="207"/>
      <c r="U286" s="207"/>
      <c r="V286" s="207"/>
      <c r="W286" s="207"/>
      <c r="X286" s="207"/>
      <c r="Y286" s="207"/>
      <c r="Z286" s="207"/>
      <c r="AA286" s="207"/>
      <c r="AB286" s="207"/>
      <c r="AC286" s="207"/>
      <c r="AD286" s="207"/>
      <c r="AE286" s="207"/>
      <c r="AF286" s="207"/>
      <c r="AG286" s="207"/>
      <c r="AH286" s="207"/>
      <c r="AI286" s="207"/>
      <c r="AJ286" s="207"/>
      <c r="AK286" s="207"/>
      <c r="AL286" s="207"/>
      <c r="AM286" s="207"/>
      <c r="AN286" s="207"/>
      <c r="AO286" s="207"/>
    </row>
    <row r="287" spans="1:41">
      <c r="A287" s="207"/>
      <c r="B287" s="207"/>
      <c r="C287" s="207"/>
      <c r="D287" s="207"/>
      <c r="E287" s="207"/>
      <c r="F287" s="207"/>
      <c r="G287" s="207"/>
      <c r="H287" s="207"/>
      <c r="I287" s="207"/>
      <c r="J287" s="207"/>
      <c r="K287" s="207"/>
      <c r="L287" s="207"/>
      <c r="M287" s="207"/>
      <c r="N287" s="207"/>
      <c r="O287" s="207"/>
      <c r="P287" s="207"/>
      <c r="Q287" s="207"/>
      <c r="R287" s="207"/>
      <c r="S287" s="207"/>
      <c r="T287" s="207"/>
      <c r="U287" s="207"/>
      <c r="V287" s="207"/>
      <c r="W287" s="207"/>
      <c r="X287" s="207"/>
      <c r="Y287" s="207"/>
      <c r="Z287" s="207"/>
      <c r="AA287" s="207"/>
      <c r="AB287" s="207"/>
      <c r="AC287" s="207"/>
      <c r="AD287" s="207"/>
      <c r="AE287" s="207"/>
      <c r="AF287" s="207"/>
      <c r="AG287" s="207"/>
      <c r="AH287" s="207"/>
      <c r="AI287" s="207"/>
      <c r="AJ287" s="207"/>
      <c r="AK287" s="207"/>
      <c r="AL287" s="207"/>
      <c r="AM287" s="207"/>
      <c r="AN287" s="207"/>
      <c r="AO287" s="207"/>
    </row>
    <row r="288" spans="1:41">
      <c r="A288" s="207"/>
      <c r="B288" s="207"/>
      <c r="C288" s="207"/>
      <c r="D288" s="207"/>
      <c r="E288" s="207"/>
      <c r="F288" s="207"/>
      <c r="G288" s="207"/>
      <c r="H288" s="207"/>
      <c r="I288" s="207"/>
      <c r="J288" s="207"/>
      <c r="K288" s="207"/>
      <c r="L288" s="207"/>
      <c r="M288" s="207"/>
      <c r="N288" s="207"/>
      <c r="O288" s="207"/>
      <c r="P288" s="207"/>
      <c r="Q288" s="207"/>
      <c r="R288" s="207"/>
      <c r="S288" s="207"/>
      <c r="T288" s="207"/>
      <c r="U288" s="207"/>
      <c r="V288" s="207"/>
      <c r="W288" s="207"/>
      <c r="X288" s="207"/>
      <c r="Y288" s="207"/>
      <c r="Z288" s="207"/>
      <c r="AA288" s="207"/>
      <c r="AB288" s="207"/>
      <c r="AC288" s="207"/>
      <c r="AD288" s="207"/>
      <c r="AE288" s="207"/>
      <c r="AF288" s="207"/>
      <c r="AG288" s="207"/>
      <c r="AH288" s="207"/>
      <c r="AI288" s="207"/>
      <c r="AJ288" s="207"/>
      <c r="AK288" s="207"/>
      <c r="AL288" s="207"/>
      <c r="AM288" s="207"/>
      <c r="AN288" s="207"/>
      <c r="AO288" s="207"/>
    </row>
    <row r="289" spans="1:41">
      <c r="A289" s="207"/>
      <c r="B289" s="207"/>
      <c r="C289" s="207"/>
      <c r="D289" s="207"/>
      <c r="E289" s="207"/>
      <c r="F289" s="207"/>
      <c r="G289" s="207"/>
      <c r="H289" s="207"/>
      <c r="I289" s="207"/>
      <c r="J289" s="207"/>
      <c r="K289" s="207"/>
      <c r="L289" s="207"/>
      <c r="M289" s="207"/>
      <c r="N289" s="207"/>
      <c r="O289" s="207"/>
      <c r="P289" s="207"/>
      <c r="Q289" s="207"/>
      <c r="R289" s="207"/>
      <c r="S289" s="207"/>
      <c r="T289" s="207"/>
      <c r="U289" s="207"/>
      <c r="V289" s="207"/>
      <c r="W289" s="207"/>
      <c r="X289" s="207"/>
      <c r="Y289" s="207"/>
      <c r="Z289" s="207"/>
      <c r="AA289" s="207"/>
      <c r="AB289" s="207"/>
      <c r="AC289" s="207"/>
      <c r="AD289" s="207"/>
      <c r="AE289" s="207"/>
      <c r="AF289" s="207"/>
      <c r="AG289" s="207"/>
      <c r="AH289" s="207"/>
      <c r="AI289" s="207"/>
      <c r="AJ289" s="207"/>
      <c r="AK289" s="207"/>
      <c r="AL289" s="207"/>
      <c r="AM289" s="207"/>
      <c r="AN289" s="207"/>
      <c r="AO289" s="207"/>
    </row>
    <row r="290" spans="1:41">
      <c r="A290" s="207"/>
      <c r="B290" s="207"/>
      <c r="C290" s="207"/>
      <c r="D290" s="207"/>
      <c r="E290" s="207"/>
      <c r="F290" s="207"/>
      <c r="G290" s="207"/>
      <c r="H290" s="207"/>
      <c r="I290" s="207"/>
      <c r="J290" s="207"/>
      <c r="K290" s="207"/>
      <c r="L290" s="207"/>
      <c r="M290" s="207"/>
      <c r="N290" s="207"/>
      <c r="O290" s="207"/>
      <c r="P290" s="207"/>
      <c r="Q290" s="207"/>
      <c r="R290" s="207"/>
      <c r="S290" s="207"/>
      <c r="T290" s="207"/>
      <c r="U290" s="207"/>
      <c r="V290" s="207"/>
      <c r="W290" s="207"/>
      <c r="X290" s="207"/>
      <c r="Y290" s="207"/>
      <c r="Z290" s="207"/>
      <c r="AA290" s="207"/>
      <c r="AB290" s="207"/>
      <c r="AC290" s="207"/>
      <c r="AD290" s="207"/>
      <c r="AE290" s="207"/>
      <c r="AF290" s="207"/>
      <c r="AG290" s="207"/>
      <c r="AH290" s="207"/>
      <c r="AI290" s="207"/>
      <c r="AJ290" s="207"/>
      <c r="AK290" s="207"/>
      <c r="AL290" s="207"/>
      <c r="AM290" s="207"/>
      <c r="AN290" s="207"/>
      <c r="AO290" s="207"/>
    </row>
    <row r="291" spans="1:41">
      <c r="A291" s="207"/>
      <c r="B291" s="207"/>
      <c r="C291" s="207"/>
      <c r="D291" s="207"/>
      <c r="E291" s="207"/>
      <c r="F291" s="207"/>
      <c r="G291" s="207"/>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row>
    <row r="292" spans="1:41">
      <c r="A292" s="207"/>
      <c r="B292" s="207"/>
      <c r="C292" s="207"/>
      <c r="D292" s="207"/>
      <c r="E292" s="207"/>
      <c r="F292" s="207"/>
      <c r="G292" s="207"/>
      <c r="H292" s="207"/>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c r="AO292" s="207"/>
    </row>
    <row r="293" spans="1:41">
      <c r="A293" s="207"/>
      <c r="B293" s="207"/>
      <c r="C293" s="207"/>
      <c r="D293" s="207"/>
      <c r="E293" s="207"/>
      <c r="F293" s="207"/>
      <c r="G293" s="207"/>
      <c r="H293" s="207"/>
      <c r="I293" s="207"/>
      <c r="J293" s="207"/>
      <c r="K293" s="207"/>
      <c r="L293" s="207"/>
      <c r="M293" s="207"/>
      <c r="N293" s="207"/>
      <c r="O293" s="207"/>
      <c r="P293" s="207"/>
      <c r="Q293" s="207"/>
      <c r="R293" s="207"/>
      <c r="S293" s="207"/>
      <c r="T293" s="207"/>
      <c r="U293" s="207"/>
      <c r="V293" s="207"/>
      <c r="W293" s="207"/>
      <c r="X293" s="207"/>
      <c r="Y293" s="207"/>
      <c r="Z293" s="207"/>
      <c r="AA293" s="207"/>
      <c r="AB293" s="207"/>
      <c r="AC293" s="207"/>
      <c r="AD293" s="207"/>
      <c r="AE293" s="207"/>
      <c r="AF293" s="207"/>
      <c r="AG293" s="207"/>
      <c r="AH293" s="207"/>
      <c r="AI293" s="207"/>
      <c r="AJ293" s="207"/>
      <c r="AK293" s="207"/>
      <c r="AL293" s="207"/>
      <c r="AM293" s="207"/>
      <c r="AN293" s="207"/>
      <c r="AO293" s="207"/>
    </row>
    <row r="294" spans="1:41">
      <c r="A294" s="207"/>
      <c r="B294" s="207"/>
      <c r="C294" s="207"/>
      <c r="D294" s="207"/>
      <c r="E294" s="207"/>
      <c r="F294" s="207"/>
      <c r="G294" s="207"/>
      <c r="H294" s="207"/>
      <c r="I294" s="207"/>
      <c r="J294" s="207"/>
      <c r="K294" s="207"/>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c r="AO294" s="207"/>
    </row>
    <row r="295" spans="1:41">
      <c r="A295" s="207"/>
      <c r="B295" s="207"/>
      <c r="C295" s="207"/>
      <c r="D295" s="207"/>
      <c r="E295" s="207"/>
      <c r="F295" s="207"/>
      <c r="G295" s="207"/>
      <c r="H295" s="207"/>
      <c r="I295" s="207"/>
      <c r="J295" s="207"/>
      <c r="K295" s="207"/>
      <c r="L295" s="207"/>
      <c r="M295" s="207"/>
      <c r="N295" s="207"/>
      <c r="O295" s="207"/>
      <c r="P295" s="207"/>
      <c r="Q295" s="207"/>
      <c r="R295" s="207"/>
      <c r="S295" s="207"/>
      <c r="T295" s="207"/>
      <c r="U295" s="207"/>
      <c r="V295" s="207"/>
      <c r="W295" s="207"/>
      <c r="X295" s="207"/>
      <c r="Y295" s="207"/>
      <c r="Z295" s="207"/>
      <c r="AA295" s="207"/>
      <c r="AB295" s="207"/>
      <c r="AC295" s="207"/>
      <c r="AD295" s="207"/>
      <c r="AE295" s="207"/>
      <c r="AF295" s="207"/>
      <c r="AG295" s="207"/>
      <c r="AH295" s="207"/>
      <c r="AI295" s="207"/>
      <c r="AJ295" s="207"/>
      <c r="AK295" s="207"/>
      <c r="AL295" s="207"/>
      <c r="AM295" s="207"/>
      <c r="AN295" s="207"/>
      <c r="AO295" s="207"/>
    </row>
    <row r="296" spans="1:41">
      <c r="A296" s="207"/>
      <c r="B296" s="207"/>
      <c r="C296" s="207"/>
      <c r="D296" s="207"/>
      <c r="E296" s="207"/>
      <c r="F296" s="207"/>
      <c r="G296" s="207"/>
      <c r="H296" s="207"/>
      <c r="I296" s="207"/>
      <c r="J296" s="207"/>
      <c r="K296" s="207"/>
      <c r="L296" s="207"/>
      <c r="M296" s="207"/>
      <c r="N296" s="207"/>
      <c r="O296" s="207"/>
      <c r="P296" s="207"/>
      <c r="Q296" s="207"/>
      <c r="R296" s="207"/>
      <c r="S296" s="207"/>
      <c r="T296" s="207"/>
      <c r="U296" s="207"/>
      <c r="V296" s="207"/>
      <c r="W296" s="207"/>
      <c r="X296" s="207"/>
      <c r="Y296" s="207"/>
      <c r="Z296" s="207"/>
      <c r="AA296" s="207"/>
      <c r="AB296" s="207"/>
      <c r="AC296" s="207"/>
      <c r="AD296" s="207"/>
      <c r="AE296" s="207"/>
      <c r="AF296" s="207"/>
      <c r="AG296" s="207"/>
      <c r="AH296" s="207"/>
      <c r="AI296" s="207"/>
      <c r="AJ296" s="207"/>
      <c r="AK296" s="207"/>
      <c r="AL296" s="207"/>
      <c r="AM296" s="207"/>
      <c r="AN296" s="207"/>
      <c r="AO296" s="207"/>
    </row>
    <row r="297" spans="1:41">
      <c r="A297" s="207"/>
      <c r="B297" s="207"/>
      <c r="C297" s="207"/>
      <c r="D297" s="207"/>
      <c r="E297" s="207"/>
      <c r="F297" s="207"/>
      <c r="G297" s="207"/>
      <c r="H297" s="207"/>
      <c r="I297" s="207"/>
      <c r="J297" s="207"/>
      <c r="K297" s="207"/>
      <c r="L297" s="207"/>
      <c r="M297" s="207"/>
      <c r="N297" s="207"/>
      <c r="O297" s="207"/>
      <c r="P297" s="207"/>
      <c r="Q297" s="207"/>
      <c r="R297" s="207"/>
      <c r="S297" s="207"/>
      <c r="T297" s="207"/>
      <c r="U297" s="207"/>
      <c r="V297" s="207"/>
      <c r="W297" s="207"/>
      <c r="X297" s="207"/>
      <c r="Y297" s="207"/>
      <c r="Z297" s="207"/>
      <c r="AA297" s="207"/>
      <c r="AB297" s="207"/>
      <c r="AC297" s="207"/>
      <c r="AD297" s="207"/>
      <c r="AE297" s="207"/>
      <c r="AF297" s="207"/>
      <c r="AG297" s="207"/>
      <c r="AH297" s="207"/>
      <c r="AI297" s="207"/>
      <c r="AJ297" s="207"/>
      <c r="AK297" s="207"/>
      <c r="AL297" s="207"/>
      <c r="AM297" s="207"/>
      <c r="AN297" s="207"/>
      <c r="AO297" s="207"/>
    </row>
    <row r="298" spans="1:41">
      <c r="A298" s="207"/>
      <c r="B298" s="207"/>
      <c r="C298" s="207"/>
      <c r="D298" s="207"/>
      <c r="E298" s="207"/>
      <c r="F298" s="207"/>
      <c r="G298" s="207"/>
      <c r="H298" s="207"/>
      <c r="I298" s="207"/>
      <c r="J298" s="207"/>
      <c r="K298" s="207"/>
      <c r="L298" s="207"/>
      <c r="M298" s="207"/>
      <c r="N298" s="207"/>
      <c r="O298" s="207"/>
      <c r="P298" s="207"/>
      <c r="Q298" s="207"/>
      <c r="R298" s="207"/>
      <c r="S298" s="207"/>
      <c r="T298" s="207"/>
      <c r="U298" s="207"/>
      <c r="V298" s="207"/>
      <c r="W298" s="207"/>
      <c r="X298" s="207"/>
      <c r="Y298" s="207"/>
      <c r="Z298" s="207"/>
      <c r="AA298" s="207"/>
      <c r="AB298" s="207"/>
      <c r="AC298" s="207"/>
      <c r="AD298" s="207"/>
      <c r="AE298" s="207"/>
      <c r="AF298" s="207"/>
      <c r="AG298" s="207"/>
      <c r="AH298" s="207"/>
      <c r="AI298" s="207"/>
      <c r="AJ298" s="207"/>
      <c r="AK298" s="207"/>
      <c r="AL298" s="207"/>
      <c r="AM298" s="207"/>
      <c r="AN298" s="207"/>
      <c r="AO298" s="207"/>
    </row>
    <row r="299" spans="1:41">
      <c r="A299" s="207"/>
      <c r="B299" s="207"/>
      <c r="C299" s="207"/>
      <c r="D299" s="207"/>
      <c r="E299" s="207"/>
      <c r="F299" s="207"/>
      <c r="G299" s="207"/>
      <c r="H299" s="207"/>
      <c r="I299" s="207"/>
      <c r="J299" s="207"/>
      <c r="K299" s="207"/>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c r="AO299" s="207"/>
    </row>
    <row r="300" spans="1:41">
      <c r="A300" s="207"/>
      <c r="B300" s="207"/>
      <c r="C300" s="207"/>
      <c r="D300" s="207"/>
      <c r="E300" s="207"/>
      <c r="F300" s="207"/>
      <c r="G300" s="207"/>
      <c r="H300" s="207"/>
      <c r="I300" s="207"/>
      <c r="J300" s="207"/>
      <c r="K300" s="207"/>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07"/>
      <c r="AO300" s="207"/>
    </row>
    <row r="301" spans="1:41">
      <c r="A301" s="207"/>
      <c r="B301" s="207"/>
      <c r="C301" s="207"/>
      <c r="D301" s="207"/>
      <c r="E301" s="207"/>
      <c r="F301" s="207"/>
      <c r="G301" s="207"/>
      <c r="H301" s="207"/>
      <c r="I301" s="207"/>
      <c r="J301" s="207"/>
      <c r="K301" s="207"/>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07"/>
      <c r="AO301" s="207"/>
    </row>
    <row r="302" spans="1:41">
      <c r="A302" s="207"/>
      <c r="B302" s="207"/>
      <c r="C302" s="207"/>
      <c r="D302" s="207"/>
      <c r="E302" s="207"/>
      <c r="F302" s="207"/>
      <c r="G302" s="207"/>
      <c r="H302" s="207"/>
      <c r="I302" s="207"/>
      <c r="J302" s="207"/>
      <c r="K302" s="207"/>
      <c r="L302" s="207"/>
      <c r="M302" s="207"/>
      <c r="N302" s="207"/>
      <c r="O302" s="207"/>
      <c r="P302" s="207"/>
      <c r="Q302" s="207"/>
      <c r="R302" s="207"/>
      <c r="S302" s="207"/>
      <c r="T302" s="207"/>
      <c r="U302" s="207"/>
      <c r="V302" s="207"/>
      <c r="W302" s="207"/>
      <c r="X302" s="207"/>
      <c r="Y302" s="207"/>
      <c r="Z302" s="207"/>
      <c r="AA302" s="207"/>
      <c r="AB302" s="207"/>
      <c r="AC302" s="207"/>
      <c r="AD302" s="207"/>
      <c r="AE302" s="207"/>
      <c r="AF302" s="207"/>
      <c r="AG302" s="207"/>
      <c r="AH302" s="207"/>
      <c r="AI302" s="207"/>
      <c r="AJ302" s="207"/>
      <c r="AK302" s="207"/>
      <c r="AL302" s="207"/>
      <c r="AM302" s="207"/>
      <c r="AN302" s="207"/>
      <c r="AO302" s="207"/>
    </row>
    <row r="303" spans="1:41">
      <c r="A303" s="207"/>
      <c r="B303" s="207"/>
      <c r="C303" s="207"/>
      <c r="D303" s="207"/>
      <c r="E303" s="207"/>
      <c r="F303" s="207"/>
      <c r="G303" s="207"/>
      <c r="H303" s="207"/>
      <c r="I303" s="207"/>
      <c r="J303" s="207"/>
      <c r="K303" s="207"/>
      <c r="L303" s="207"/>
      <c r="M303" s="207"/>
      <c r="N303" s="207"/>
      <c r="O303" s="207"/>
      <c r="P303" s="207"/>
      <c r="Q303" s="207"/>
      <c r="R303" s="207"/>
      <c r="S303" s="207"/>
      <c r="T303" s="207"/>
      <c r="U303" s="207"/>
      <c r="V303" s="207"/>
      <c r="W303" s="207"/>
      <c r="X303" s="207"/>
      <c r="Y303" s="207"/>
      <c r="Z303" s="207"/>
      <c r="AA303" s="207"/>
      <c r="AB303" s="207"/>
      <c r="AC303" s="207"/>
      <c r="AD303" s="207"/>
      <c r="AE303" s="207"/>
      <c r="AF303" s="207"/>
      <c r="AG303" s="207"/>
      <c r="AH303" s="207"/>
      <c r="AI303" s="207"/>
      <c r="AJ303" s="207"/>
      <c r="AK303" s="207"/>
      <c r="AL303" s="207"/>
      <c r="AM303" s="207"/>
      <c r="AN303" s="207"/>
      <c r="AO303" s="207"/>
    </row>
    <row r="304" spans="1:41">
      <c r="A304" s="207"/>
      <c r="B304" s="207"/>
      <c r="C304" s="207"/>
      <c r="D304" s="207"/>
      <c r="E304" s="207"/>
      <c r="F304" s="207"/>
      <c r="G304" s="207"/>
      <c r="H304" s="207"/>
      <c r="I304" s="207"/>
      <c r="J304" s="207"/>
      <c r="K304" s="207"/>
      <c r="L304" s="207"/>
      <c r="M304" s="207"/>
      <c r="N304" s="207"/>
      <c r="O304" s="207"/>
      <c r="P304" s="207"/>
      <c r="Q304" s="207"/>
      <c r="R304" s="207"/>
      <c r="S304" s="207"/>
      <c r="T304" s="207"/>
      <c r="U304" s="207"/>
      <c r="V304" s="207"/>
      <c r="W304" s="207"/>
      <c r="X304" s="207"/>
      <c r="Y304" s="207"/>
      <c r="Z304" s="207"/>
      <c r="AA304" s="207"/>
      <c r="AB304" s="207"/>
      <c r="AC304" s="207"/>
      <c r="AD304" s="207"/>
      <c r="AE304" s="207"/>
      <c r="AF304" s="207"/>
      <c r="AG304" s="207"/>
      <c r="AH304" s="207"/>
      <c r="AI304" s="207"/>
      <c r="AJ304" s="207"/>
      <c r="AK304" s="207"/>
      <c r="AL304" s="207"/>
      <c r="AM304" s="207"/>
      <c r="AN304" s="207"/>
      <c r="AO304" s="207"/>
    </row>
    <row r="305" spans="1:41">
      <c r="A305" s="207"/>
      <c r="B305" s="207"/>
      <c r="C305" s="207"/>
      <c r="D305" s="207"/>
      <c r="E305" s="207"/>
      <c r="F305" s="207"/>
      <c r="G305" s="207"/>
      <c r="H305" s="207"/>
      <c r="I305" s="207"/>
      <c r="J305" s="207"/>
      <c r="K305" s="207"/>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07"/>
      <c r="AO305" s="207"/>
    </row>
    <row r="306" spans="1:41">
      <c r="A306" s="207"/>
      <c r="B306" s="207"/>
      <c r="C306" s="207"/>
      <c r="D306" s="207"/>
      <c r="E306" s="207"/>
      <c r="F306" s="207"/>
      <c r="G306" s="207"/>
      <c r="H306" s="207"/>
      <c r="I306" s="207"/>
      <c r="J306" s="207"/>
      <c r="K306" s="207"/>
      <c r="L306" s="207"/>
      <c r="M306" s="207"/>
      <c r="N306" s="207"/>
      <c r="O306" s="207"/>
      <c r="P306" s="207"/>
      <c r="Q306" s="207"/>
      <c r="R306" s="207"/>
      <c r="S306" s="207"/>
      <c r="T306" s="207"/>
      <c r="U306" s="207"/>
      <c r="V306" s="207"/>
      <c r="W306" s="207"/>
      <c r="X306" s="207"/>
      <c r="Y306" s="207"/>
      <c r="Z306" s="207"/>
      <c r="AA306" s="207"/>
      <c r="AB306" s="207"/>
      <c r="AC306" s="207"/>
      <c r="AD306" s="207"/>
      <c r="AE306" s="207"/>
      <c r="AF306" s="207"/>
      <c r="AG306" s="207"/>
      <c r="AH306" s="207"/>
      <c r="AI306" s="207"/>
      <c r="AJ306" s="207"/>
      <c r="AK306" s="207"/>
      <c r="AL306" s="207"/>
      <c r="AM306" s="207"/>
      <c r="AN306" s="207"/>
      <c r="AO306" s="207"/>
    </row>
    <row r="307" spans="1:41">
      <c r="A307" s="207"/>
      <c r="B307" s="207"/>
      <c r="C307" s="207"/>
      <c r="D307" s="207"/>
      <c r="E307" s="207"/>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row>
    <row r="308" spans="1:41">
      <c r="A308" s="207"/>
      <c r="B308" s="207"/>
      <c r="C308" s="207"/>
      <c r="D308" s="207"/>
      <c r="E308" s="207"/>
      <c r="F308" s="207"/>
      <c r="G308" s="207"/>
      <c r="H308" s="207"/>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c r="AO308" s="207"/>
    </row>
    <row r="309" spans="1:41">
      <c r="A309" s="207"/>
      <c r="B309" s="207"/>
      <c r="C309" s="207"/>
      <c r="D309" s="207"/>
      <c r="E309" s="207"/>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row>
    <row r="310" spans="1:41">
      <c r="A310" s="207"/>
      <c r="B310" s="207"/>
      <c r="C310" s="207"/>
      <c r="D310" s="207"/>
      <c r="E310" s="207"/>
      <c r="F310" s="207"/>
      <c r="G310" s="207"/>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row>
    <row r="311" spans="1:41">
      <c r="A311" s="207"/>
      <c r="B311" s="207"/>
      <c r="C311" s="207"/>
      <c r="D311" s="207"/>
      <c r="E311" s="207"/>
      <c r="F311" s="207"/>
      <c r="G311" s="207"/>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row>
    <row r="312" spans="1:41">
      <c r="A312" s="207"/>
      <c r="B312" s="207"/>
      <c r="C312" s="207"/>
      <c r="D312" s="207"/>
      <c r="E312" s="207"/>
      <c r="F312" s="207"/>
      <c r="G312" s="207"/>
      <c r="H312" s="207"/>
      <c r="I312" s="207"/>
      <c r="J312" s="207"/>
      <c r="K312" s="207"/>
      <c r="L312" s="207"/>
      <c r="M312" s="207"/>
      <c r="N312" s="207"/>
      <c r="O312" s="207"/>
      <c r="P312" s="207"/>
      <c r="Q312" s="207"/>
      <c r="R312" s="207"/>
      <c r="S312" s="207"/>
      <c r="T312" s="207"/>
      <c r="U312" s="207"/>
      <c r="V312" s="207"/>
      <c r="W312" s="207"/>
      <c r="X312" s="207"/>
      <c r="Y312" s="207"/>
      <c r="Z312" s="207"/>
      <c r="AA312" s="207"/>
      <c r="AB312" s="207"/>
      <c r="AC312" s="207"/>
      <c r="AD312" s="207"/>
      <c r="AE312" s="207"/>
      <c r="AF312" s="207"/>
      <c r="AG312" s="207"/>
      <c r="AH312" s="207"/>
      <c r="AI312" s="207"/>
      <c r="AJ312" s="207"/>
      <c r="AK312" s="207"/>
      <c r="AL312" s="207"/>
      <c r="AM312" s="207"/>
      <c r="AN312" s="207"/>
      <c r="AO312" s="207"/>
    </row>
    <row r="313" spans="1:41">
      <c r="A313" s="207"/>
      <c r="B313" s="207"/>
      <c r="C313" s="207"/>
      <c r="D313" s="207"/>
      <c r="E313" s="207"/>
      <c r="F313" s="207"/>
      <c r="G313" s="207"/>
      <c r="H313" s="207"/>
      <c r="I313" s="207"/>
      <c r="J313" s="207"/>
      <c r="K313" s="207"/>
      <c r="L313" s="207"/>
      <c r="M313" s="207"/>
      <c r="N313" s="207"/>
      <c r="O313" s="207"/>
      <c r="P313" s="207"/>
      <c r="Q313" s="207"/>
      <c r="R313" s="207"/>
      <c r="S313" s="207"/>
      <c r="T313" s="207"/>
      <c r="U313" s="207"/>
      <c r="V313" s="207"/>
      <c r="W313" s="207"/>
      <c r="X313" s="207"/>
      <c r="Y313" s="207"/>
      <c r="Z313" s="207"/>
      <c r="AA313" s="207"/>
      <c r="AB313" s="207"/>
      <c r="AC313" s="207"/>
      <c r="AD313" s="207"/>
      <c r="AE313" s="207"/>
      <c r="AF313" s="207"/>
      <c r="AG313" s="207"/>
      <c r="AH313" s="207"/>
      <c r="AI313" s="207"/>
      <c r="AJ313" s="207"/>
      <c r="AK313" s="207"/>
      <c r="AL313" s="207"/>
      <c r="AM313" s="207"/>
      <c r="AN313" s="207"/>
      <c r="AO313" s="207"/>
    </row>
    <row r="314" spans="1:41">
      <c r="A314" s="207"/>
      <c r="B314" s="207"/>
      <c r="C314" s="207"/>
      <c r="D314" s="207"/>
      <c r="E314" s="207"/>
      <c r="F314" s="207"/>
      <c r="G314" s="207"/>
      <c r="H314" s="207"/>
      <c r="I314" s="207"/>
      <c r="J314" s="207"/>
      <c r="K314" s="207"/>
      <c r="L314" s="207"/>
      <c r="M314" s="207"/>
      <c r="N314" s="207"/>
      <c r="O314" s="207"/>
      <c r="P314" s="207"/>
      <c r="Q314" s="207"/>
      <c r="R314" s="207"/>
      <c r="S314" s="207"/>
      <c r="T314" s="207"/>
      <c r="U314" s="207"/>
      <c r="V314" s="207"/>
      <c r="W314" s="207"/>
      <c r="X314" s="207"/>
      <c r="Y314" s="207"/>
      <c r="Z314" s="207"/>
      <c r="AA314" s="207"/>
      <c r="AB314" s="207"/>
      <c r="AC314" s="207"/>
      <c r="AD314" s="207"/>
      <c r="AE314" s="207"/>
      <c r="AF314" s="207"/>
      <c r="AG314" s="207"/>
      <c r="AH314" s="207"/>
      <c r="AI314" s="207"/>
      <c r="AJ314" s="207"/>
      <c r="AK314" s="207"/>
      <c r="AL314" s="207"/>
      <c r="AM314" s="207"/>
      <c r="AN314" s="207"/>
      <c r="AO314" s="207"/>
    </row>
    <row r="315" spans="1:41">
      <c r="A315" s="207"/>
      <c r="B315" s="207"/>
      <c r="C315" s="207"/>
      <c r="D315" s="207"/>
      <c r="E315" s="207"/>
      <c r="F315" s="207"/>
      <c r="G315" s="207"/>
      <c r="H315" s="207"/>
      <c r="I315" s="207"/>
      <c r="J315" s="207"/>
      <c r="K315" s="207"/>
      <c r="L315" s="207"/>
      <c r="M315" s="207"/>
      <c r="N315" s="207"/>
      <c r="O315" s="207"/>
      <c r="P315" s="207"/>
      <c r="Q315" s="207"/>
      <c r="R315" s="207"/>
      <c r="S315" s="207"/>
      <c r="T315" s="207"/>
      <c r="U315" s="207"/>
      <c r="V315" s="207"/>
      <c r="W315" s="207"/>
      <c r="X315" s="207"/>
      <c r="Y315" s="207"/>
      <c r="Z315" s="207"/>
      <c r="AA315" s="207"/>
      <c r="AB315" s="207"/>
      <c r="AC315" s="207"/>
      <c r="AD315" s="207"/>
      <c r="AE315" s="207"/>
      <c r="AF315" s="207"/>
      <c r="AG315" s="207"/>
      <c r="AH315" s="207"/>
      <c r="AI315" s="207"/>
      <c r="AJ315" s="207"/>
      <c r="AK315" s="207"/>
      <c r="AL315" s="207"/>
      <c r="AM315" s="207"/>
      <c r="AN315" s="207"/>
      <c r="AO315" s="207"/>
    </row>
    <row r="316" spans="1:41">
      <c r="A316" s="207"/>
      <c r="B316" s="207"/>
      <c r="C316" s="207"/>
      <c r="D316" s="207"/>
      <c r="E316" s="207"/>
      <c r="F316" s="207"/>
      <c r="G316" s="207"/>
      <c r="H316" s="207"/>
      <c r="I316" s="207"/>
      <c r="J316" s="207"/>
      <c r="K316" s="207"/>
      <c r="L316" s="207"/>
      <c r="M316" s="207"/>
      <c r="N316" s="207"/>
      <c r="O316" s="207"/>
      <c r="P316" s="207"/>
      <c r="Q316" s="207"/>
      <c r="R316" s="207"/>
      <c r="S316" s="207"/>
      <c r="T316" s="207"/>
      <c r="U316" s="207"/>
      <c r="V316" s="207"/>
      <c r="W316" s="207"/>
      <c r="X316" s="207"/>
      <c r="Y316" s="207"/>
      <c r="Z316" s="207"/>
      <c r="AA316" s="207"/>
      <c r="AB316" s="207"/>
      <c r="AC316" s="207"/>
      <c r="AD316" s="207"/>
      <c r="AE316" s="207"/>
      <c r="AF316" s="207"/>
      <c r="AG316" s="207"/>
      <c r="AH316" s="207"/>
      <c r="AI316" s="207"/>
      <c r="AJ316" s="207"/>
      <c r="AK316" s="207"/>
      <c r="AL316" s="207"/>
      <c r="AM316" s="207"/>
      <c r="AN316" s="207"/>
      <c r="AO316" s="207"/>
    </row>
    <row r="317" spans="1:41">
      <c r="A317" s="207"/>
      <c r="B317" s="207"/>
      <c r="C317" s="207"/>
      <c r="D317" s="207"/>
      <c r="E317" s="207"/>
      <c r="F317" s="207"/>
      <c r="G317" s="207"/>
      <c r="H317" s="207"/>
      <c r="I317" s="207"/>
      <c r="J317" s="207"/>
      <c r="K317" s="207"/>
      <c r="L317" s="207"/>
      <c r="M317" s="207"/>
      <c r="N317" s="207"/>
      <c r="O317" s="207"/>
      <c r="P317" s="207"/>
      <c r="Q317" s="207"/>
      <c r="R317" s="207"/>
      <c r="S317" s="207"/>
      <c r="T317" s="207"/>
      <c r="U317" s="207"/>
      <c r="V317" s="207"/>
      <c r="W317" s="207"/>
      <c r="X317" s="207"/>
      <c r="Y317" s="207"/>
      <c r="Z317" s="207"/>
      <c r="AA317" s="207"/>
      <c r="AB317" s="207"/>
      <c r="AC317" s="207"/>
      <c r="AD317" s="207"/>
      <c r="AE317" s="207"/>
      <c r="AF317" s="207"/>
      <c r="AG317" s="207"/>
      <c r="AH317" s="207"/>
      <c r="AI317" s="207"/>
      <c r="AJ317" s="207"/>
      <c r="AK317" s="207"/>
      <c r="AL317" s="207"/>
      <c r="AM317" s="207"/>
      <c r="AN317" s="207"/>
      <c r="AO317" s="207"/>
    </row>
    <row r="318" spans="1:41">
      <c r="A318" s="207"/>
      <c r="B318" s="207"/>
      <c r="C318" s="207"/>
      <c r="D318" s="207"/>
      <c r="E318" s="207"/>
      <c r="F318" s="207"/>
      <c r="G318" s="207"/>
      <c r="H318" s="207"/>
      <c r="I318" s="207"/>
      <c r="J318" s="207"/>
      <c r="K318" s="207"/>
      <c r="L318" s="207"/>
      <c r="M318" s="207"/>
      <c r="N318" s="207"/>
      <c r="O318" s="207"/>
      <c r="P318" s="207"/>
      <c r="Q318" s="207"/>
      <c r="R318" s="207"/>
      <c r="S318" s="207"/>
      <c r="T318" s="207"/>
      <c r="U318" s="207"/>
      <c r="V318" s="207"/>
      <c r="W318" s="207"/>
      <c r="X318" s="207"/>
      <c r="Y318" s="207"/>
      <c r="Z318" s="207"/>
      <c r="AA318" s="207"/>
      <c r="AB318" s="207"/>
      <c r="AC318" s="207"/>
      <c r="AD318" s="207"/>
      <c r="AE318" s="207"/>
      <c r="AF318" s="207"/>
      <c r="AG318" s="207"/>
      <c r="AH318" s="207"/>
      <c r="AI318" s="207"/>
      <c r="AJ318" s="207"/>
      <c r="AK318" s="207"/>
      <c r="AL318" s="207"/>
      <c r="AM318" s="207"/>
      <c r="AN318" s="207"/>
      <c r="AO318" s="207"/>
    </row>
    <row r="319" spans="1:41">
      <c r="A319" s="207"/>
      <c r="B319" s="207"/>
      <c r="C319" s="207"/>
      <c r="D319" s="207"/>
      <c r="E319" s="207"/>
      <c r="F319" s="207"/>
      <c r="G319" s="207"/>
      <c r="H319" s="207"/>
      <c r="I319" s="207"/>
      <c r="J319" s="207"/>
      <c r="K319" s="207"/>
      <c r="L319" s="207"/>
      <c r="M319" s="207"/>
      <c r="N319" s="207"/>
      <c r="O319" s="207"/>
      <c r="P319" s="207"/>
      <c r="Q319" s="207"/>
      <c r="R319" s="207"/>
      <c r="S319" s="207"/>
      <c r="T319" s="207"/>
      <c r="U319" s="207"/>
      <c r="V319" s="207"/>
      <c r="W319" s="207"/>
      <c r="X319" s="207"/>
      <c r="Y319" s="207"/>
      <c r="Z319" s="207"/>
      <c r="AA319" s="207"/>
      <c r="AB319" s="207"/>
      <c r="AC319" s="207"/>
      <c r="AD319" s="207"/>
      <c r="AE319" s="207"/>
      <c r="AF319" s="207"/>
      <c r="AG319" s="207"/>
      <c r="AH319" s="207"/>
      <c r="AI319" s="207"/>
      <c r="AJ319" s="207"/>
      <c r="AK319" s="207"/>
      <c r="AL319" s="207"/>
      <c r="AM319" s="207"/>
      <c r="AN319" s="207"/>
      <c r="AO319" s="207"/>
    </row>
    <row r="320" spans="1:41">
      <c r="A320" s="207"/>
      <c r="B320" s="207"/>
      <c r="C320" s="207"/>
      <c r="D320" s="207"/>
      <c r="E320" s="207"/>
      <c r="F320" s="207"/>
      <c r="G320" s="207"/>
      <c r="H320" s="207"/>
      <c r="I320" s="207"/>
      <c r="J320" s="207"/>
      <c r="K320" s="207"/>
      <c r="L320" s="207"/>
      <c r="M320" s="207"/>
      <c r="N320" s="207"/>
      <c r="O320" s="207"/>
      <c r="P320" s="207"/>
      <c r="Q320" s="207"/>
      <c r="R320" s="207"/>
      <c r="S320" s="207"/>
      <c r="T320" s="207"/>
      <c r="U320" s="207"/>
      <c r="V320" s="207"/>
      <c r="W320" s="207"/>
      <c r="X320" s="207"/>
      <c r="Y320" s="207"/>
      <c r="Z320" s="207"/>
      <c r="AA320" s="207"/>
      <c r="AB320" s="207"/>
      <c r="AC320" s="207"/>
      <c r="AD320" s="207"/>
      <c r="AE320" s="207"/>
      <c r="AF320" s="207"/>
      <c r="AG320" s="207"/>
      <c r="AH320" s="207"/>
      <c r="AI320" s="207"/>
      <c r="AJ320" s="207"/>
      <c r="AK320" s="207"/>
      <c r="AL320" s="207"/>
      <c r="AM320" s="207"/>
      <c r="AN320" s="207"/>
      <c r="AO320" s="207"/>
    </row>
    <row r="321" spans="1:41">
      <c r="A321" s="207"/>
      <c r="B321" s="207"/>
      <c r="C321" s="207"/>
      <c r="D321" s="207"/>
      <c r="E321" s="207"/>
      <c r="F321" s="207"/>
      <c r="G321" s="207"/>
      <c r="H321" s="207"/>
      <c r="I321" s="207"/>
      <c r="J321" s="207"/>
      <c r="K321" s="207"/>
      <c r="L321" s="207"/>
      <c r="M321" s="207"/>
      <c r="N321" s="207"/>
      <c r="O321" s="207"/>
      <c r="P321" s="207"/>
      <c r="Q321" s="207"/>
      <c r="R321" s="207"/>
      <c r="S321" s="207"/>
      <c r="T321" s="207"/>
      <c r="U321" s="207"/>
      <c r="V321" s="207"/>
      <c r="W321" s="207"/>
      <c r="X321" s="207"/>
      <c r="Y321" s="207"/>
      <c r="Z321" s="207"/>
      <c r="AA321" s="207"/>
      <c r="AB321" s="207"/>
      <c r="AC321" s="207"/>
      <c r="AD321" s="207"/>
      <c r="AE321" s="207"/>
      <c r="AF321" s="207"/>
      <c r="AG321" s="207"/>
      <c r="AH321" s="207"/>
      <c r="AI321" s="207"/>
      <c r="AJ321" s="207"/>
      <c r="AK321" s="207"/>
      <c r="AL321" s="207"/>
      <c r="AM321" s="207"/>
      <c r="AN321" s="207"/>
      <c r="AO321" s="207"/>
    </row>
    <row r="322" spans="1:41">
      <c r="A322" s="207"/>
      <c r="B322" s="207"/>
      <c r="C322" s="207"/>
      <c r="D322" s="207"/>
      <c r="E322" s="207"/>
      <c r="F322" s="207"/>
      <c r="G322" s="207"/>
      <c r="H322" s="207"/>
      <c r="I322" s="207"/>
      <c r="J322" s="207"/>
      <c r="K322" s="207"/>
      <c r="L322" s="207"/>
      <c r="M322" s="207"/>
      <c r="N322" s="207"/>
      <c r="O322" s="207"/>
      <c r="P322" s="207"/>
      <c r="Q322" s="207"/>
      <c r="R322" s="207"/>
      <c r="S322" s="207"/>
      <c r="T322" s="207"/>
      <c r="U322" s="207"/>
      <c r="V322" s="207"/>
      <c r="W322" s="207"/>
      <c r="X322" s="207"/>
      <c r="Y322" s="207"/>
      <c r="Z322" s="207"/>
      <c r="AA322" s="207"/>
      <c r="AB322" s="207"/>
      <c r="AC322" s="207"/>
      <c r="AD322" s="207"/>
      <c r="AE322" s="207"/>
      <c r="AF322" s="207"/>
      <c r="AG322" s="207"/>
      <c r="AH322" s="207"/>
      <c r="AI322" s="207"/>
      <c r="AJ322" s="207"/>
      <c r="AK322" s="207"/>
      <c r="AL322" s="207"/>
      <c r="AM322" s="207"/>
      <c r="AN322" s="207"/>
      <c r="AO322" s="207"/>
    </row>
    <row r="323" spans="1:41">
      <c r="A323" s="207"/>
      <c r="B323" s="207"/>
      <c r="C323" s="207"/>
      <c r="D323" s="207"/>
      <c r="E323" s="207"/>
      <c r="F323" s="207"/>
      <c r="G323" s="207"/>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c r="AI323" s="207"/>
      <c r="AJ323" s="207"/>
      <c r="AK323" s="207"/>
      <c r="AL323" s="207"/>
      <c r="AM323" s="207"/>
      <c r="AN323" s="207"/>
      <c r="AO323" s="207"/>
    </row>
    <row r="324" spans="1:41">
      <c r="A324" s="207"/>
      <c r="B324" s="207"/>
      <c r="C324" s="207"/>
      <c r="D324" s="207"/>
      <c r="E324" s="207"/>
      <c r="F324" s="207"/>
      <c r="G324" s="207"/>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c r="AI324" s="207"/>
      <c r="AJ324" s="207"/>
      <c r="AK324" s="207"/>
      <c r="AL324" s="207"/>
      <c r="AM324" s="207"/>
      <c r="AN324" s="207"/>
      <c r="AO324" s="207"/>
    </row>
    <row r="325" spans="1:41">
      <c r="A325" s="207"/>
      <c r="B325" s="207"/>
      <c r="C325" s="207"/>
      <c r="D325" s="207"/>
      <c r="E325" s="207"/>
      <c r="F325" s="207"/>
      <c r="G325" s="207"/>
      <c r="H325" s="207"/>
      <c r="I325" s="207"/>
      <c r="J325" s="207"/>
      <c r="K325" s="207"/>
      <c r="L325" s="207"/>
      <c r="M325" s="207"/>
      <c r="N325" s="207"/>
      <c r="O325" s="207"/>
      <c r="P325" s="207"/>
      <c r="Q325" s="207"/>
      <c r="R325" s="207"/>
      <c r="S325" s="207"/>
      <c r="T325" s="207"/>
      <c r="U325" s="207"/>
      <c r="V325" s="207"/>
      <c r="W325" s="207"/>
      <c r="X325" s="207"/>
      <c r="Y325" s="207"/>
      <c r="Z325" s="207"/>
      <c r="AA325" s="207"/>
      <c r="AB325" s="207"/>
      <c r="AC325" s="207"/>
      <c r="AD325" s="207"/>
      <c r="AE325" s="207"/>
      <c r="AF325" s="207"/>
      <c r="AG325" s="207"/>
      <c r="AH325" s="207"/>
      <c r="AI325" s="207"/>
      <c r="AJ325" s="207"/>
      <c r="AK325" s="207"/>
      <c r="AL325" s="207"/>
      <c r="AM325" s="207"/>
      <c r="AN325" s="207"/>
      <c r="AO325" s="207"/>
    </row>
    <row r="326" spans="1:41">
      <c r="A326" s="207"/>
      <c r="B326" s="207"/>
      <c r="C326" s="207"/>
      <c r="D326" s="207"/>
      <c r="E326" s="207"/>
      <c r="F326" s="207"/>
      <c r="G326" s="207"/>
      <c r="H326" s="207"/>
      <c r="I326" s="207"/>
      <c r="J326" s="207"/>
      <c r="K326" s="207"/>
      <c r="L326" s="207"/>
      <c r="M326" s="207"/>
      <c r="N326" s="207"/>
      <c r="O326" s="207"/>
      <c r="P326" s="207"/>
      <c r="Q326" s="207"/>
      <c r="R326" s="207"/>
      <c r="S326" s="207"/>
      <c r="T326" s="207"/>
      <c r="U326" s="207"/>
      <c r="V326" s="207"/>
      <c r="W326" s="207"/>
      <c r="X326" s="207"/>
      <c r="Y326" s="207"/>
      <c r="Z326" s="207"/>
      <c r="AA326" s="207"/>
      <c r="AB326" s="207"/>
      <c r="AC326" s="207"/>
      <c r="AD326" s="207"/>
      <c r="AE326" s="207"/>
      <c r="AF326" s="207"/>
      <c r="AG326" s="207"/>
      <c r="AH326" s="207"/>
      <c r="AI326" s="207"/>
      <c r="AJ326" s="207"/>
      <c r="AK326" s="207"/>
      <c r="AL326" s="207"/>
      <c r="AM326" s="207"/>
      <c r="AN326" s="207"/>
      <c r="AO326" s="207"/>
    </row>
    <row r="327" spans="1:41">
      <c r="A327" s="207"/>
      <c r="B327" s="207"/>
      <c r="C327" s="207"/>
      <c r="D327" s="207"/>
      <c r="E327" s="207"/>
      <c r="F327" s="207"/>
      <c r="G327" s="207"/>
      <c r="H327" s="207"/>
      <c r="I327" s="207"/>
      <c r="J327" s="207"/>
      <c r="K327" s="207"/>
      <c r="L327" s="207"/>
      <c r="M327" s="207"/>
      <c r="N327" s="207"/>
      <c r="O327" s="207"/>
      <c r="P327" s="207"/>
      <c r="Q327" s="207"/>
      <c r="R327" s="207"/>
      <c r="S327" s="207"/>
      <c r="T327" s="207"/>
      <c r="U327" s="207"/>
      <c r="V327" s="207"/>
      <c r="W327" s="207"/>
      <c r="X327" s="207"/>
      <c r="Y327" s="207"/>
      <c r="Z327" s="207"/>
      <c r="AA327" s="207"/>
      <c r="AB327" s="207"/>
      <c r="AC327" s="207"/>
      <c r="AD327" s="207"/>
      <c r="AE327" s="207"/>
      <c r="AF327" s="207"/>
      <c r="AG327" s="207"/>
      <c r="AH327" s="207"/>
      <c r="AI327" s="207"/>
      <c r="AJ327" s="207"/>
      <c r="AK327" s="207"/>
      <c r="AL327" s="207"/>
      <c r="AM327" s="207"/>
      <c r="AN327" s="207"/>
      <c r="AO327" s="207"/>
    </row>
    <row r="328" spans="1:41">
      <c r="A328" s="207"/>
      <c r="B328" s="207"/>
      <c r="C328" s="207"/>
      <c r="D328" s="207"/>
      <c r="E328" s="207"/>
      <c r="F328" s="207"/>
      <c r="G328" s="207"/>
      <c r="H328" s="207"/>
      <c r="I328" s="207"/>
      <c r="J328" s="207"/>
      <c r="K328" s="207"/>
      <c r="L328" s="207"/>
      <c r="M328" s="207"/>
      <c r="N328" s="207"/>
      <c r="O328" s="207"/>
      <c r="P328" s="207"/>
      <c r="Q328" s="207"/>
      <c r="R328" s="207"/>
      <c r="S328" s="207"/>
      <c r="T328" s="207"/>
      <c r="U328" s="207"/>
      <c r="V328" s="207"/>
      <c r="W328" s="207"/>
      <c r="X328" s="207"/>
      <c r="Y328" s="207"/>
      <c r="Z328" s="207"/>
      <c r="AA328" s="207"/>
      <c r="AB328" s="207"/>
      <c r="AC328" s="207"/>
      <c r="AD328" s="207"/>
      <c r="AE328" s="207"/>
      <c r="AF328" s="207"/>
      <c r="AG328" s="207"/>
      <c r="AH328" s="207"/>
      <c r="AI328" s="207"/>
      <c r="AJ328" s="207"/>
      <c r="AK328" s="207"/>
      <c r="AL328" s="207"/>
      <c r="AM328" s="207"/>
      <c r="AN328" s="207"/>
      <c r="AO328" s="207"/>
    </row>
    <row r="329" spans="1:41">
      <c r="A329" s="207"/>
      <c r="B329" s="207"/>
      <c r="C329" s="207"/>
      <c r="D329" s="207"/>
      <c r="E329" s="207"/>
      <c r="F329" s="207"/>
      <c r="G329" s="207"/>
      <c r="H329" s="207"/>
      <c r="I329" s="207"/>
      <c r="J329" s="207"/>
      <c r="K329" s="207"/>
      <c r="L329" s="207"/>
      <c r="M329" s="207"/>
      <c r="N329" s="207"/>
      <c r="O329" s="207"/>
      <c r="P329" s="207"/>
      <c r="Q329" s="207"/>
      <c r="R329" s="207"/>
      <c r="S329" s="207"/>
      <c r="T329" s="207"/>
      <c r="U329" s="207"/>
      <c r="V329" s="207"/>
      <c r="W329" s="207"/>
      <c r="X329" s="207"/>
      <c r="Y329" s="207"/>
      <c r="Z329" s="207"/>
      <c r="AA329" s="207"/>
      <c r="AB329" s="207"/>
      <c r="AC329" s="207"/>
      <c r="AD329" s="207"/>
      <c r="AE329" s="207"/>
      <c r="AF329" s="207"/>
      <c r="AG329" s="207"/>
      <c r="AH329" s="207"/>
      <c r="AI329" s="207"/>
      <c r="AJ329" s="207"/>
      <c r="AK329" s="207"/>
      <c r="AL329" s="207"/>
      <c r="AM329" s="207"/>
      <c r="AN329" s="207"/>
      <c r="AO329" s="207"/>
    </row>
    <row r="330" spans="1:41">
      <c r="A330" s="207"/>
      <c r="B330" s="207"/>
      <c r="C330" s="207"/>
      <c r="D330" s="207"/>
      <c r="E330" s="207"/>
      <c r="F330" s="207"/>
      <c r="G330" s="207"/>
      <c r="H330" s="207"/>
      <c r="I330" s="207"/>
      <c r="J330" s="207"/>
      <c r="K330" s="207"/>
      <c r="L330" s="207"/>
      <c r="M330" s="207"/>
      <c r="N330" s="207"/>
      <c r="O330" s="207"/>
      <c r="P330" s="207"/>
      <c r="Q330" s="207"/>
      <c r="R330" s="207"/>
      <c r="S330" s="207"/>
      <c r="T330" s="207"/>
      <c r="U330" s="207"/>
      <c r="V330" s="207"/>
      <c r="W330" s="207"/>
      <c r="X330" s="207"/>
      <c r="Y330" s="207"/>
      <c r="Z330" s="207"/>
      <c r="AA330" s="207"/>
      <c r="AB330" s="207"/>
      <c r="AC330" s="207"/>
      <c r="AD330" s="207"/>
      <c r="AE330" s="207"/>
      <c r="AF330" s="207"/>
      <c r="AG330" s="207"/>
      <c r="AH330" s="207"/>
      <c r="AI330" s="207"/>
      <c r="AJ330" s="207"/>
      <c r="AK330" s="207"/>
      <c r="AL330" s="207"/>
      <c r="AM330" s="207"/>
      <c r="AN330" s="207"/>
      <c r="AO330" s="207"/>
    </row>
    <row r="331" spans="1:41">
      <c r="A331" s="207"/>
      <c r="B331" s="207"/>
      <c r="C331" s="207"/>
      <c r="D331" s="207"/>
      <c r="E331" s="207"/>
      <c r="F331" s="207"/>
      <c r="G331" s="207"/>
      <c r="H331" s="207"/>
      <c r="I331" s="207"/>
      <c r="J331" s="207"/>
      <c r="K331" s="207"/>
      <c r="L331" s="207"/>
      <c r="M331" s="207"/>
      <c r="N331" s="207"/>
      <c r="O331" s="207"/>
      <c r="P331" s="207"/>
      <c r="Q331" s="207"/>
      <c r="R331" s="207"/>
      <c r="S331" s="207"/>
      <c r="T331" s="207"/>
      <c r="U331" s="207"/>
      <c r="V331" s="207"/>
      <c r="W331" s="207"/>
      <c r="X331" s="207"/>
      <c r="Y331" s="207"/>
      <c r="Z331" s="207"/>
      <c r="AA331" s="207"/>
      <c r="AB331" s="207"/>
      <c r="AC331" s="207"/>
      <c r="AD331" s="207"/>
      <c r="AE331" s="207"/>
      <c r="AF331" s="207"/>
      <c r="AG331" s="207"/>
      <c r="AH331" s="207"/>
      <c r="AI331" s="207"/>
      <c r="AJ331" s="207"/>
      <c r="AK331" s="207"/>
      <c r="AL331" s="207"/>
      <c r="AM331" s="207"/>
      <c r="AN331" s="207"/>
      <c r="AO331" s="207"/>
    </row>
    <row r="332" spans="1:41">
      <c r="A332" s="207"/>
      <c r="B332" s="207"/>
      <c r="C332" s="207"/>
      <c r="D332" s="207"/>
      <c r="E332" s="207"/>
      <c r="F332" s="207"/>
      <c r="G332" s="207"/>
      <c r="H332" s="207"/>
      <c r="I332" s="207"/>
      <c r="J332" s="207"/>
      <c r="K332" s="207"/>
      <c r="L332" s="207"/>
      <c r="M332" s="207"/>
      <c r="N332" s="207"/>
      <c r="O332" s="207"/>
      <c r="P332" s="207"/>
      <c r="Q332" s="207"/>
      <c r="R332" s="207"/>
      <c r="S332" s="207"/>
      <c r="T332" s="207"/>
      <c r="U332" s="207"/>
      <c r="V332" s="207"/>
      <c r="W332" s="207"/>
      <c r="X332" s="207"/>
      <c r="Y332" s="207"/>
      <c r="Z332" s="207"/>
      <c r="AA332" s="207"/>
      <c r="AB332" s="207"/>
      <c r="AC332" s="207"/>
      <c r="AD332" s="207"/>
      <c r="AE332" s="207"/>
      <c r="AF332" s="207"/>
      <c r="AG332" s="207"/>
      <c r="AH332" s="207"/>
      <c r="AI332" s="207"/>
      <c r="AJ332" s="207"/>
      <c r="AK332" s="207"/>
      <c r="AL332" s="207"/>
      <c r="AM332" s="207"/>
      <c r="AN332" s="207"/>
      <c r="AO332" s="207"/>
    </row>
    <row r="333" spans="1:41">
      <c r="A333" s="207"/>
      <c r="B333" s="207"/>
      <c r="C333" s="207"/>
      <c r="D333" s="207"/>
      <c r="E333" s="207"/>
      <c r="F333" s="207"/>
      <c r="G333" s="207"/>
      <c r="H333" s="207"/>
      <c r="I333" s="207"/>
      <c r="J333" s="207"/>
      <c r="K333" s="207"/>
      <c r="L333" s="207"/>
      <c r="M333" s="207"/>
      <c r="N333" s="207"/>
      <c r="O333" s="207"/>
      <c r="P333" s="207"/>
      <c r="Q333" s="207"/>
      <c r="R333" s="207"/>
      <c r="S333" s="207"/>
      <c r="T333" s="207"/>
      <c r="U333" s="207"/>
      <c r="V333" s="207"/>
      <c r="W333" s="207"/>
      <c r="X333" s="207"/>
      <c r="Y333" s="207"/>
      <c r="Z333" s="207"/>
      <c r="AA333" s="207"/>
      <c r="AB333" s="207"/>
      <c r="AC333" s="207"/>
      <c r="AD333" s="207"/>
      <c r="AE333" s="207"/>
      <c r="AF333" s="207"/>
      <c r="AG333" s="207"/>
      <c r="AH333" s="207"/>
      <c r="AI333" s="207"/>
      <c r="AJ333" s="207"/>
      <c r="AK333" s="207"/>
      <c r="AL333" s="207"/>
      <c r="AM333" s="207"/>
      <c r="AN333" s="207"/>
      <c r="AO333" s="207"/>
    </row>
    <row r="334" spans="1:41">
      <c r="A334" s="207"/>
      <c r="B334" s="207"/>
      <c r="C334" s="207"/>
      <c r="D334" s="207"/>
      <c r="E334" s="207"/>
      <c r="F334" s="207"/>
      <c r="G334" s="207"/>
      <c r="H334" s="207"/>
      <c r="I334" s="207"/>
      <c r="J334" s="207"/>
      <c r="K334" s="207"/>
      <c r="L334" s="207"/>
      <c r="M334" s="207"/>
      <c r="N334" s="207"/>
      <c r="O334" s="207"/>
      <c r="P334" s="207"/>
      <c r="Q334" s="207"/>
      <c r="R334" s="207"/>
      <c r="S334" s="207"/>
      <c r="T334" s="207"/>
      <c r="U334" s="207"/>
      <c r="V334" s="207"/>
      <c r="W334" s="207"/>
      <c r="X334" s="207"/>
      <c r="Y334" s="207"/>
      <c r="Z334" s="207"/>
      <c r="AA334" s="207"/>
      <c r="AB334" s="207"/>
      <c r="AC334" s="207"/>
      <c r="AD334" s="207"/>
      <c r="AE334" s="207"/>
      <c r="AF334" s="207"/>
      <c r="AG334" s="207"/>
      <c r="AH334" s="207"/>
      <c r="AI334" s="207"/>
      <c r="AJ334" s="207"/>
      <c r="AK334" s="207"/>
      <c r="AL334" s="207"/>
      <c r="AM334" s="207"/>
      <c r="AN334" s="207"/>
      <c r="AO334" s="207"/>
    </row>
    <row r="335" spans="1:41">
      <c r="A335" s="207"/>
      <c r="B335" s="207"/>
      <c r="C335" s="207"/>
      <c r="D335" s="207"/>
      <c r="E335" s="207"/>
      <c r="F335" s="207"/>
      <c r="G335" s="207"/>
      <c r="H335" s="207"/>
      <c r="I335" s="207"/>
      <c r="J335" s="207"/>
      <c r="K335" s="207"/>
      <c r="L335" s="207"/>
      <c r="M335" s="207"/>
      <c r="N335" s="207"/>
      <c r="O335" s="207"/>
      <c r="P335" s="207"/>
      <c r="Q335" s="207"/>
      <c r="R335" s="207"/>
      <c r="S335" s="207"/>
      <c r="T335" s="207"/>
      <c r="U335" s="207"/>
      <c r="V335" s="207"/>
      <c r="W335" s="207"/>
      <c r="X335" s="207"/>
      <c r="Y335" s="207"/>
      <c r="Z335" s="207"/>
      <c r="AA335" s="207"/>
      <c r="AB335" s="207"/>
      <c r="AC335" s="207"/>
      <c r="AD335" s="207"/>
      <c r="AE335" s="207"/>
      <c r="AF335" s="207"/>
      <c r="AG335" s="207"/>
      <c r="AH335" s="207"/>
      <c r="AI335" s="207"/>
      <c r="AJ335" s="207"/>
      <c r="AK335" s="207"/>
      <c r="AL335" s="207"/>
      <c r="AM335" s="207"/>
      <c r="AN335" s="207"/>
      <c r="AO335" s="207"/>
    </row>
    <row r="336" spans="1:41">
      <c r="A336" s="207"/>
      <c r="B336" s="207"/>
      <c r="C336" s="207"/>
      <c r="D336" s="207"/>
      <c r="E336" s="207"/>
      <c r="F336" s="207"/>
      <c r="G336" s="207"/>
      <c r="H336" s="207"/>
      <c r="I336" s="207"/>
      <c r="J336" s="207"/>
      <c r="K336" s="207"/>
      <c r="L336" s="207"/>
      <c r="M336" s="207"/>
      <c r="N336" s="207"/>
      <c r="O336" s="207"/>
      <c r="P336" s="207"/>
      <c r="Q336" s="207"/>
      <c r="R336" s="207"/>
      <c r="S336" s="207"/>
      <c r="T336" s="207"/>
      <c r="U336" s="207"/>
      <c r="V336" s="207"/>
      <c r="W336" s="207"/>
      <c r="X336" s="207"/>
      <c r="Y336" s="207"/>
      <c r="Z336" s="207"/>
      <c r="AA336" s="207"/>
      <c r="AB336" s="207"/>
      <c r="AC336" s="207"/>
      <c r="AD336" s="207"/>
      <c r="AE336" s="207"/>
      <c r="AF336" s="207"/>
      <c r="AG336" s="207"/>
      <c r="AH336" s="207"/>
      <c r="AI336" s="207"/>
      <c r="AJ336" s="207"/>
      <c r="AK336" s="207"/>
      <c r="AL336" s="207"/>
      <c r="AM336" s="207"/>
      <c r="AN336" s="207"/>
      <c r="AO336" s="207"/>
    </row>
    <row r="337" spans="1:41">
      <c r="A337" s="207"/>
      <c r="B337" s="207"/>
      <c r="C337" s="207"/>
      <c r="D337" s="207"/>
      <c r="E337" s="207"/>
      <c r="F337" s="207"/>
      <c r="G337" s="207"/>
      <c r="H337" s="207"/>
      <c r="I337" s="207"/>
      <c r="J337" s="207"/>
      <c r="K337" s="207"/>
      <c r="L337" s="207"/>
      <c r="M337" s="207"/>
      <c r="N337" s="207"/>
      <c r="O337" s="207"/>
      <c r="P337" s="207"/>
      <c r="Q337" s="207"/>
      <c r="R337" s="207"/>
      <c r="S337" s="207"/>
      <c r="T337" s="207"/>
      <c r="U337" s="207"/>
      <c r="V337" s="207"/>
      <c r="W337" s="207"/>
      <c r="X337" s="207"/>
      <c r="Y337" s="207"/>
      <c r="Z337" s="207"/>
      <c r="AA337" s="207"/>
      <c r="AB337" s="207"/>
      <c r="AC337" s="207"/>
      <c r="AD337" s="207"/>
      <c r="AE337" s="207"/>
      <c r="AF337" s="207"/>
      <c r="AG337" s="207"/>
      <c r="AH337" s="207"/>
      <c r="AI337" s="207"/>
      <c r="AJ337" s="207"/>
      <c r="AK337" s="207"/>
      <c r="AL337" s="207"/>
      <c r="AM337" s="207"/>
      <c r="AN337" s="207"/>
      <c r="AO337" s="207"/>
    </row>
    <row r="338" spans="1:41">
      <c r="A338" s="207"/>
      <c r="B338" s="207"/>
      <c r="C338" s="207"/>
      <c r="D338" s="207"/>
      <c r="E338" s="207"/>
      <c r="F338" s="207"/>
      <c r="G338" s="207"/>
      <c r="H338" s="207"/>
      <c r="I338" s="207"/>
      <c r="J338" s="207"/>
      <c r="K338" s="207"/>
      <c r="L338" s="207"/>
      <c r="M338" s="207"/>
      <c r="N338" s="207"/>
      <c r="O338" s="207"/>
      <c r="P338" s="207"/>
      <c r="Q338" s="207"/>
      <c r="R338" s="207"/>
      <c r="S338" s="207"/>
      <c r="T338" s="207"/>
      <c r="U338" s="207"/>
      <c r="V338" s="207"/>
      <c r="W338" s="207"/>
      <c r="X338" s="207"/>
      <c r="Y338" s="207"/>
      <c r="Z338" s="207"/>
      <c r="AA338" s="207"/>
      <c r="AB338" s="207"/>
      <c r="AC338" s="207"/>
      <c r="AD338" s="207"/>
      <c r="AE338" s="207"/>
      <c r="AF338" s="207"/>
      <c r="AG338" s="207"/>
      <c r="AH338" s="207"/>
      <c r="AI338" s="207"/>
      <c r="AJ338" s="207"/>
      <c r="AK338" s="207"/>
      <c r="AL338" s="207"/>
      <c r="AM338" s="207"/>
      <c r="AN338" s="207"/>
      <c r="AO338" s="207"/>
    </row>
    <row r="339" spans="1:41">
      <c r="A339" s="207"/>
      <c r="B339" s="207"/>
      <c r="C339" s="207"/>
      <c r="D339" s="207"/>
      <c r="E339" s="207"/>
      <c r="F339" s="207"/>
      <c r="G339" s="207"/>
      <c r="H339" s="207"/>
      <c r="I339" s="207"/>
      <c r="J339" s="207"/>
      <c r="K339" s="207"/>
      <c r="L339" s="207"/>
      <c r="M339" s="207"/>
      <c r="N339" s="207"/>
      <c r="O339" s="207"/>
      <c r="P339" s="207"/>
      <c r="Q339" s="207"/>
      <c r="R339" s="207"/>
      <c r="S339" s="207"/>
      <c r="T339" s="207"/>
      <c r="U339" s="207"/>
      <c r="V339" s="207"/>
      <c r="W339" s="207"/>
      <c r="X339" s="207"/>
      <c r="Y339" s="207"/>
      <c r="Z339" s="207"/>
      <c r="AA339" s="207"/>
      <c r="AB339" s="207"/>
      <c r="AC339" s="207"/>
      <c r="AD339" s="207"/>
      <c r="AE339" s="207"/>
      <c r="AF339" s="207"/>
      <c r="AG339" s="207"/>
      <c r="AH339" s="207"/>
      <c r="AI339" s="207"/>
      <c r="AJ339" s="207"/>
      <c r="AK339" s="207"/>
      <c r="AL339" s="207"/>
      <c r="AM339" s="207"/>
      <c r="AN339" s="207"/>
      <c r="AO339" s="207"/>
    </row>
    <row r="340" spans="1:41">
      <c r="A340" s="207"/>
      <c r="B340" s="207"/>
      <c r="C340" s="207"/>
      <c r="D340" s="207"/>
      <c r="E340" s="207"/>
      <c r="F340" s="207"/>
      <c r="G340" s="207"/>
      <c r="H340" s="207"/>
      <c r="I340" s="207"/>
      <c r="J340" s="207"/>
      <c r="K340" s="207"/>
      <c r="L340" s="207"/>
      <c r="M340" s="207"/>
      <c r="N340" s="207"/>
      <c r="O340" s="207"/>
      <c r="P340" s="207"/>
      <c r="Q340" s="207"/>
      <c r="R340" s="207"/>
      <c r="S340" s="207"/>
      <c r="T340" s="207"/>
      <c r="U340" s="207"/>
      <c r="V340" s="207"/>
      <c r="W340" s="207"/>
      <c r="X340" s="207"/>
      <c r="Y340" s="207"/>
      <c r="Z340" s="207"/>
      <c r="AA340" s="207"/>
      <c r="AB340" s="207"/>
      <c r="AC340" s="207"/>
      <c r="AD340" s="207"/>
      <c r="AE340" s="207"/>
      <c r="AF340" s="207"/>
      <c r="AG340" s="207"/>
      <c r="AH340" s="207"/>
      <c r="AI340" s="207"/>
      <c r="AJ340" s="207"/>
      <c r="AK340" s="207"/>
      <c r="AL340" s="207"/>
      <c r="AM340" s="207"/>
      <c r="AN340" s="207"/>
      <c r="AO340" s="207"/>
    </row>
    <row r="341" spans="1:41">
      <c r="A341" s="207"/>
      <c r="B341" s="207"/>
      <c r="C341" s="207"/>
      <c r="D341" s="207"/>
      <c r="E341" s="207"/>
      <c r="F341" s="207"/>
      <c r="G341" s="207"/>
      <c r="H341" s="207"/>
      <c r="I341" s="207"/>
      <c r="J341" s="207"/>
      <c r="K341" s="207"/>
      <c r="L341" s="207"/>
      <c r="M341" s="207"/>
      <c r="N341" s="207"/>
      <c r="O341" s="207"/>
      <c r="P341" s="207"/>
      <c r="Q341" s="207"/>
      <c r="R341" s="207"/>
      <c r="S341" s="207"/>
      <c r="T341" s="207"/>
      <c r="U341" s="207"/>
      <c r="V341" s="207"/>
      <c r="W341" s="207"/>
      <c r="X341" s="207"/>
      <c r="Y341" s="207"/>
      <c r="Z341" s="207"/>
      <c r="AA341" s="207"/>
      <c r="AB341" s="207"/>
      <c r="AC341" s="207"/>
      <c r="AD341" s="207"/>
      <c r="AE341" s="207"/>
      <c r="AF341" s="207"/>
      <c r="AG341" s="207"/>
      <c r="AH341" s="207"/>
      <c r="AI341" s="207"/>
      <c r="AJ341" s="207"/>
      <c r="AK341" s="207"/>
      <c r="AL341" s="207"/>
      <c r="AM341" s="207"/>
      <c r="AN341" s="207"/>
      <c r="AO341" s="207"/>
    </row>
    <row r="342" spans="1:41">
      <c r="A342" s="207"/>
      <c r="B342" s="207"/>
      <c r="C342" s="207"/>
      <c r="D342" s="207"/>
      <c r="E342" s="207"/>
      <c r="F342" s="207"/>
      <c r="G342" s="207"/>
      <c r="H342" s="207"/>
      <c r="I342" s="207"/>
      <c r="J342" s="207"/>
      <c r="K342" s="207"/>
      <c r="L342" s="207"/>
      <c r="M342" s="207"/>
      <c r="N342" s="207"/>
      <c r="O342" s="207"/>
      <c r="P342" s="207"/>
      <c r="Q342" s="207"/>
      <c r="R342" s="207"/>
      <c r="S342" s="207"/>
      <c r="T342" s="207"/>
      <c r="U342" s="207"/>
      <c r="V342" s="207"/>
      <c r="W342" s="207"/>
      <c r="X342" s="207"/>
      <c r="Y342" s="207"/>
      <c r="Z342" s="207"/>
      <c r="AA342" s="207"/>
      <c r="AB342" s="207"/>
      <c r="AC342" s="207"/>
      <c r="AD342" s="207"/>
      <c r="AE342" s="207"/>
      <c r="AF342" s="207"/>
      <c r="AG342" s="207"/>
      <c r="AH342" s="207"/>
      <c r="AI342" s="207"/>
      <c r="AJ342" s="207"/>
      <c r="AK342" s="207"/>
      <c r="AL342" s="207"/>
      <c r="AM342" s="207"/>
      <c r="AN342" s="207"/>
      <c r="AO342" s="207"/>
    </row>
    <row r="343" spans="1:41">
      <c r="A343" s="207"/>
      <c r="B343" s="207"/>
      <c r="C343" s="207"/>
      <c r="D343" s="207"/>
      <c r="E343" s="207"/>
      <c r="F343" s="207"/>
      <c r="G343" s="207"/>
      <c r="H343" s="207"/>
      <c r="I343" s="207"/>
      <c r="J343" s="207"/>
      <c r="K343" s="207"/>
      <c r="L343" s="207"/>
      <c r="M343" s="207"/>
      <c r="N343" s="207"/>
      <c r="O343" s="207"/>
      <c r="P343" s="207"/>
      <c r="Q343" s="207"/>
      <c r="R343" s="207"/>
      <c r="S343" s="207"/>
      <c r="T343" s="207"/>
      <c r="U343" s="207"/>
      <c r="V343" s="207"/>
      <c r="W343" s="207"/>
      <c r="X343" s="207"/>
      <c r="Y343" s="207"/>
      <c r="Z343" s="207"/>
      <c r="AA343" s="207"/>
      <c r="AB343" s="207"/>
      <c r="AC343" s="207"/>
      <c r="AD343" s="207"/>
      <c r="AE343" s="207"/>
      <c r="AF343" s="207"/>
      <c r="AG343" s="207"/>
      <c r="AH343" s="207"/>
      <c r="AI343" s="207"/>
      <c r="AJ343" s="207"/>
      <c r="AK343" s="207"/>
      <c r="AL343" s="207"/>
      <c r="AM343" s="207"/>
      <c r="AN343" s="207"/>
      <c r="AO343" s="207"/>
    </row>
    <row r="344" spans="1:41">
      <c r="A344" s="207"/>
      <c r="B344" s="207"/>
      <c r="C344" s="207"/>
      <c r="D344" s="207"/>
      <c r="E344" s="207"/>
      <c r="F344" s="207"/>
      <c r="G344" s="207"/>
      <c r="H344" s="207"/>
      <c r="I344" s="207"/>
      <c r="J344" s="207"/>
      <c r="K344" s="207"/>
      <c r="L344" s="207"/>
      <c r="M344" s="207"/>
      <c r="N344" s="207"/>
      <c r="O344" s="207"/>
      <c r="P344" s="207"/>
      <c r="Q344" s="207"/>
      <c r="R344" s="207"/>
      <c r="S344" s="207"/>
      <c r="T344" s="207"/>
      <c r="U344" s="207"/>
      <c r="V344" s="207"/>
      <c r="W344" s="207"/>
      <c r="X344" s="207"/>
      <c r="Y344" s="207"/>
      <c r="Z344" s="207"/>
      <c r="AA344" s="207"/>
      <c r="AB344" s="207"/>
      <c r="AC344" s="207"/>
      <c r="AD344" s="207"/>
      <c r="AE344" s="207"/>
      <c r="AF344" s="207"/>
      <c r="AG344" s="207"/>
      <c r="AH344" s="207"/>
      <c r="AI344" s="207"/>
      <c r="AJ344" s="207"/>
      <c r="AK344" s="207"/>
      <c r="AL344" s="207"/>
      <c r="AM344" s="207"/>
      <c r="AN344" s="207"/>
      <c r="AO344" s="207"/>
    </row>
    <row r="345" spans="1:41">
      <c r="A345" s="207"/>
      <c r="B345" s="207"/>
      <c r="C345" s="207"/>
      <c r="D345" s="207"/>
      <c r="E345" s="207"/>
      <c r="F345" s="207"/>
      <c r="G345" s="207"/>
      <c r="H345" s="207"/>
      <c r="I345" s="207"/>
      <c r="J345" s="207"/>
      <c r="K345" s="207"/>
      <c r="L345" s="207"/>
      <c r="M345" s="207"/>
      <c r="N345" s="207"/>
      <c r="O345" s="207"/>
      <c r="P345" s="207"/>
      <c r="Q345" s="207"/>
      <c r="R345" s="207"/>
      <c r="S345" s="207"/>
      <c r="T345" s="207"/>
      <c r="U345" s="207"/>
      <c r="V345" s="207"/>
      <c r="W345" s="207"/>
      <c r="X345" s="207"/>
      <c r="Y345" s="207"/>
      <c r="Z345" s="207"/>
      <c r="AA345" s="207"/>
      <c r="AB345" s="207"/>
      <c r="AC345" s="207"/>
      <c r="AD345" s="207"/>
      <c r="AE345" s="207"/>
      <c r="AF345" s="207"/>
      <c r="AG345" s="207"/>
      <c r="AH345" s="207"/>
      <c r="AI345" s="207"/>
      <c r="AJ345" s="207"/>
      <c r="AK345" s="207"/>
      <c r="AL345" s="207"/>
      <c r="AM345" s="207"/>
      <c r="AN345" s="207"/>
      <c r="AO345" s="207"/>
    </row>
    <row r="346" spans="1:41">
      <c r="A346" s="207"/>
      <c r="B346" s="207"/>
      <c r="C346" s="207"/>
      <c r="D346" s="207"/>
      <c r="E346" s="207"/>
      <c r="F346" s="207"/>
      <c r="G346" s="207"/>
      <c r="H346" s="207"/>
      <c r="I346" s="207"/>
      <c r="J346" s="207"/>
      <c r="K346" s="207"/>
      <c r="L346" s="207"/>
      <c r="M346" s="207"/>
      <c r="N346" s="207"/>
      <c r="O346" s="207"/>
      <c r="P346" s="207"/>
      <c r="Q346" s="207"/>
      <c r="R346" s="207"/>
      <c r="S346" s="207"/>
      <c r="T346" s="207"/>
      <c r="U346" s="207"/>
      <c r="V346" s="207"/>
      <c r="W346" s="207"/>
      <c r="X346" s="207"/>
      <c r="Y346" s="207"/>
      <c r="Z346" s="207"/>
      <c r="AA346" s="207"/>
      <c r="AB346" s="207"/>
      <c r="AC346" s="207"/>
      <c r="AD346" s="207"/>
      <c r="AE346" s="207"/>
      <c r="AF346" s="207"/>
      <c r="AG346" s="207"/>
      <c r="AH346" s="207"/>
      <c r="AI346" s="207"/>
      <c r="AJ346" s="207"/>
      <c r="AK346" s="207"/>
      <c r="AL346" s="207"/>
      <c r="AM346" s="207"/>
      <c r="AN346" s="207"/>
      <c r="AO346" s="207"/>
    </row>
    <row r="347" spans="1:41">
      <c r="A347" s="207"/>
      <c r="B347" s="207"/>
      <c r="C347" s="207"/>
      <c r="D347" s="207"/>
      <c r="E347" s="207"/>
      <c r="F347" s="207"/>
      <c r="G347" s="207"/>
      <c r="H347" s="207"/>
      <c r="I347" s="207"/>
      <c r="J347" s="207"/>
      <c r="K347" s="207"/>
      <c r="L347" s="207"/>
      <c r="M347" s="207"/>
      <c r="N347" s="207"/>
      <c r="O347" s="207"/>
      <c r="P347" s="207"/>
      <c r="Q347" s="207"/>
      <c r="R347" s="207"/>
      <c r="S347" s="207"/>
      <c r="T347" s="207"/>
      <c r="U347" s="207"/>
      <c r="V347" s="207"/>
      <c r="W347" s="207"/>
      <c r="X347" s="207"/>
      <c r="Y347" s="207"/>
      <c r="Z347" s="207"/>
      <c r="AA347" s="207"/>
      <c r="AB347" s="207"/>
      <c r="AC347" s="207"/>
      <c r="AD347" s="207"/>
      <c r="AE347" s="207"/>
      <c r="AF347" s="207"/>
      <c r="AG347" s="207"/>
      <c r="AH347" s="207"/>
      <c r="AI347" s="207"/>
      <c r="AJ347" s="207"/>
      <c r="AK347" s="207"/>
      <c r="AL347" s="207"/>
      <c r="AM347" s="207"/>
      <c r="AN347" s="207"/>
      <c r="AO347" s="207"/>
    </row>
    <row r="348" spans="1:41">
      <c r="A348" s="207"/>
      <c r="B348" s="207"/>
      <c r="C348" s="207"/>
      <c r="D348" s="207"/>
      <c r="E348" s="207"/>
      <c r="F348" s="207"/>
      <c r="G348" s="207"/>
      <c r="H348" s="207"/>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7"/>
      <c r="AG348" s="207"/>
      <c r="AH348" s="207"/>
      <c r="AI348" s="207"/>
      <c r="AJ348" s="207"/>
      <c r="AK348" s="207"/>
      <c r="AL348" s="207"/>
      <c r="AM348" s="207"/>
      <c r="AN348" s="207"/>
      <c r="AO348" s="207"/>
    </row>
    <row r="349" spans="1:41">
      <c r="A349" s="207"/>
      <c r="B349" s="207"/>
      <c r="C349" s="207"/>
      <c r="D349" s="207"/>
      <c r="E349" s="207"/>
      <c r="F349" s="207"/>
      <c r="G349" s="207"/>
      <c r="H349" s="207"/>
      <c r="I349" s="207"/>
      <c r="J349" s="207"/>
      <c r="K349" s="207"/>
      <c r="L349" s="207"/>
      <c r="M349" s="207"/>
      <c r="N349" s="207"/>
      <c r="O349" s="207"/>
      <c r="P349" s="207"/>
      <c r="Q349" s="207"/>
      <c r="R349" s="207"/>
      <c r="S349" s="207"/>
      <c r="T349" s="207"/>
      <c r="U349" s="207"/>
      <c r="V349" s="207"/>
      <c r="W349" s="207"/>
      <c r="X349" s="207"/>
      <c r="Y349" s="207"/>
      <c r="Z349" s="207"/>
      <c r="AA349" s="207"/>
      <c r="AB349" s="207"/>
      <c r="AC349" s="207"/>
      <c r="AD349" s="207"/>
      <c r="AE349" s="207"/>
      <c r="AF349" s="207"/>
      <c r="AG349" s="207"/>
      <c r="AH349" s="207"/>
      <c r="AI349" s="207"/>
      <c r="AJ349" s="207"/>
      <c r="AK349" s="207"/>
      <c r="AL349" s="207"/>
      <c r="AM349" s="207"/>
      <c r="AN349" s="207"/>
      <c r="AO349" s="207"/>
    </row>
    <row r="350" spans="1:41">
      <c r="A350" s="207"/>
      <c r="B350" s="207"/>
      <c r="C350" s="207"/>
      <c r="D350" s="207"/>
      <c r="E350" s="207"/>
      <c r="F350" s="207"/>
      <c r="G350" s="207"/>
      <c r="H350" s="207"/>
      <c r="I350" s="207"/>
      <c r="J350" s="207"/>
      <c r="K350" s="207"/>
      <c r="L350" s="207"/>
      <c r="M350" s="207"/>
      <c r="N350" s="207"/>
      <c r="O350" s="207"/>
      <c r="P350" s="207"/>
      <c r="Q350" s="207"/>
      <c r="R350" s="207"/>
      <c r="S350" s="207"/>
      <c r="T350" s="207"/>
      <c r="U350" s="207"/>
      <c r="V350" s="207"/>
      <c r="W350" s="207"/>
      <c r="X350" s="207"/>
      <c r="Y350" s="207"/>
      <c r="Z350" s="207"/>
      <c r="AA350" s="207"/>
      <c r="AB350" s="207"/>
      <c r="AC350" s="207"/>
      <c r="AD350" s="207"/>
      <c r="AE350" s="207"/>
      <c r="AF350" s="207"/>
      <c r="AG350" s="207"/>
      <c r="AH350" s="207"/>
      <c r="AI350" s="207"/>
      <c r="AJ350" s="207"/>
      <c r="AK350" s="207"/>
      <c r="AL350" s="207"/>
      <c r="AM350" s="207"/>
      <c r="AN350" s="207"/>
      <c r="AO350" s="207"/>
    </row>
    <row r="351" spans="1:41">
      <c r="A351" s="207"/>
      <c r="B351" s="207"/>
      <c r="C351" s="207"/>
      <c r="D351" s="207"/>
      <c r="E351" s="207"/>
      <c r="F351" s="207"/>
      <c r="G351" s="207"/>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row>
    <row r="352" spans="1:41">
      <c r="A352" s="207"/>
      <c r="B352" s="207"/>
      <c r="C352" s="207"/>
      <c r="D352" s="207"/>
      <c r="E352" s="207"/>
      <c r="F352" s="207"/>
      <c r="G352" s="207"/>
      <c r="H352" s="207"/>
      <c r="I352" s="207"/>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07"/>
      <c r="AO352" s="207"/>
    </row>
    <row r="353" spans="1:41">
      <c r="A353" s="207"/>
      <c r="B353" s="207"/>
      <c r="C353" s="207"/>
      <c r="D353" s="207"/>
      <c r="E353" s="207"/>
      <c r="F353" s="207"/>
      <c r="G353" s="207"/>
      <c r="H353" s="207"/>
      <c r="I353" s="207"/>
      <c r="J353" s="207"/>
      <c r="K353" s="207"/>
      <c r="L353" s="207"/>
      <c r="M353" s="207"/>
      <c r="N353" s="207"/>
      <c r="O353" s="207"/>
      <c r="P353" s="207"/>
      <c r="Q353" s="207"/>
      <c r="R353" s="207"/>
      <c r="S353" s="207"/>
      <c r="T353" s="207"/>
      <c r="U353" s="207"/>
      <c r="V353" s="207"/>
      <c r="W353" s="207"/>
      <c r="X353" s="207"/>
      <c r="Y353" s="207"/>
      <c r="Z353" s="207"/>
      <c r="AA353" s="207"/>
      <c r="AB353" s="207"/>
      <c r="AC353" s="207"/>
      <c r="AD353" s="207"/>
      <c r="AE353" s="207"/>
      <c r="AF353" s="207"/>
      <c r="AG353" s="207"/>
      <c r="AH353" s="207"/>
      <c r="AI353" s="207"/>
      <c r="AJ353" s="207"/>
      <c r="AK353" s="207"/>
      <c r="AL353" s="207"/>
      <c r="AM353" s="207"/>
      <c r="AN353" s="207"/>
      <c r="AO353" s="207"/>
    </row>
    <row r="354" spans="1:41">
      <c r="A354" s="207"/>
      <c r="B354" s="207"/>
      <c r="C354" s="207"/>
      <c r="D354" s="207"/>
      <c r="E354" s="207"/>
      <c r="F354" s="207"/>
      <c r="G354" s="207"/>
      <c r="H354" s="207"/>
      <c r="I354" s="207"/>
      <c r="J354" s="207"/>
      <c r="K354" s="207"/>
      <c r="L354" s="207"/>
      <c r="M354" s="207"/>
      <c r="N354" s="207"/>
      <c r="O354" s="207"/>
      <c r="P354" s="207"/>
      <c r="Q354" s="207"/>
      <c r="R354" s="207"/>
      <c r="S354" s="207"/>
      <c r="T354" s="207"/>
      <c r="U354" s="207"/>
      <c r="V354" s="207"/>
      <c r="W354" s="207"/>
      <c r="X354" s="207"/>
      <c r="Y354" s="207"/>
      <c r="Z354" s="207"/>
      <c r="AA354" s="207"/>
      <c r="AB354" s="207"/>
      <c r="AC354" s="207"/>
      <c r="AD354" s="207"/>
      <c r="AE354" s="207"/>
      <c r="AF354" s="207"/>
      <c r="AG354" s="207"/>
      <c r="AH354" s="207"/>
      <c r="AI354" s="207"/>
      <c r="AJ354" s="207"/>
      <c r="AK354" s="207"/>
      <c r="AL354" s="207"/>
      <c r="AM354" s="207"/>
      <c r="AN354" s="207"/>
      <c r="AO354" s="207"/>
    </row>
    <row r="355" spans="1:41">
      <c r="A355" s="207"/>
      <c r="B355" s="207"/>
      <c r="C355" s="207"/>
      <c r="D355" s="207"/>
      <c r="E355" s="207"/>
      <c r="F355" s="207"/>
      <c r="G355" s="207"/>
      <c r="H355" s="207"/>
      <c r="I355" s="207"/>
      <c r="J355" s="207"/>
      <c r="K355" s="207"/>
      <c r="L355" s="207"/>
      <c r="M355" s="207"/>
      <c r="N355" s="207"/>
      <c r="O355" s="207"/>
      <c r="P355" s="207"/>
      <c r="Q355" s="207"/>
      <c r="R355" s="207"/>
      <c r="S355" s="207"/>
      <c r="T355" s="207"/>
      <c r="U355" s="207"/>
      <c r="V355" s="207"/>
      <c r="W355" s="207"/>
      <c r="X355" s="207"/>
      <c r="Y355" s="207"/>
      <c r="Z355" s="207"/>
      <c r="AA355" s="207"/>
      <c r="AB355" s="207"/>
      <c r="AC355" s="207"/>
      <c r="AD355" s="207"/>
      <c r="AE355" s="207"/>
      <c r="AF355" s="207"/>
      <c r="AG355" s="207"/>
      <c r="AH355" s="207"/>
      <c r="AI355" s="207"/>
      <c r="AJ355" s="207"/>
      <c r="AK355" s="207"/>
      <c r="AL355" s="207"/>
      <c r="AM355" s="207"/>
      <c r="AN355" s="207"/>
      <c r="AO355" s="207"/>
    </row>
    <row r="356" spans="1:41">
      <c r="A356" s="207"/>
      <c r="B356" s="207"/>
      <c r="C356" s="207"/>
      <c r="D356" s="207"/>
      <c r="E356" s="207"/>
      <c r="F356" s="207"/>
      <c r="G356" s="207"/>
      <c r="H356" s="207"/>
      <c r="I356" s="207"/>
      <c r="J356" s="207"/>
      <c r="K356" s="207"/>
      <c r="L356" s="207"/>
      <c r="M356" s="207"/>
      <c r="N356" s="207"/>
      <c r="O356" s="207"/>
      <c r="P356" s="207"/>
      <c r="Q356" s="207"/>
      <c r="R356" s="207"/>
      <c r="S356" s="207"/>
      <c r="T356" s="207"/>
      <c r="U356" s="207"/>
      <c r="V356" s="207"/>
      <c r="W356" s="207"/>
      <c r="X356" s="207"/>
      <c r="Y356" s="207"/>
      <c r="Z356" s="207"/>
      <c r="AA356" s="207"/>
      <c r="AB356" s="207"/>
      <c r="AC356" s="207"/>
      <c r="AD356" s="207"/>
      <c r="AE356" s="207"/>
      <c r="AF356" s="207"/>
      <c r="AG356" s="207"/>
      <c r="AH356" s="207"/>
      <c r="AI356" s="207"/>
      <c r="AJ356" s="207"/>
      <c r="AK356" s="207"/>
      <c r="AL356" s="207"/>
      <c r="AM356" s="207"/>
      <c r="AN356" s="207"/>
      <c r="AO356" s="207"/>
    </row>
    <row r="357" spans="1:41">
      <c r="A357" s="207"/>
      <c r="B357" s="207"/>
      <c r="C357" s="207"/>
      <c r="D357" s="207"/>
      <c r="E357" s="207"/>
      <c r="F357" s="207"/>
      <c r="G357" s="207"/>
      <c r="H357" s="207"/>
      <c r="I357" s="207"/>
      <c r="J357" s="207"/>
      <c r="K357" s="207"/>
      <c r="L357" s="207"/>
      <c r="M357" s="207"/>
      <c r="N357" s="207"/>
      <c r="O357" s="207"/>
      <c r="P357" s="207"/>
      <c r="Q357" s="207"/>
      <c r="R357" s="207"/>
      <c r="S357" s="207"/>
      <c r="T357" s="207"/>
      <c r="U357" s="207"/>
      <c r="V357" s="207"/>
      <c r="W357" s="207"/>
      <c r="X357" s="207"/>
      <c r="Y357" s="207"/>
      <c r="Z357" s="207"/>
      <c r="AA357" s="207"/>
      <c r="AB357" s="207"/>
      <c r="AC357" s="207"/>
      <c r="AD357" s="207"/>
      <c r="AE357" s="207"/>
      <c r="AF357" s="207"/>
      <c r="AG357" s="207"/>
      <c r="AH357" s="207"/>
      <c r="AI357" s="207"/>
      <c r="AJ357" s="207"/>
      <c r="AK357" s="207"/>
      <c r="AL357" s="207"/>
      <c r="AM357" s="207"/>
      <c r="AN357" s="207"/>
      <c r="AO357" s="207"/>
    </row>
    <row r="358" spans="1:41">
      <c r="A358" s="207"/>
      <c r="B358" s="207"/>
      <c r="C358" s="207"/>
      <c r="D358" s="207"/>
      <c r="E358" s="207"/>
      <c r="F358" s="207"/>
      <c r="G358" s="207"/>
      <c r="H358" s="207"/>
      <c r="I358" s="207"/>
      <c r="J358" s="207"/>
      <c r="K358" s="207"/>
      <c r="L358" s="207"/>
      <c r="M358" s="207"/>
      <c r="N358" s="207"/>
      <c r="O358" s="207"/>
      <c r="P358" s="207"/>
      <c r="Q358" s="207"/>
      <c r="R358" s="207"/>
      <c r="S358" s="207"/>
      <c r="T358" s="207"/>
      <c r="U358" s="207"/>
      <c r="V358" s="207"/>
      <c r="W358" s="207"/>
      <c r="X358" s="207"/>
      <c r="Y358" s="207"/>
      <c r="Z358" s="207"/>
      <c r="AA358" s="207"/>
      <c r="AB358" s="207"/>
      <c r="AC358" s="207"/>
      <c r="AD358" s="207"/>
      <c r="AE358" s="207"/>
      <c r="AF358" s="207"/>
      <c r="AG358" s="207"/>
      <c r="AH358" s="207"/>
      <c r="AI358" s="207"/>
      <c r="AJ358" s="207"/>
      <c r="AK358" s="207"/>
      <c r="AL358" s="207"/>
      <c r="AM358" s="207"/>
      <c r="AN358" s="207"/>
      <c r="AO358" s="207"/>
    </row>
    <row r="359" spans="1:41">
      <c r="A359" s="207"/>
      <c r="B359" s="207"/>
      <c r="C359" s="207"/>
      <c r="D359" s="207"/>
      <c r="E359" s="207"/>
      <c r="F359" s="207"/>
      <c r="G359" s="207"/>
      <c r="H359" s="207"/>
      <c r="I359" s="207"/>
      <c r="J359" s="207"/>
      <c r="K359" s="207"/>
      <c r="L359" s="207"/>
      <c r="M359" s="207"/>
      <c r="N359" s="207"/>
      <c r="O359" s="207"/>
      <c r="P359" s="207"/>
      <c r="Q359" s="207"/>
      <c r="R359" s="207"/>
      <c r="S359" s="207"/>
      <c r="T359" s="207"/>
      <c r="U359" s="207"/>
      <c r="V359" s="207"/>
      <c r="W359" s="207"/>
      <c r="X359" s="207"/>
      <c r="Y359" s="207"/>
      <c r="Z359" s="207"/>
      <c r="AA359" s="207"/>
      <c r="AB359" s="207"/>
      <c r="AC359" s="207"/>
      <c r="AD359" s="207"/>
      <c r="AE359" s="207"/>
      <c r="AF359" s="207"/>
      <c r="AG359" s="207"/>
      <c r="AH359" s="207"/>
      <c r="AI359" s="207"/>
      <c r="AJ359" s="207"/>
      <c r="AK359" s="207"/>
      <c r="AL359" s="207"/>
      <c r="AM359" s="207"/>
      <c r="AN359" s="207"/>
      <c r="AO359" s="207"/>
    </row>
    <row r="360" spans="1:41">
      <c r="A360" s="207"/>
      <c r="B360" s="207"/>
      <c r="C360" s="207"/>
      <c r="D360" s="207"/>
      <c r="E360" s="207"/>
      <c r="F360" s="207"/>
      <c r="G360" s="207"/>
      <c r="H360" s="207"/>
      <c r="I360" s="207"/>
      <c r="J360" s="207"/>
      <c r="K360" s="207"/>
      <c r="L360" s="207"/>
      <c r="M360" s="207"/>
      <c r="N360" s="207"/>
      <c r="O360" s="207"/>
      <c r="P360" s="207"/>
      <c r="Q360" s="207"/>
      <c r="R360" s="207"/>
      <c r="S360" s="207"/>
      <c r="T360" s="207"/>
      <c r="U360" s="207"/>
      <c r="V360" s="207"/>
      <c r="W360" s="207"/>
      <c r="X360" s="207"/>
      <c r="Y360" s="207"/>
      <c r="Z360" s="207"/>
      <c r="AA360" s="207"/>
      <c r="AB360" s="207"/>
      <c r="AC360" s="207"/>
      <c r="AD360" s="207"/>
      <c r="AE360" s="207"/>
      <c r="AF360" s="207"/>
      <c r="AG360" s="207"/>
      <c r="AH360" s="207"/>
      <c r="AI360" s="207"/>
      <c r="AJ360" s="207"/>
      <c r="AK360" s="207"/>
      <c r="AL360" s="207"/>
      <c r="AM360" s="207"/>
      <c r="AN360" s="207"/>
      <c r="AO360" s="207"/>
    </row>
    <row r="361" spans="1:41">
      <c r="A361" s="207"/>
      <c r="B361" s="207"/>
      <c r="C361" s="207"/>
      <c r="D361" s="207"/>
      <c r="E361" s="207"/>
      <c r="F361" s="207"/>
      <c r="G361" s="207"/>
      <c r="H361" s="207"/>
      <c r="I361" s="207"/>
      <c r="J361" s="207"/>
      <c r="K361" s="207"/>
      <c r="L361" s="207"/>
      <c r="M361" s="207"/>
      <c r="N361" s="207"/>
      <c r="O361" s="207"/>
      <c r="P361" s="207"/>
      <c r="Q361" s="207"/>
      <c r="R361" s="207"/>
      <c r="S361" s="207"/>
      <c r="T361" s="207"/>
      <c r="U361" s="207"/>
      <c r="V361" s="207"/>
      <c r="W361" s="207"/>
      <c r="X361" s="207"/>
      <c r="Y361" s="207"/>
      <c r="Z361" s="207"/>
      <c r="AA361" s="207"/>
      <c r="AB361" s="207"/>
      <c r="AC361" s="207"/>
      <c r="AD361" s="207"/>
      <c r="AE361" s="207"/>
      <c r="AF361" s="207"/>
      <c r="AG361" s="207"/>
      <c r="AH361" s="207"/>
      <c r="AI361" s="207"/>
      <c r="AJ361" s="207"/>
      <c r="AK361" s="207"/>
      <c r="AL361" s="207"/>
      <c r="AM361" s="207"/>
      <c r="AN361" s="207"/>
      <c r="AO361" s="207"/>
    </row>
    <row r="362" spans="1:41">
      <c r="A362" s="207"/>
      <c r="B362" s="207"/>
      <c r="C362" s="207"/>
      <c r="D362" s="207"/>
      <c r="E362" s="207"/>
      <c r="F362" s="207"/>
      <c r="G362" s="207"/>
      <c r="H362" s="207"/>
      <c r="I362" s="207"/>
      <c r="J362" s="207"/>
      <c r="K362" s="207"/>
      <c r="L362" s="207"/>
      <c r="M362" s="207"/>
      <c r="N362" s="207"/>
      <c r="O362" s="207"/>
      <c r="P362" s="207"/>
      <c r="Q362" s="207"/>
      <c r="R362" s="207"/>
      <c r="S362" s="207"/>
      <c r="T362" s="207"/>
      <c r="U362" s="207"/>
      <c r="V362" s="207"/>
      <c r="W362" s="207"/>
      <c r="X362" s="207"/>
      <c r="Y362" s="207"/>
      <c r="Z362" s="207"/>
      <c r="AA362" s="207"/>
      <c r="AB362" s="207"/>
      <c r="AC362" s="207"/>
      <c r="AD362" s="207"/>
      <c r="AE362" s="207"/>
      <c r="AF362" s="207"/>
      <c r="AG362" s="207"/>
      <c r="AH362" s="207"/>
      <c r="AI362" s="207"/>
      <c r="AJ362" s="207"/>
      <c r="AK362" s="207"/>
      <c r="AL362" s="207"/>
      <c r="AM362" s="207"/>
      <c r="AN362" s="207"/>
      <c r="AO362" s="207"/>
    </row>
    <row r="363" spans="1:41">
      <c r="A363" s="207"/>
      <c r="B363" s="207"/>
      <c r="C363" s="207"/>
      <c r="D363" s="207"/>
      <c r="E363" s="207"/>
      <c r="F363" s="207"/>
      <c r="G363" s="207"/>
      <c r="H363" s="207"/>
      <c r="I363" s="207"/>
      <c r="J363" s="207"/>
      <c r="K363" s="207"/>
      <c r="L363" s="207"/>
      <c r="M363" s="207"/>
      <c r="N363" s="207"/>
      <c r="O363" s="207"/>
      <c r="P363" s="207"/>
      <c r="Q363" s="207"/>
      <c r="R363" s="207"/>
      <c r="S363" s="207"/>
      <c r="T363" s="207"/>
      <c r="U363" s="207"/>
      <c r="V363" s="207"/>
      <c r="W363" s="207"/>
      <c r="X363" s="207"/>
      <c r="Y363" s="207"/>
      <c r="Z363" s="207"/>
      <c r="AA363" s="207"/>
      <c r="AB363" s="207"/>
      <c r="AC363" s="207"/>
      <c r="AD363" s="207"/>
      <c r="AE363" s="207"/>
      <c r="AF363" s="207"/>
      <c r="AG363" s="207"/>
      <c r="AH363" s="207"/>
      <c r="AI363" s="207"/>
      <c r="AJ363" s="207"/>
      <c r="AK363" s="207"/>
      <c r="AL363" s="207"/>
      <c r="AM363" s="207"/>
      <c r="AN363" s="207"/>
      <c r="AO363" s="207"/>
    </row>
    <row r="364" spans="1:41">
      <c r="A364" s="207"/>
      <c r="B364" s="207"/>
      <c r="C364" s="207"/>
      <c r="D364" s="207"/>
      <c r="E364" s="207"/>
      <c r="F364" s="207"/>
      <c r="G364" s="207"/>
      <c r="H364" s="207"/>
      <c r="I364" s="207"/>
      <c r="J364" s="207"/>
      <c r="K364" s="207"/>
      <c r="L364" s="207"/>
      <c r="M364" s="207"/>
      <c r="N364" s="207"/>
      <c r="O364" s="207"/>
      <c r="P364" s="207"/>
      <c r="Q364" s="207"/>
      <c r="R364" s="207"/>
      <c r="S364" s="207"/>
      <c r="T364" s="207"/>
      <c r="U364" s="207"/>
      <c r="V364" s="207"/>
      <c r="W364" s="207"/>
      <c r="X364" s="207"/>
      <c r="Y364" s="207"/>
      <c r="Z364" s="207"/>
      <c r="AA364" s="207"/>
      <c r="AB364" s="207"/>
      <c r="AC364" s="207"/>
      <c r="AD364" s="207"/>
      <c r="AE364" s="207"/>
      <c r="AF364" s="207"/>
      <c r="AG364" s="207"/>
      <c r="AH364" s="207"/>
      <c r="AI364" s="207"/>
      <c r="AJ364" s="207"/>
      <c r="AK364" s="207"/>
      <c r="AL364" s="207"/>
      <c r="AM364" s="207"/>
      <c r="AN364" s="207"/>
      <c r="AO364" s="207"/>
    </row>
    <row r="365" spans="1:41">
      <c r="A365" s="207"/>
      <c r="B365" s="207"/>
      <c r="C365" s="207"/>
      <c r="D365" s="207"/>
      <c r="E365" s="207"/>
      <c r="F365" s="207"/>
      <c r="G365" s="207"/>
      <c r="H365" s="207"/>
      <c r="I365" s="207"/>
      <c r="J365" s="207"/>
      <c r="K365" s="207"/>
      <c r="L365" s="207"/>
      <c r="M365" s="207"/>
      <c r="N365" s="207"/>
      <c r="O365" s="207"/>
      <c r="P365" s="207"/>
      <c r="Q365" s="207"/>
      <c r="R365" s="207"/>
      <c r="S365" s="207"/>
      <c r="T365" s="207"/>
      <c r="U365" s="207"/>
      <c r="V365" s="207"/>
      <c r="W365" s="207"/>
      <c r="X365" s="207"/>
      <c r="Y365" s="207"/>
      <c r="Z365" s="207"/>
      <c r="AA365" s="207"/>
      <c r="AB365" s="207"/>
      <c r="AC365" s="207"/>
      <c r="AD365" s="207"/>
      <c r="AE365" s="207"/>
      <c r="AF365" s="207"/>
      <c r="AG365" s="207"/>
      <c r="AH365" s="207"/>
      <c r="AI365" s="207"/>
      <c r="AJ365" s="207"/>
      <c r="AK365" s="207"/>
      <c r="AL365" s="207"/>
      <c r="AM365" s="207"/>
      <c r="AN365" s="207"/>
      <c r="AO365" s="207"/>
    </row>
    <row r="366" spans="1:41">
      <c r="A366" s="207"/>
      <c r="B366" s="207"/>
      <c r="C366" s="207"/>
      <c r="D366" s="207"/>
      <c r="E366" s="207"/>
      <c r="F366" s="207"/>
      <c r="G366" s="207"/>
      <c r="H366" s="207"/>
      <c r="I366" s="207"/>
      <c r="J366" s="207"/>
      <c r="K366" s="207"/>
      <c r="L366" s="207"/>
      <c r="M366" s="207"/>
      <c r="N366" s="207"/>
      <c r="O366" s="207"/>
      <c r="P366" s="207"/>
      <c r="Q366" s="207"/>
      <c r="R366" s="207"/>
      <c r="S366" s="207"/>
      <c r="T366" s="207"/>
      <c r="U366" s="207"/>
      <c r="V366" s="207"/>
      <c r="W366" s="207"/>
      <c r="X366" s="207"/>
      <c r="Y366" s="207"/>
      <c r="Z366" s="207"/>
      <c r="AA366" s="207"/>
      <c r="AB366" s="207"/>
      <c r="AC366" s="207"/>
      <c r="AD366" s="207"/>
      <c r="AE366" s="207"/>
      <c r="AF366" s="207"/>
      <c r="AG366" s="207"/>
      <c r="AH366" s="207"/>
      <c r="AI366" s="207"/>
      <c r="AJ366" s="207"/>
      <c r="AK366" s="207"/>
      <c r="AL366" s="207"/>
      <c r="AM366" s="207"/>
      <c r="AN366" s="207"/>
      <c r="AO366" s="207"/>
    </row>
    <row r="367" spans="1:41">
      <c r="A367" s="207"/>
      <c r="B367" s="207"/>
      <c r="C367" s="207"/>
      <c r="D367" s="207"/>
      <c r="E367" s="207"/>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row>
    <row r="368" spans="1:41">
      <c r="A368" s="207"/>
      <c r="B368" s="207"/>
      <c r="C368" s="207"/>
      <c r="D368" s="207"/>
      <c r="E368" s="207"/>
      <c r="F368" s="207"/>
      <c r="G368" s="207"/>
      <c r="H368" s="207"/>
      <c r="I368" s="207"/>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c r="AM368" s="207"/>
      <c r="AN368" s="207"/>
      <c r="AO368" s="207"/>
    </row>
    <row r="369" spans="1:41">
      <c r="A369" s="207"/>
      <c r="B369" s="207"/>
      <c r="C369" s="207"/>
      <c r="D369" s="207"/>
      <c r="E369" s="207"/>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row>
    <row r="370" spans="1:41">
      <c r="A370" s="207"/>
      <c r="B370" s="207"/>
      <c r="C370" s="207"/>
      <c r="D370" s="207"/>
      <c r="E370" s="207"/>
      <c r="F370" s="207"/>
      <c r="G370" s="207"/>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row>
    <row r="371" spans="1:41">
      <c r="A371" s="207"/>
      <c r="B371" s="207"/>
      <c r="C371" s="207"/>
      <c r="D371" s="207"/>
      <c r="E371" s="207"/>
      <c r="F371" s="207"/>
      <c r="G371" s="207"/>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row>
    <row r="372" spans="1:41">
      <c r="A372" s="207"/>
      <c r="B372" s="207"/>
      <c r="C372" s="207"/>
      <c r="D372" s="207"/>
      <c r="E372" s="207"/>
      <c r="F372" s="207"/>
      <c r="G372" s="207"/>
      <c r="H372" s="207"/>
      <c r="I372" s="207"/>
      <c r="J372" s="207"/>
      <c r="K372" s="207"/>
      <c r="L372" s="207"/>
      <c r="M372" s="207"/>
      <c r="N372" s="207"/>
      <c r="O372" s="207"/>
      <c r="P372" s="207"/>
      <c r="Q372" s="207"/>
      <c r="R372" s="207"/>
      <c r="S372" s="207"/>
      <c r="T372" s="207"/>
      <c r="U372" s="207"/>
      <c r="V372" s="207"/>
      <c r="W372" s="207"/>
      <c r="X372" s="207"/>
      <c r="Y372" s="207"/>
      <c r="Z372" s="207"/>
      <c r="AA372" s="207"/>
      <c r="AB372" s="207"/>
      <c r="AC372" s="207"/>
      <c r="AD372" s="207"/>
      <c r="AE372" s="207"/>
      <c r="AF372" s="207"/>
      <c r="AG372" s="207"/>
      <c r="AH372" s="207"/>
      <c r="AI372" s="207"/>
      <c r="AJ372" s="207"/>
      <c r="AK372" s="207"/>
      <c r="AL372" s="207"/>
      <c r="AM372" s="207"/>
      <c r="AN372" s="207"/>
      <c r="AO372" s="207"/>
    </row>
    <row r="373" spans="1:41">
      <c r="A373" s="207"/>
      <c r="B373" s="207"/>
      <c r="C373" s="207"/>
      <c r="D373" s="207"/>
      <c r="E373" s="207"/>
      <c r="F373" s="207"/>
      <c r="G373" s="207"/>
      <c r="H373" s="207"/>
      <c r="I373" s="207"/>
      <c r="J373" s="207"/>
      <c r="K373" s="207"/>
      <c r="L373" s="207"/>
      <c r="M373" s="207"/>
      <c r="N373" s="207"/>
      <c r="O373" s="207"/>
      <c r="P373" s="207"/>
      <c r="Q373" s="207"/>
      <c r="R373" s="207"/>
      <c r="S373" s="207"/>
      <c r="T373" s="207"/>
      <c r="U373" s="207"/>
      <c r="V373" s="207"/>
      <c r="W373" s="207"/>
      <c r="X373" s="207"/>
      <c r="Y373" s="207"/>
      <c r="Z373" s="207"/>
      <c r="AA373" s="207"/>
      <c r="AB373" s="207"/>
      <c r="AC373" s="207"/>
      <c r="AD373" s="207"/>
      <c r="AE373" s="207"/>
      <c r="AF373" s="207"/>
      <c r="AG373" s="207"/>
      <c r="AH373" s="207"/>
      <c r="AI373" s="207"/>
      <c r="AJ373" s="207"/>
      <c r="AK373" s="207"/>
      <c r="AL373" s="207"/>
      <c r="AM373" s="207"/>
      <c r="AN373" s="207"/>
      <c r="AO373" s="207"/>
    </row>
    <row r="374" spans="1:41">
      <c r="A374" s="207"/>
      <c r="B374" s="207"/>
      <c r="C374" s="207"/>
      <c r="D374" s="207"/>
      <c r="E374" s="207"/>
      <c r="F374" s="207"/>
      <c r="G374" s="207"/>
      <c r="H374" s="207"/>
      <c r="I374" s="207"/>
      <c r="J374" s="207"/>
      <c r="K374" s="207"/>
      <c r="L374" s="207"/>
      <c r="M374" s="207"/>
      <c r="N374" s="207"/>
      <c r="O374" s="207"/>
      <c r="P374" s="207"/>
      <c r="Q374" s="207"/>
      <c r="R374" s="207"/>
      <c r="S374" s="207"/>
      <c r="T374" s="207"/>
      <c r="U374" s="207"/>
      <c r="V374" s="207"/>
      <c r="W374" s="207"/>
      <c r="X374" s="207"/>
      <c r="Y374" s="207"/>
      <c r="Z374" s="207"/>
      <c r="AA374" s="207"/>
      <c r="AB374" s="207"/>
      <c r="AC374" s="207"/>
      <c r="AD374" s="207"/>
      <c r="AE374" s="207"/>
      <c r="AF374" s="207"/>
      <c r="AG374" s="207"/>
      <c r="AH374" s="207"/>
      <c r="AI374" s="207"/>
      <c r="AJ374" s="207"/>
      <c r="AK374" s="207"/>
      <c r="AL374" s="207"/>
      <c r="AM374" s="207"/>
      <c r="AN374" s="207"/>
      <c r="AO374" s="207"/>
    </row>
    <row r="375" spans="1:41">
      <c r="A375" s="207"/>
      <c r="B375" s="207"/>
      <c r="C375" s="207"/>
      <c r="D375" s="207"/>
      <c r="E375" s="207"/>
      <c r="F375" s="207"/>
      <c r="G375" s="207"/>
      <c r="H375" s="207"/>
      <c r="I375" s="207"/>
      <c r="J375" s="207"/>
      <c r="K375" s="207"/>
      <c r="L375" s="207"/>
      <c r="M375" s="207"/>
      <c r="N375" s="207"/>
      <c r="O375" s="207"/>
      <c r="P375" s="207"/>
      <c r="Q375" s="207"/>
      <c r="R375" s="207"/>
      <c r="S375" s="207"/>
      <c r="T375" s="207"/>
      <c r="U375" s="207"/>
      <c r="V375" s="207"/>
      <c r="W375" s="207"/>
      <c r="X375" s="207"/>
      <c r="Y375" s="207"/>
      <c r="Z375" s="207"/>
      <c r="AA375" s="207"/>
      <c r="AB375" s="207"/>
      <c r="AC375" s="207"/>
      <c r="AD375" s="207"/>
      <c r="AE375" s="207"/>
      <c r="AF375" s="207"/>
      <c r="AG375" s="207"/>
      <c r="AH375" s="207"/>
      <c r="AI375" s="207"/>
      <c r="AJ375" s="207"/>
      <c r="AK375" s="207"/>
      <c r="AL375" s="207"/>
      <c r="AM375" s="207"/>
      <c r="AN375" s="207"/>
      <c r="AO375" s="207"/>
    </row>
    <row r="376" spans="1:41">
      <c r="A376" s="207"/>
      <c r="B376" s="207"/>
      <c r="C376" s="207"/>
      <c r="D376" s="207"/>
      <c r="E376" s="207"/>
      <c r="F376" s="207"/>
      <c r="G376" s="207"/>
      <c r="H376" s="207"/>
      <c r="I376" s="207"/>
      <c r="J376" s="207"/>
      <c r="K376" s="207"/>
      <c r="L376" s="207"/>
      <c r="M376" s="207"/>
      <c r="N376" s="207"/>
      <c r="O376" s="207"/>
      <c r="P376" s="207"/>
      <c r="Q376" s="207"/>
      <c r="R376" s="207"/>
      <c r="S376" s="207"/>
      <c r="T376" s="207"/>
      <c r="U376" s="207"/>
      <c r="V376" s="207"/>
      <c r="W376" s="207"/>
      <c r="X376" s="207"/>
      <c r="Y376" s="207"/>
      <c r="Z376" s="207"/>
      <c r="AA376" s="207"/>
      <c r="AB376" s="207"/>
      <c r="AC376" s="207"/>
      <c r="AD376" s="207"/>
      <c r="AE376" s="207"/>
      <c r="AF376" s="207"/>
      <c r="AG376" s="207"/>
      <c r="AH376" s="207"/>
      <c r="AI376" s="207"/>
      <c r="AJ376" s="207"/>
      <c r="AK376" s="207"/>
      <c r="AL376" s="207"/>
      <c r="AM376" s="207"/>
      <c r="AN376" s="207"/>
      <c r="AO376" s="207"/>
    </row>
    <row r="377" spans="1:41">
      <c r="A377" s="207"/>
      <c r="B377" s="207"/>
      <c r="C377" s="207"/>
      <c r="D377" s="207"/>
      <c r="E377" s="207"/>
      <c r="F377" s="207"/>
      <c r="G377" s="207"/>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c r="AI377" s="207"/>
      <c r="AJ377" s="207"/>
      <c r="AK377" s="207"/>
      <c r="AL377" s="207"/>
      <c r="AM377" s="207"/>
      <c r="AN377" s="207"/>
      <c r="AO377" s="207"/>
    </row>
    <row r="378" spans="1:41">
      <c r="A378" s="207"/>
      <c r="B378" s="207"/>
      <c r="C378" s="207"/>
      <c r="D378" s="207"/>
      <c r="E378" s="207"/>
      <c r="F378" s="207"/>
      <c r="G378" s="207"/>
      <c r="H378" s="207"/>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c r="AI378" s="207"/>
      <c r="AJ378" s="207"/>
      <c r="AK378" s="207"/>
      <c r="AL378" s="207"/>
      <c r="AM378" s="207"/>
      <c r="AN378" s="207"/>
      <c r="AO378" s="207"/>
    </row>
    <row r="379" spans="1:41">
      <c r="A379" s="207"/>
      <c r="B379" s="207"/>
      <c r="C379" s="207"/>
      <c r="D379" s="207"/>
      <c r="E379" s="207"/>
      <c r="F379" s="207"/>
      <c r="G379" s="207"/>
      <c r="H379" s="207"/>
      <c r="I379" s="207"/>
      <c r="J379" s="207"/>
      <c r="K379" s="207"/>
      <c r="L379" s="207"/>
      <c r="M379" s="207"/>
      <c r="N379" s="207"/>
      <c r="O379" s="207"/>
      <c r="P379" s="207"/>
      <c r="Q379" s="207"/>
      <c r="R379" s="207"/>
      <c r="S379" s="207"/>
      <c r="T379" s="207"/>
      <c r="U379" s="207"/>
      <c r="V379" s="207"/>
      <c r="W379" s="207"/>
      <c r="X379" s="207"/>
      <c r="Y379" s="207"/>
      <c r="Z379" s="207"/>
      <c r="AA379" s="207"/>
      <c r="AB379" s="207"/>
      <c r="AC379" s="207"/>
      <c r="AD379" s="207"/>
      <c r="AE379" s="207"/>
      <c r="AF379" s="207"/>
      <c r="AG379" s="207"/>
      <c r="AH379" s="207"/>
      <c r="AI379" s="207"/>
      <c r="AJ379" s="207"/>
      <c r="AK379" s="207"/>
      <c r="AL379" s="207"/>
      <c r="AM379" s="207"/>
      <c r="AN379" s="207"/>
      <c r="AO379" s="207"/>
    </row>
    <row r="380" spans="1:41">
      <c r="A380" s="207"/>
      <c r="B380" s="207"/>
      <c r="C380" s="207"/>
      <c r="D380" s="207"/>
      <c r="E380" s="207"/>
      <c r="F380" s="207"/>
      <c r="G380" s="207"/>
      <c r="H380" s="207"/>
      <c r="I380" s="207"/>
      <c r="J380" s="207"/>
      <c r="K380" s="207"/>
      <c r="L380" s="207"/>
      <c r="M380" s="207"/>
      <c r="N380" s="207"/>
      <c r="O380" s="207"/>
      <c r="P380" s="207"/>
      <c r="Q380" s="207"/>
      <c r="R380" s="207"/>
      <c r="S380" s="207"/>
      <c r="T380" s="207"/>
      <c r="U380" s="207"/>
      <c r="V380" s="207"/>
      <c r="W380" s="207"/>
      <c r="X380" s="207"/>
      <c r="Y380" s="207"/>
      <c r="Z380" s="207"/>
      <c r="AA380" s="207"/>
      <c r="AB380" s="207"/>
      <c r="AC380" s="207"/>
      <c r="AD380" s="207"/>
      <c r="AE380" s="207"/>
      <c r="AF380" s="207"/>
      <c r="AG380" s="207"/>
      <c r="AH380" s="207"/>
      <c r="AI380" s="207"/>
      <c r="AJ380" s="207"/>
      <c r="AK380" s="207"/>
      <c r="AL380" s="207"/>
      <c r="AM380" s="207"/>
      <c r="AN380" s="207"/>
      <c r="AO380" s="207"/>
    </row>
    <row r="381" spans="1:41">
      <c r="A381" s="207"/>
      <c r="B381" s="207"/>
      <c r="C381" s="207"/>
      <c r="D381" s="207"/>
      <c r="E381" s="207"/>
      <c r="F381" s="207"/>
      <c r="G381" s="207"/>
      <c r="H381" s="207"/>
      <c r="I381" s="207"/>
      <c r="J381" s="207"/>
      <c r="K381" s="207"/>
      <c r="L381" s="207"/>
      <c r="M381" s="207"/>
      <c r="N381" s="207"/>
      <c r="O381" s="207"/>
      <c r="P381" s="207"/>
      <c r="Q381" s="207"/>
      <c r="R381" s="207"/>
      <c r="S381" s="207"/>
      <c r="T381" s="207"/>
      <c r="U381" s="207"/>
      <c r="V381" s="207"/>
      <c r="W381" s="207"/>
      <c r="X381" s="207"/>
      <c r="Y381" s="207"/>
      <c r="Z381" s="207"/>
      <c r="AA381" s="207"/>
      <c r="AB381" s="207"/>
      <c r="AC381" s="207"/>
      <c r="AD381" s="207"/>
      <c r="AE381" s="207"/>
      <c r="AF381" s="207"/>
      <c r="AG381" s="207"/>
      <c r="AH381" s="207"/>
      <c r="AI381" s="207"/>
      <c r="AJ381" s="207"/>
      <c r="AK381" s="207"/>
      <c r="AL381" s="207"/>
      <c r="AM381" s="207"/>
      <c r="AN381" s="207"/>
      <c r="AO381" s="207"/>
    </row>
    <row r="382" spans="1:41">
      <c r="A382" s="207"/>
      <c r="B382" s="207"/>
      <c r="C382" s="207"/>
      <c r="D382" s="207"/>
      <c r="E382" s="207"/>
      <c r="F382" s="207"/>
      <c r="G382" s="207"/>
      <c r="H382" s="207"/>
      <c r="I382" s="207"/>
      <c r="J382" s="207"/>
      <c r="K382" s="207"/>
      <c r="L382" s="207"/>
      <c r="M382" s="207"/>
      <c r="N382" s="207"/>
      <c r="O382" s="207"/>
      <c r="P382" s="207"/>
      <c r="Q382" s="207"/>
      <c r="R382" s="207"/>
      <c r="S382" s="207"/>
      <c r="T382" s="207"/>
      <c r="U382" s="207"/>
      <c r="V382" s="207"/>
      <c r="W382" s="207"/>
      <c r="X382" s="207"/>
      <c r="Y382" s="207"/>
      <c r="Z382" s="207"/>
      <c r="AA382" s="207"/>
      <c r="AB382" s="207"/>
      <c r="AC382" s="207"/>
      <c r="AD382" s="207"/>
      <c r="AE382" s="207"/>
      <c r="AF382" s="207"/>
      <c r="AG382" s="207"/>
      <c r="AH382" s="207"/>
      <c r="AI382" s="207"/>
      <c r="AJ382" s="207"/>
      <c r="AK382" s="207"/>
      <c r="AL382" s="207"/>
      <c r="AM382" s="207"/>
      <c r="AN382" s="207"/>
      <c r="AO382" s="207"/>
    </row>
    <row r="383" spans="1:41">
      <c r="A383" s="207"/>
      <c r="B383" s="207"/>
      <c r="C383" s="207"/>
      <c r="D383" s="207"/>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07"/>
      <c r="AO383" s="207"/>
    </row>
    <row r="384" spans="1:41">
      <c r="A384" s="207"/>
      <c r="B384" s="207"/>
      <c r="C384" s="207"/>
      <c r="D384" s="207"/>
      <c r="E384" s="207"/>
      <c r="F384" s="207"/>
      <c r="G384" s="207"/>
      <c r="H384" s="207"/>
      <c r="I384" s="207"/>
      <c r="J384" s="207"/>
      <c r="K384" s="207"/>
      <c r="L384" s="207"/>
      <c r="M384" s="207"/>
      <c r="N384" s="207"/>
      <c r="O384" s="207"/>
      <c r="P384" s="207"/>
      <c r="Q384" s="207"/>
      <c r="R384" s="207"/>
      <c r="S384" s="207"/>
      <c r="T384" s="207"/>
      <c r="U384" s="207"/>
      <c r="V384" s="207"/>
      <c r="W384" s="207"/>
      <c r="X384" s="207"/>
      <c r="Y384" s="207"/>
      <c r="Z384" s="207"/>
      <c r="AA384" s="207"/>
      <c r="AB384" s="207"/>
      <c r="AC384" s="207"/>
      <c r="AD384" s="207"/>
      <c r="AE384" s="207"/>
      <c r="AF384" s="207"/>
      <c r="AG384" s="207"/>
      <c r="AH384" s="207"/>
      <c r="AI384" s="207"/>
      <c r="AJ384" s="207"/>
      <c r="AK384" s="207"/>
      <c r="AL384" s="207"/>
      <c r="AM384" s="207"/>
      <c r="AN384" s="207"/>
      <c r="AO384" s="207"/>
    </row>
    <row r="385" spans="1:41">
      <c r="A385" s="207"/>
      <c r="B385" s="207"/>
      <c r="C385" s="207"/>
      <c r="D385" s="207"/>
      <c r="E385" s="207"/>
      <c r="F385" s="207"/>
      <c r="G385" s="207"/>
      <c r="H385" s="207"/>
      <c r="I385" s="207"/>
      <c r="J385" s="207"/>
      <c r="K385" s="207"/>
      <c r="L385" s="207"/>
      <c r="M385" s="207"/>
      <c r="N385" s="207"/>
      <c r="O385" s="207"/>
      <c r="P385" s="207"/>
      <c r="Q385" s="207"/>
      <c r="R385" s="207"/>
      <c r="S385" s="207"/>
      <c r="T385" s="207"/>
      <c r="U385" s="207"/>
      <c r="V385" s="207"/>
      <c r="W385" s="207"/>
      <c r="X385" s="207"/>
      <c r="Y385" s="207"/>
      <c r="Z385" s="207"/>
      <c r="AA385" s="207"/>
      <c r="AB385" s="207"/>
      <c r="AC385" s="207"/>
      <c r="AD385" s="207"/>
      <c r="AE385" s="207"/>
      <c r="AF385" s="207"/>
      <c r="AG385" s="207"/>
      <c r="AH385" s="207"/>
      <c r="AI385" s="207"/>
      <c r="AJ385" s="207"/>
      <c r="AK385" s="207"/>
      <c r="AL385" s="207"/>
      <c r="AM385" s="207"/>
      <c r="AN385" s="207"/>
      <c r="AO385" s="207"/>
    </row>
    <row r="386" spans="1:41">
      <c r="A386" s="207"/>
      <c r="B386" s="207"/>
      <c r="C386" s="207"/>
      <c r="D386" s="207"/>
      <c r="E386" s="207"/>
      <c r="F386" s="207"/>
      <c r="G386" s="207"/>
      <c r="H386" s="207"/>
      <c r="I386" s="207"/>
      <c r="J386" s="207"/>
      <c r="K386" s="207"/>
      <c r="L386" s="207"/>
      <c r="M386" s="207"/>
      <c r="N386" s="207"/>
      <c r="O386" s="207"/>
      <c r="P386" s="207"/>
      <c r="Q386" s="207"/>
      <c r="R386" s="207"/>
      <c r="S386" s="207"/>
      <c r="T386" s="207"/>
      <c r="U386" s="207"/>
      <c r="V386" s="207"/>
      <c r="W386" s="207"/>
      <c r="X386" s="207"/>
      <c r="Y386" s="207"/>
      <c r="Z386" s="207"/>
      <c r="AA386" s="207"/>
      <c r="AB386" s="207"/>
      <c r="AC386" s="207"/>
      <c r="AD386" s="207"/>
      <c r="AE386" s="207"/>
      <c r="AF386" s="207"/>
      <c r="AG386" s="207"/>
      <c r="AH386" s="207"/>
      <c r="AI386" s="207"/>
      <c r="AJ386" s="207"/>
      <c r="AK386" s="207"/>
      <c r="AL386" s="207"/>
      <c r="AM386" s="207"/>
      <c r="AN386" s="207"/>
      <c r="AO386" s="207"/>
    </row>
    <row r="387" spans="1:41">
      <c r="A387" s="207"/>
      <c r="B387" s="207"/>
      <c r="C387" s="207"/>
      <c r="D387" s="207"/>
      <c r="E387" s="207"/>
      <c r="F387" s="207"/>
      <c r="G387" s="207"/>
      <c r="H387" s="207"/>
      <c r="I387" s="207"/>
      <c r="J387" s="207"/>
      <c r="K387" s="207"/>
      <c r="L387" s="207"/>
      <c r="M387" s="207"/>
      <c r="N387" s="207"/>
      <c r="O387" s="207"/>
      <c r="P387" s="207"/>
      <c r="Q387" s="207"/>
      <c r="R387" s="207"/>
      <c r="S387" s="207"/>
      <c r="T387" s="207"/>
      <c r="U387" s="207"/>
      <c r="V387" s="207"/>
      <c r="W387" s="207"/>
      <c r="X387" s="207"/>
      <c r="Y387" s="207"/>
      <c r="Z387" s="207"/>
      <c r="AA387" s="207"/>
      <c r="AB387" s="207"/>
      <c r="AC387" s="207"/>
      <c r="AD387" s="207"/>
      <c r="AE387" s="207"/>
      <c r="AF387" s="207"/>
      <c r="AG387" s="207"/>
      <c r="AH387" s="207"/>
      <c r="AI387" s="207"/>
      <c r="AJ387" s="207"/>
      <c r="AK387" s="207"/>
      <c r="AL387" s="207"/>
      <c r="AM387" s="207"/>
      <c r="AN387" s="207"/>
      <c r="AO387" s="207"/>
    </row>
    <row r="388" spans="1:41">
      <c r="A388" s="207"/>
      <c r="B388" s="207"/>
      <c r="C388" s="207"/>
      <c r="D388" s="207"/>
      <c r="E388" s="207"/>
      <c r="F388" s="207"/>
      <c r="G388" s="207"/>
      <c r="H388" s="207"/>
      <c r="I388" s="207"/>
      <c r="J388" s="207"/>
      <c r="K388" s="207"/>
      <c r="L388" s="207"/>
      <c r="M388" s="207"/>
      <c r="N388" s="207"/>
      <c r="O388" s="207"/>
      <c r="P388" s="207"/>
      <c r="Q388" s="207"/>
      <c r="R388" s="207"/>
      <c r="S388" s="207"/>
      <c r="T388" s="207"/>
      <c r="U388" s="207"/>
      <c r="V388" s="207"/>
      <c r="W388" s="207"/>
      <c r="X388" s="207"/>
      <c r="Y388" s="207"/>
      <c r="Z388" s="207"/>
      <c r="AA388" s="207"/>
      <c r="AB388" s="207"/>
      <c r="AC388" s="207"/>
      <c r="AD388" s="207"/>
      <c r="AE388" s="207"/>
      <c r="AF388" s="207"/>
      <c r="AG388" s="207"/>
      <c r="AH388" s="207"/>
      <c r="AI388" s="207"/>
      <c r="AJ388" s="207"/>
      <c r="AK388" s="207"/>
      <c r="AL388" s="207"/>
      <c r="AM388" s="207"/>
      <c r="AN388" s="207"/>
      <c r="AO388" s="207"/>
    </row>
    <row r="389" spans="1:41">
      <c r="A389" s="207"/>
      <c r="B389" s="207"/>
      <c r="C389" s="207"/>
      <c r="D389" s="207"/>
      <c r="E389" s="207"/>
      <c r="F389" s="207"/>
      <c r="G389" s="207"/>
      <c r="H389" s="207"/>
      <c r="I389" s="207"/>
      <c r="J389" s="207"/>
      <c r="K389" s="207"/>
      <c r="L389" s="207"/>
      <c r="M389" s="207"/>
      <c r="N389" s="207"/>
      <c r="O389" s="207"/>
      <c r="P389" s="207"/>
      <c r="Q389" s="207"/>
      <c r="R389" s="207"/>
      <c r="S389" s="207"/>
      <c r="T389" s="207"/>
      <c r="U389" s="207"/>
      <c r="V389" s="207"/>
      <c r="W389" s="207"/>
      <c r="X389" s="207"/>
      <c r="Y389" s="207"/>
      <c r="Z389" s="207"/>
      <c r="AA389" s="207"/>
      <c r="AB389" s="207"/>
      <c r="AC389" s="207"/>
      <c r="AD389" s="207"/>
      <c r="AE389" s="207"/>
      <c r="AF389" s="207"/>
      <c r="AG389" s="207"/>
      <c r="AH389" s="207"/>
      <c r="AI389" s="207"/>
      <c r="AJ389" s="207"/>
      <c r="AK389" s="207"/>
      <c r="AL389" s="207"/>
      <c r="AM389" s="207"/>
      <c r="AN389" s="207"/>
      <c r="AO389" s="207"/>
    </row>
    <row r="390" spans="1:41">
      <c r="A390" s="207"/>
      <c r="B390" s="207"/>
      <c r="C390" s="207"/>
      <c r="D390" s="207"/>
      <c r="E390" s="207"/>
      <c r="F390" s="207"/>
      <c r="G390" s="207"/>
      <c r="H390" s="207"/>
      <c r="I390" s="207"/>
      <c r="J390" s="207"/>
      <c r="K390" s="207"/>
      <c r="L390" s="207"/>
      <c r="M390" s="207"/>
      <c r="N390" s="207"/>
      <c r="O390" s="207"/>
      <c r="P390" s="207"/>
      <c r="Q390" s="207"/>
      <c r="R390" s="207"/>
      <c r="S390" s="207"/>
      <c r="T390" s="207"/>
      <c r="U390" s="207"/>
      <c r="V390" s="207"/>
      <c r="W390" s="207"/>
      <c r="X390" s="207"/>
      <c r="Y390" s="207"/>
      <c r="Z390" s="207"/>
      <c r="AA390" s="207"/>
      <c r="AB390" s="207"/>
      <c r="AC390" s="207"/>
      <c r="AD390" s="207"/>
      <c r="AE390" s="207"/>
      <c r="AF390" s="207"/>
      <c r="AG390" s="207"/>
      <c r="AH390" s="207"/>
      <c r="AI390" s="207"/>
      <c r="AJ390" s="207"/>
      <c r="AK390" s="207"/>
      <c r="AL390" s="207"/>
      <c r="AM390" s="207"/>
      <c r="AN390" s="207"/>
      <c r="AO390" s="207"/>
    </row>
    <row r="391" spans="1:41">
      <c r="A391" s="207"/>
      <c r="B391" s="207"/>
      <c r="C391" s="207"/>
      <c r="D391" s="207"/>
      <c r="E391" s="207"/>
      <c r="F391" s="207"/>
      <c r="G391" s="207"/>
      <c r="H391" s="207"/>
      <c r="I391" s="207"/>
      <c r="J391" s="207"/>
      <c r="K391" s="207"/>
      <c r="L391" s="207"/>
      <c r="M391" s="207"/>
      <c r="N391" s="207"/>
      <c r="O391" s="207"/>
      <c r="P391" s="207"/>
      <c r="Q391" s="207"/>
      <c r="R391" s="207"/>
      <c r="S391" s="207"/>
      <c r="T391" s="207"/>
      <c r="U391" s="207"/>
      <c r="V391" s="207"/>
      <c r="W391" s="207"/>
      <c r="X391" s="207"/>
      <c r="Y391" s="207"/>
      <c r="Z391" s="207"/>
      <c r="AA391" s="207"/>
      <c r="AB391" s="207"/>
      <c r="AC391" s="207"/>
      <c r="AD391" s="207"/>
      <c r="AE391" s="207"/>
      <c r="AF391" s="207"/>
      <c r="AG391" s="207"/>
      <c r="AH391" s="207"/>
      <c r="AI391" s="207"/>
      <c r="AJ391" s="207"/>
      <c r="AK391" s="207"/>
      <c r="AL391" s="207"/>
      <c r="AM391" s="207"/>
      <c r="AN391" s="207"/>
      <c r="AO391" s="207"/>
    </row>
    <row r="392" spans="1:41">
      <c r="A392" s="207"/>
      <c r="B392" s="207"/>
      <c r="C392" s="207"/>
      <c r="D392" s="207"/>
      <c r="E392" s="207"/>
      <c r="F392" s="207"/>
      <c r="G392" s="207"/>
      <c r="H392" s="207"/>
      <c r="I392" s="207"/>
      <c r="J392" s="207"/>
      <c r="K392" s="207"/>
      <c r="L392" s="207"/>
      <c r="M392" s="207"/>
      <c r="N392" s="207"/>
      <c r="O392" s="207"/>
      <c r="P392" s="207"/>
      <c r="Q392" s="207"/>
      <c r="R392" s="207"/>
      <c r="S392" s="207"/>
      <c r="T392" s="207"/>
      <c r="U392" s="207"/>
      <c r="V392" s="207"/>
      <c r="W392" s="207"/>
      <c r="X392" s="207"/>
      <c r="Y392" s="207"/>
      <c r="Z392" s="207"/>
      <c r="AA392" s="207"/>
      <c r="AB392" s="207"/>
      <c r="AC392" s="207"/>
      <c r="AD392" s="207"/>
      <c r="AE392" s="207"/>
      <c r="AF392" s="207"/>
      <c r="AG392" s="207"/>
      <c r="AH392" s="207"/>
      <c r="AI392" s="207"/>
      <c r="AJ392" s="207"/>
      <c r="AK392" s="207"/>
      <c r="AL392" s="207"/>
      <c r="AM392" s="207"/>
      <c r="AN392" s="207"/>
      <c r="AO392" s="207"/>
    </row>
    <row r="393" spans="1:41">
      <c r="A393" s="207"/>
      <c r="B393" s="207"/>
      <c r="C393" s="207"/>
      <c r="D393" s="207"/>
      <c r="E393" s="207"/>
      <c r="F393" s="207"/>
      <c r="G393" s="207"/>
      <c r="H393" s="207"/>
      <c r="I393" s="207"/>
      <c r="J393" s="207"/>
      <c r="K393" s="207"/>
      <c r="L393" s="207"/>
      <c r="M393" s="207"/>
      <c r="N393" s="207"/>
      <c r="O393" s="207"/>
      <c r="P393" s="207"/>
      <c r="Q393" s="207"/>
      <c r="R393" s="207"/>
      <c r="S393" s="207"/>
      <c r="T393" s="207"/>
      <c r="U393" s="207"/>
      <c r="V393" s="207"/>
      <c r="W393" s="207"/>
      <c r="X393" s="207"/>
      <c r="Y393" s="207"/>
      <c r="Z393" s="207"/>
      <c r="AA393" s="207"/>
      <c r="AB393" s="207"/>
      <c r="AC393" s="207"/>
      <c r="AD393" s="207"/>
      <c r="AE393" s="207"/>
      <c r="AF393" s="207"/>
      <c r="AG393" s="207"/>
      <c r="AH393" s="207"/>
      <c r="AI393" s="207"/>
      <c r="AJ393" s="207"/>
      <c r="AK393" s="207"/>
      <c r="AL393" s="207"/>
      <c r="AM393" s="207"/>
      <c r="AN393" s="207"/>
      <c r="AO393" s="207"/>
    </row>
    <row r="394" spans="1:41">
      <c r="A394" s="207"/>
      <c r="B394" s="207"/>
      <c r="C394" s="207"/>
      <c r="D394" s="207"/>
      <c r="E394" s="207"/>
      <c r="F394" s="207"/>
      <c r="G394" s="207"/>
      <c r="H394" s="207"/>
      <c r="I394" s="207"/>
      <c r="J394" s="207"/>
      <c r="K394" s="207"/>
      <c r="L394" s="207"/>
      <c r="M394" s="207"/>
      <c r="N394" s="207"/>
      <c r="O394" s="207"/>
      <c r="P394" s="207"/>
      <c r="Q394" s="207"/>
      <c r="R394" s="207"/>
      <c r="S394" s="207"/>
      <c r="T394" s="207"/>
      <c r="U394" s="207"/>
      <c r="V394" s="207"/>
      <c r="W394" s="207"/>
      <c r="X394" s="207"/>
      <c r="Y394" s="207"/>
      <c r="Z394" s="207"/>
      <c r="AA394" s="207"/>
      <c r="AB394" s="207"/>
      <c r="AC394" s="207"/>
      <c r="AD394" s="207"/>
      <c r="AE394" s="207"/>
      <c r="AF394" s="207"/>
      <c r="AG394" s="207"/>
      <c r="AH394" s="207"/>
      <c r="AI394" s="207"/>
      <c r="AJ394" s="207"/>
      <c r="AK394" s="207"/>
      <c r="AL394" s="207"/>
      <c r="AM394" s="207"/>
      <c r="AN394" s="207"/>
      <c r="AO394" s="207"/>
    </row>
    <row r="395" spans="1:41">
      <c r="A395" s="207"/>
      <c r="B395" s="207"/>
      <c r="C395" s="207"/>
      <c r="D395" s="207"/>
      <c r="E395" s="207"/>
      <c r="F395" s="207"/>
      <c r="G395" s="207"/>
      <c r="H395" s="207"/>
      <c r="I395" s="207"/>
      <c r="J395" s="207"/>
      <c r="K395" s="207"/>
      <c r="L395" s="207"/>
      <c r="M395" s="207"/>
      <c r="N395" s="207"/>
      <c r="O395" s="207"/>
      <c r="P395" s="207"/>
      <c r="Q395" s="207"/>
      <c r="R395" s="207"/>
      <c r="S395" s="207"/>
      <c r="T395" s="207"/>
      <c r="U395" s="207"/>
      <c r="V395" s="207"/>
      <c r="W395" s="207"/>
      <c r="X395" s="207"/>
      <c r="Y395" s="207"/>
      <c r="Z395" s="207"/>
      <c r="AA395" s="207"/>
      <c r="AB395" s="207"/>
      <c r="AC395" s="207"/>
      <c r="AD395" s="207"/>
      <c r="AE395" s="207"/>
      <c r="AF395" s="207"/>
      <c r="AG395" s="207"/>
      <c r="AH395" s="207"/>
      <c r="AI395" s="207"/>
      <c r="AJ395" s="207"/>
      <c r="AK395" s="207"/>
      <c r="AL395" s="207"/>
      <c r="AM395" s="207"/>
      <c r="AN395" s="207"/>
      <c r="AO395" s="207"/>
    </row>
    <row r="396" spans="1:41">
      <c r="A396" s="207"/>
      <c r="B396" s="207"/>
      <c r="C396" s="207"/>
      <c r="D396" s="207"/>
      <c r="E396" s="207"/>
      <c r="F396" s="207"/>
      <c r="G396" s="207"/>
      <c r="H396" s="207"/>
      <c r="I396" s="207"/>
      <c r="J396" s="207"/>
      <c r="K396" s="207"/>
      <c r="L396" s="207"/>
      <c r="M396" s="207"/>
      <c r="N396" s="207"/>
      <c r="O396" s="207"/>
      <c r="P396" s="207"/>
      <c r="Q396" s="207"/>
      <c r="R396" s="207"/>
      <c r="S396" s="207"/>
      <c r="T396" s="207"/>
      <c r="U396" s="207"/>
      <c r="V396" s="207"/>
      <c r="W396" s="207"/>
      <c r="X396" s="207"/>
      <c r="Y396" s="207"/>
      <c r="Z396" s="207"/>
      <c r="AA396" s="207"/>
      <c r="AB396" s="207"/>
      <c r="AC396" s="207"/>
      <c r="AD396" s="207"/>
      <c r="AE396" s="207"/>
      <c r="AF396" s="207"/>
      <c r="AG396" s="207"/>
      <c r="AH396" s="207"/>
      <c r="AI396" s="207"/>
      <c r="AJ396" s="207"/>
      <c r="AK396" s="207"/>
      <c r="AL396" s="207"/>
      <c r="AM396" s="207"/>
      <c r="AN396" s="207"/>
      <c r="AO396" s="207"/>
    </row>
    <row r="397" spans="1:41">
      <c r="A397" s="207"/>
      <c r="B397" s="207"/>
      <c r="C397" s="207"/>
      <c r="D397" s="207"/>
      <c r="E397" s="207"/>
      <c r="F397" s="207"/>
      <c r="G397" s="207"/>
      <c r="H397" s="207"/>
      <c r="I397" s="207"/>
      <c r="J397" s="207"/>
      <c r="K397" s="207"/>
      <c r="L397" s="207"/>
      <c r="M397" s="207"/>
      <c r="N397" s="207"/>
      <c r="O397" s="207"/>
      <c r="P397" s="207"/>
      <c r="Q397" s="207"/>
      <c r="R397" s="207"/>
      <c r="S397" s="207"/>
      <c r="T397" s="207"/>
      <c r="U397" s="207"/>
      <c r="V397" s="207"/>
      <c r="W397" s="207"/>
      <c r="X397" s="207"/>
      <c r="Y397" s="207"/>
      <c r="Z397" s="207"/>
      <c r="AA397" s="207"/>
      <c r="AB397" s="207"/>
      <c r="AC397" s="207"/>
      <c r="AD397" s="207"/>
      <c r="AE397" s="207"/>
      <c r="AF397" s="207"/>
      <c r="AG397" s="207"/>
      <c r="AH397" s="207"/>
      <c r="AI397" s="207"/>
      <c r="AJ397" s="207"/>
      <c r="AK397" s="207"/>
      <c r="AL397" s="207"/>
      <c r="AM397" s="207"/>
      <c r="AN397" s="207"/>
      <c r="AO397" s="207"/>
    </row>
    <row r="398" spans="1:41">
      <c r="A398" s="207"/>
      <c r="B398" s="207"/>
      <c r="C398" s="207"/>
      <c r="D398" s="207"/>
      <c r="E398" s="207"/>
      <c r="F398" s="207"/>
      <c r="G398" s="207"/>
      <c r="H398" s="207"/>
      <c r="I398" s="207"/>
      <c r="J398" s="207"/>
      <c r="K398" s="207"/>
      <c r="L398" s="207"/>
      <c r="M398" s="207"/>
      <c r="N398" s="207"/>
      <c r="O398" s="207"/>
      <c r="P398" s="207"/>
      <c r="Q398" s="207"/>
      <c r="R398" s="207"/>
      <c r="S398" s="207"/>
      <c r="T398" s="207"/>
      <c r="U398" s="207"/>
      <c r="V398" s="207"/>
      <c r="W398" s="207"/>
      <c r="X398" s="207"/>
      <c r="Y398" s="207"/>
      <c r="Z398" s="207"/>
      <c r="AA398" s="207"/>
      <c r="AB398" s="207"/>
      <c r="AC398" s="207"/>
      <c r="AD398" s="207"/>
      <c r="AE398" s="207"/>
      <c r="AF398" s="207"/>
      <c r="AG398" s="207"/>
      <c r="AH398" s="207"/>
      <c r="AI398" s="207"/>
      <c r="AJ398" s="207"/>
      <c r="AK398" s="207"/>
      <c r="AL398" s="207"/>
      <c r="AM398" s="207"/>
      <c r="AN398" s="207"/>
      <c r="AO398" s="207"/>
    </row>
    <row r="399" spans="1:41">
      <c r="A399" s="207"/>
      <c r="B399" s="207"/>
      <c r="C399" s="207"/>
      <c r="D399" s="207"/>
      <c r="E399" s="207"/>
      <c r="F399" s="207"/>
      <c r="G399" s="207"/>
      <c r="H399" s="207"/>
      <c r="I399" s="207"/>
      <c r="J399" s="207"/>
      <c r="K399" s="207"/>
      <c r="L399" s="207"/>
      <c r="M399" s="207"/>
      <c r="N399" s="207"/>
      <c r="O399" s="207"/>
      <c r="P399" s="207"/>
      <c r="Q399" s="207"/>
      <c r="R399" s="207"/>
      <c r="S399" s="207"/>
      <c r="T399" s="207"/>
      <c r="U399" s="207"/>
      <c r="V399" s="207"/>
      <c r="W399" s="207"/>
      <c r="X399" s="207"/>
      <c r="Y399" s="207"/>
      <c r="Z399" s="207"/>
      <c r="AA399" s="207"/>
      <c r="AB399" s="207"/>
      <c r="AC399" s="207"/>
      <c r="AD399" s="207"/>
      <c r="AE399" s="207"/>
      <c r="AF399" s="207"/>
      <c r="AG399" s="207"/>
      <c r="AH399" s="207"/>
      <c r="AI399" s="207"/>
      <c r="AJ399" s="207"/>
      <c r="AK399" s="207"/>
      <c r="AL399" s="207"/>
      <c r="AM399" s="207"/>
      <c r="AN399" s="207"/>
      <c r="AO399" s="207"/>
    </row>
    <row r="400" spans="1:41">
      <c r="A400" s="207"/>
      <c r="B400" s="207"/>
      <c r="C400" s="207"/>
      <c r="D400" s="207"/>
      <c r="E400" s="207"/>
      <c r="F400" s="207"/>
      <c r="G400" s="207"/>
      <c r="H400" s="207"/>
      <c r="I400" s="207"/>
      <c r="J400" s="207"/>
      <c r="K400" s="207"/>
      <c r="L400" s="207"/>
      <c r="M400" s="207"/>
      <c r="N400" s="207"/>
      <c r="O400" s="207"/>
      <c r="P400" s="207"/>
      <c r="Q400" s="207"/>
      <c r="R400" s="207"/>
      <c r="S400" s="207"/>
      <c r="T400" s="207"/>
      <c r="U400" s="207"/>
      <c r="V400" s="207"/>
      <c r="W400" s="207"/>
      <c r="X400" s="207"/>
      <c r="Y400" s="207"/>
      <c r="Z400" s="207"/>
      <c r="AA400" s="207"/>
      <c r="AB400" s="207"/>
      <c r="AC400" s="207"/>
      <c r="AD400" s="207"/>
      <c r="AE400" s="207"/>
      <c r="AF400" s="207"/>
      <c r="AG400" s="207"/>
      <c r="AH400" s="207"/>
      <c r="AI400" s="207"/>
      <c r="AJ400" s="207"/>
      <c r="AK400" s="207"/>
      <c r="AL400" s="207"/>
      <c r="AM400" s="207"/>
      <c r="AN400" s="207"/>
      <c r="AO400" s="207"/>
    </row>
    <row r="401" spans="1:41">
      <c r="A401" s="207"/>
      <c r="B401" s="207"/>
      <c r="C401" s="207"/>
      <c r="D401" s="207"/>
      <c r="E401" s="207"/>
      <c r="F401" s="207"/>
      <c r="G401" s="207"/>
      <c r="H401" s="207"/>
      <c r="I401" s="207"/>
      <c r="J401" s="207"/>
      <c r="K401" s="207"/>
      <c r="L401" s="207"/>
      <c r="M401" s="207"/>
      <c r="N401" s="207"/>
      <c r="O401" s="207"/>
      <c r="P401" s="207"/>
      <c r="Q401" s="207"/>
      <c r="R401" s="207"/>
      <c r="S401" s="207"/>
      <c r="T401" s="207"/>
      <c r="U401" s="207"/>
      <c r="V401" s="207"/>
      <c r="W401" s="207"/>
      <c r="X401" s="207"/>
      <c r="Y401" s="207"/>
      <c r="Z401" s="207"/>
      <c r="AA401" s="207"/>
      <c r="AB401" s="207"/>
      <c r="AC401" s="207"/>
      <c r="AD401" s="207"/>
      <c r="AE401" s="207"/>
      <c r="AF401" s="207"/>
      <c r="AG401" s="207"/>
      <c r="AH401" s="207"/>
      <c r="AI401" s="207"/>
      <c r="AJ401" s="207"/>
      <c r="AK401" s="207"/>
      <c r="AL401" s="207"/>
      <c r="AM401" s="207"/>
      <c r="AN401" s="207"/>
      <c r="AO401" s="207"/>
    </row>
    <row r="402" spans="1:41">
      <c r="A402" s="207"/>
      <c r="B402" s="207"/>
      <c r="C402" s="207"/>
      <c r="D402" s="207"/>
      <c r="E402" s="207"/>
      <c r="F402" s="207"/>
      <c r="G402" s="207"/>
      <c r="H402" s="207"/>
      <c r="I402" s="207"/>
      <c r="J402" s="207"/>
      <c r="K402" s="207"/>
      <c r="L402" s="207"/>
      <c r="M402" s="207"/>
      <c r="N402" s="207"/>
      <c r="O402" s="207"/>
      <c r="P402" s="207"/>
      <c r="Q402" s="207"/>
      <c r="R402" s="207"/>
      <c r="S402" s="207"/>
      <c r="T402" s="207"/>
      <c r="U402" s="207"/>
      <c r="V402" s="207"/>
      <c r="W402" s="207"/>
      <c r="X402" s="207"/>
      <c r="Y402" s="207"/>
      <c r="Z402" s="207"/>
      <c r="AA402" s="207"/>
      <c r="AB402" s="207"/>
      <c r="AC402" s="207"/>
      <c r="AD402" s="207"/>
      <c r="AE402" s="207"/>
      <c r="AF402" s="207"/>
      <c r="AG402" s="207"/>
      <c r="AH402" s="207"/>
      <c r="AI402" s="207"/>
      <c r="AJ402" s="207"/>
      <c r="AK402" s="207"/>
      <c r="AL402" s="207"/>
      <c r="AM402" s="207"/>
      <c r="AN402" s="207"/>
      <c r="AO402" s="207"/>
    </row>
    <row r="403" spans="1:41">
      <c r="A403" s="207"/>
      <c r="B403" s="207"/>
      <c r="C403" s="207"/>
      <c r="D403" s="207"/>
      <c r="E403" s="207"/>
      <c r="F403" s="207"/>
      <c r="G403" s="207"/>
      <c r="H403" s="207"/>
      <c r="I403" s="207"/>
      <c r="J403" s="207"/>
      <c r="K403" s="207"/>
      <c r="L403" s="207"/>
      <c r="M403" s="207"/>
      <c r="N403" s="207"/>
      <c r="O403" s="207"/>
      <c r="P403" s="207"/>
      <c r="Q403" s="207"/>
      <c r="R403" s="207"/>
      <c r="S403" s="207"/>
      <c r="T403" s="207"/>
      <c r="U403" s="207"/>
      <c r="V403" s="207"/>
      <c r="W403" s="207"/>
      <c r="X403" s="207"/>
      <c r="Y403" s="207"/>
      <c r="Z403" s="207"/>
      <c r="AA403" s="207"/>
      <c r="AB403" s="207"/>
      <c r="AC403" s="207"/>
      <c r="AD403" s="207"/>
      <c r="AE403" s="207"/>
      <c r="AF403" s="207"/>
      <c r="AG403" s="207"/>
      <c r="AH403" s="207"/>
      <c r="AI403" s="207"/>
      <c r="AJ403" s="207"/>
      <c r="AK403" s="207"/>
      <c r="AL403" s="207"/>
      <c r="AM403" s="207"/>
      <c r="AN403" s="207"/>
      <c r="AO403" s="207"/>
    </row>
    <row r="404" spans="1:41">
      <c r="A404" s="207"/>
      <c r="B404" s="207"/>
      <c r="C404" s="207"/>
      <c r="D404" s="207"/>
      <c r="E404" s="207"/>
      <c r="F404" s="207"/>
      <c r="G404" s="207"/>
      <c r="H404" s="207"/>
      <c r="I404" s="207"/>
      <c r="J404" s="207"/>
      <c r="K404" s="207"/>
      <c r="L404" s="207"/>
      <c r="M404" s="207"/>
      <c r="N404" s="207"/>
      <c r="O404" s="207"/>
      <c r="P404" s="207"/>
      <c r="Q404" s="207"/>
      <c r="R404" s="207"/>
      <c r="S404" s="207"/>
      <c r="T404" s="207"/>
      <c r="U404" s="207"/>
      <c r="V404" s="207"/>
      <c r="W404" s="207"/>
      <c r="X404" s="207"/>
      <c r="Y404" s="207"/>
      <c r="Z404" s="207"/>
      <c r="AA404" s="207"/>
      <c r="AB404" s="207"/>
      <c r="AC404" s="207"/>
      <c r="AD404" s="207"/>
      <c r="AE404" s="207"/>
      <c r="AF404" s="207"/>
      <c r="AG404" s="207"/>
      <c r="AH404" s="207"/>
      <c r="AI404" s="207"/>
      <c r="AJ404" s="207"/>
      <c r="AK404" s="207"/>
      <c r="AL404" s="207"/>
      <c r="AM404" s="207"/>
      <c r="AN404" s="207"/>
      <c r="AO404" s="207"/>
    </row>
    <row r="405" spans="1:41">
      <c r="A405" s="207"/>
      <c r="B405" s="207"/>
      <c r="C405" s="207"/>
      <c r="D405" s="207"/>
      <c r="E405" s="207"/>
      <c r="F405" s="207"/>
      <c r="G405" s="207"/>
      <c r="H405" s="207"/>
      <c r="I405" s="207"/>
      <c r="J405" s="207"/>
      <c r="K405" s="207"/>
      <c r="L405" s="207"/>
      <c r="M405" s="207"/>
      <c r="N405" s="207"/>
      <c r="O405" s="207"/>
      <c r="P405" s="207"/>
      <c r="Q405" s="207"/>
      <c r="R405" s="207"/>
      <c r="S405" s="207"/>
      <c r="T405" s="207"/>
      <c r="U405" s="207"/>
      <c r="V405" s="207"/>
      <c r="W405" s="207"/>
      <c r="X405" s="207"/>
      <c r="Y405" s="207"/>
      <c r="Z405" s="207"/>
      <c r="AA405" s="207"/>
      <c r="AB405" s="207"/>
      <c r="AC405" s="207"/>
      <c r="AD405" s="207"/>
      <c r="AE405" s="207"/>
      <c r="AF405" s="207"/>
      <c r="AG405" s="207"/>
      <c r="AH405" s="207"/>
      <c r="AI405" s="207"/>
      <c r="AJ405" s="207"/>
      <c r="AK405" s="207"/>
      <c r="AL405" s="207"/>
      <c r="AM405" s="207"/>
      <c r="AN405" s="207"/>
      <c r="AO405" s="207"/>
    </row>
    <row r="406" spans="1:41">
      <c r="A406" s="207"/>
      <c r="B406" s="207"/>
      <c r="C406" s="207"/>
      <c r="D406" s="207"/>
      <c r="E406" s="207"/>
      <c r="F406" s="207"/>
      <c r="G406" s="207"/>
      <c r="H406" s="207"/>
      <c r="I406" s="207"/>
      <c r="J406" s="207"/>
      <c r="K406" s="207"/>
      <c r="L406" s="207"/>
      <c r="M406" s="207"/>
      <c r="N406" s="207"/>
      <c r="O406" s="207"/>
      <c r="P406" s="207"/>
      <c r="Q406" s="207"/>
      <c r="R406" s="207"/>
      <c r="S406" s="207"/>
      <c r="T406" s="207"/>
      <c r="U406" s="207"/>
      <c r="V406" s="207"/>
      <c r="W406" s="207"/>
      <c r="X406" s="207"/>
      <c r="Y406" s="207"/>
      <c r="Z406" s="207"/>
      <c r="AA406" s="207"/>
      <c r="AB406" s="207"/>
      <c r="AC406" s="207"/>
      <c r="AD406" s="207"/>
      <c r="AE406" s="207"/>
      <c r="AF406" s="207"/>
      <c r="AG406" s="207"/>
      <c r="AH406" s="207"/>
      <c r="AI406" s="207"/>
      <c r="AJ406" s="207"/>
      <c r="AK406" s="207"/>
      <c r="AL406" s="207"/>
      <c r="AM406" s="207"/>
      <c r="AN406" s="207"/>
      <c r="AO406" s="207"/>
    </row>
    <row r="407" spans="1:41">
      <c r="A407" s="207"/>
      <c r="B407" s="207"/>
      <c r="C407" s="207"/>
      <c r="D407" s="207"/>
      <c r="E407" s="207"/>
      <c r="F407" s="207"/>
      <c r="G407" s="207"/>
      <c r="H407" s="207"/>
      <c r="I407" s="207"/>
      <c r="J407" s="207"/>
      <c r="K407" s="207"/>
      <c r="L407" s="207"/>
      <c r="M407" s="207"/>
      <c r="N407" s="207"/>
      <c r="O407" s="207"/>
      <c r="P407" s="207"/>
      <c r="Q407" s="207"/>
      <c r="R407" s="207"/>
      <c r="S407" s="207"/>
      <c r="T407" s="207"/>
      <c r="U407" s="207"/>
      <c r="V407" s="207"/>
      <c r="W407" s="207"/>
      <c r="X407" s="207"/>
      <c r="Y407" s="207"/>
      <c r="Z407" s="207"/>
      <c r="AA407" s="207"/>
      <c r="AB407" s="207"/>
      <c r="AC407" s="207"/>
      <c r="AD407" s="207"/>
      <c r="AE407" s="207"/>
      <c r="AF407" s="207"/>
      <c r="AG407" s="207"/>
      <c r="AH407" s="207"/>
      <c r="AI407" s="207"/>
      <c r="AJ407" s="207"/>
      <c r="AK407" s="207"/>
      <c r="AL407" s="207"/>
      <c r="AM407" s="207"/>
      <c r="AN407" s="207"/>
      <c r="AO407" s="207"/>
    </row>
    <row r="408" spans="1:41">
      <c r="A408" s="207"/>
      <c r="B408" s="207"/>
      <c r="C408" s="207"/>
      <c r="D408" s="207"/>
      <c r="E408" s="207"/>
      <c r="F408" s="207"/>
      <c r="G408" s="207"/>
      <c r="H408" s="207"/>
      <c r="I408" s="207"/>
      <c r="J408" s="207"/>
      <c r="K408" s="207"/>
      <c r="L408" s="207"/>
      <c r="M408" s="207"/>
      <c r="N408" s="207"/>
      <c r="O408" s="207"/>
      <c r="P408" s="207"/>
      <c r="Q408" s="207"/>
      <c r="R408" s="207"/>
      <c r="S408" s="207"/>
      <c r="T408" s="207"/>
      <c r="U408" s="207"/>
      <c r="V408" s="207"/>
      <c r="W408" s="207"/>
      <c r="X408" s="207"/>
      <c r="Y408" s="207"/>
      <c r="Z408" s="207"/>
      <c r="AA408" s="207"/>
      <c r="AB408" s="207"/>
      <c r="AC408" s="207"/>
      <c r="AD408" s="207"/>
      <c r="AE408" s="207"/>
      <c r="AF408" s="207"/>
      <c r="AG408" s="207"/>
      <c r="AH408" s="207"/>
      <c r="AI408" s="207"/>
      <c r="AJ408" s="207"/>
      <c r="AK408" s="207"/>
      <c r="AL408" s="207"/>
      <c r="AM408" s="207"/>
      <c r="AN408" s="207"/>
      <c r="AO408" s="207"/>
    </row>
    <row r="409" spans="1:41">
      <c r="A409" s="207"/>
      <c r="B409" s="207"/>
      <c r="C409" s="207"/>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c r="AA409" s="207"/>
      <c r="AB409" s="207"/>
      <c r="AC409" s="207"/>
      <c r="AD409" s="207"/>
      <c r="AE409" s="207"/>
      <c r="AF409" s="207"/>
      <c r="AG409" s="207"/>
      <c r="AH409" s="207"/>
      <c r="AI409" s="207"/>
      <c r="AJ409" s="207"/>
      <c r="AK409" s="207"/>
      <c r="AL409" s="207"/>
      <c r="AM409" s="207"/>
      <c r="AN409" s="207"/>
      <c r="AO409" s="207"/>
    </row>
    <row r="410" spans="1:41">
      <c r="A410" s="207"/>
      <c r="B410" s="207"/>
      <c r="C410" s="207"/>
      <c r="D410" s="207"/>
      <c r="E410" s="207"/>
      <c r="F410" s="207"/>
      <c r="G410" s="207"/>
      <c r="H410" s="207"/>
      <c r="I410" s="207"/>
      <c r="J410" s="207"/>
      <c r="K410" s="207"/>
      <c r="L410" s="207"/>
      <c r="M410" s="207"/>
      <c r="N410" s="207"/>
      <c r="O410" s="207"/>
      <c r="P410" s="207"/>
      <c r="Q410" s="207"/>
      <c r="R410" s="207"/>
      <c r="S410" s="207"/>
      <c r="T410" s="207"/>
      <c r="U410" s="207"/>
      <c r="V410" s="207"/>
      <c r="W410" s="207"/>
      <c r="X410" s="207"/>
      <c r="Y410" s="207"/>
      <c r="Z410" s="207"/>
      <c r="AA410" s="207"/>
      <c r="AB410" s="207"/>
      <c r="AC410" s="207"/>
      <c r="AD410" s="207"/>
      <c r="AE410" s="207"/>
      <c r="AF410" s="207"/>
      <c r="AG410" s="207"/>
      <c r="AH410" s="207"/>
      <c r="AI410" s="207"/>
      <c r="AJ410" s="207"/>
      <c r="AK410" s="207"/>
      <c r="AL410" s="207"/>
      <c r="AM410" s="207"/>
      <c r="AN410" s="207"/>
      <c r="AO410" s="207"/>
    </row>
    <row r="411" spans="1:41">
      <c r="A411" s="207"/>
      <c r="B411" s="207"/>
      <c r="C411" s="207"/>
      <c r="D411" s="207"/>
      <c r="E411" s="207"/>
      <c r="F411" s="207"/>
      <c r="G411" s="207"/>
      <c r="H411" s="207"/>
      <c r="I411" s="207"/>
      <c r="J411" s="207"/>
      <c r="K411" s="207"/>
      <c r="L411" s="207"/>
      <c r="M411" s="207"/>
      <c r="N411" s="207"/>
      <c r="O411" s="207"/>
      <c r="P411" s="207"/>
      <c r="Q411" s="207"/>
      <c r="R411" s="207"/>
      <c r="S411" s="207"/>
      <c r="T411" s="207"/>
      <c r="U411" s="207"/>
      <c r="V411" s="207"/>
      <c r="W411" s="207"/>
      <c r="X411" s="207"/>
      <c r="Y411" s="207"/>
      <c r="Z411" s="207"/>
      <c r="AA411" s="207"/>
      <c r="AB411" s="207"/>
      <c r="AC411" s="207"/>
      <c r="AD411" s="207"/>
      <c r="AE411" s="207"/>
      <c r="AF411" s="207"/>
      <c r="AG411" s="207"/>
      <c r="AH411" s="207"/>
      <c r="AI411" s="207"/>
      <c r="AJ411" s="207"/>
      <c r="AK411" s="207"/>
      <c r="AL411" s="207"/>
      <c r="AM411" s="207"/>
      <c r="AN411" s="207"/>
      <c r="AO411" s="207"/>
    </row>
    <row r="412" spans="1:41">
      <c r="A412" s="207"/>
      <c r="B412" s="207"/>
      <c r="C412" s="207"/>
      <c r="D412" s="207"/>
      <c r="E412" s="207"/>
      <c r="F412" s="207"/>
      <c r="G412" s="207"/>
      <c r="H412" s="207"/>
      <c r="I412" s="207"/>
      <c r="J412" s="207"/>
      <c r="K412" s="207"/>
      <c r="L412" s="207"/>
      <c r="M412" s="207"/>
      <c r="N412" s="207"/>
      <c r="O412" s="207"/>
      <c r="P412" s="207"/>
      <c r="Q412" s="207"/>
      <c r="R412" s="207"/>
      <c r="S412" s="207"/>
      <c r="T412" s="207"/>
      <c r="U412" s="207"/>
      <c r="V412" s="207"/>
      <c r="W412" s="207"/>
      <c r="X412" s="207"/>
      <c r="Y412" s="207"/>
      <c r="Z412" s="207"/>
      <c r="AA412" s="207"/>
      <c r="AB412" s="207"/>
      <c r="AC412" s="207"/>
      <c r="AD412" s="207"/>
      <c r="AE412" s="207"/>
      <c r="AF412" s="207"/>
      <c r="AG412" s="207"/>
      <c r="AH412" s="207"/>
      <c r="AI412" s="207"/>
      <c r="AJ412" s="207"/>
      <c r="AK412" s="207"/>
      <c r="AL412" s="207"/>
      <c r="AM412" s="207"/>
      <c r="AN412" s="207"/>
      <c r="AO412" s="207"/>
    </row>
    <row r="413" spans="1:41">
      <c r="A413" s="207"/>
      <c r="B413" s="207"/>
      <c r="C413" s="207"/>
      <c r="D413" s="207"/>
      <c r="E413" s="207"/>
      <c r="F413" s="207"/>
      <c r="G413" s="207"/>
      <c r="H413" s="207"/>
      <c r="I413" s="207"/>
      <c r="J413" s="207"/>
      <c r="K413" s="207"/>
      <c r="L413" s="207"/>
      <c r="M413" s="207"/>
      <c r="N413" s="207"/>
      <c r="O413" s="207"/>
      <c r="P413" s="207"/>
      <c r="Q413" s="207"/>
      <c r="R413" s="207"/>
      <c r="S413" s="207"/>
      <c r="T413" s="207"/>
      <c r="U413" s="207"/>
      <c r="V413" s="207"/>
      <c r="W413" s="207"/>
      <c r="X413" s="207"/>
      <c r="Y413" s="207"/>
      <c r="Z413" s="207"/>
      <c r="AA413" s="207"/>
      <c r="AB413" s="207"/>
      <c r="AC413" s="207"/>
      <c r="AD413" s="207"/>
      <c r="AE413" s="207"/>
      <c r="AF413" s="207"/>
      <c r="AG413" s="207"/>
      <c r="AH413" s="207"/>
      <c r="AI413" s="207"/>
      <c r="AJ413" s="207"/>
      <c r="AK413" s="207"/>
      <c r="AL413" s="207"/>
      <c r="AM413" s="207"/>
      <c r="AN413" s="207"/>
      <c r="AO413" s="207"/>
    </row>
    <row r="414" spans="1:41">
      <c r="A414" s="207"/>
      <c r="B414" s="207"/>
      <c r="C414" s="207"/>
      <c r="D414" s="207"/>
      <c r="E414" s="207"/>
      <c r="F414" s="207"/>
      <c r="G414" s="207"/>
      <c r="H414" s="207"/>
      <c r="I414" s="207"/>
      <c r="J414" s="207"/>
      <c r="K414" s="207"/>
      <c r="L414" s="207"/>
      <c r="M414" s="207"/>
      <c r="N414" s="207"/>
      <c r="O414" s="207"/>
      <c r="P414" s="207"/>
      <c r="Q414" s="207"/>
      <c r="R414" s="207"/>
      <c r="S414" s="207"/>
      <c r="T414" s="207"/>
      <c r="U414" s="207"/>
      <c r="V414" s="207"/>
      <c r="W414" s="207"/>
      <c r="X414" s="207"/>
      <c r="Y414" s="207"/>
      <c r="Z414" s="207"/>
      <c r="AA414" s="207"/>
      <c r="AB414" s="207"/>
      <c r="AC414" s="207"/>
      <c r="AD414" s="207"/>
      <c r="AE414" s="207"/>
      <c r="AF414" s="207"/>
      <c r="AG414" s="207"/>
      <c r="AH414" s="207"/>
      <c r="AI414" s="207"/>
      <c r="AJ414" s="207"/>
      <c r="AK414" s="207"/>
      <c r="AL414" s="207"/>
      <c r="AM414" s="207"/>
      <c r="AN414" s="207"/>
      <c r="AO414" s="207"/>
    </row>
    <row r="415" spans="1:41">
      <c r="A415" s="207"/>
      <c r="B415" s="207"/>
      <c r="C415" s="207"/>
      <c r="D415" s="207"/>
      <c r="E415" s="207"/>
      <c r="F415" s="207"/>
      <c r="G415" s="207"/>
      <c r="H415" s="207"/>
      <c r="I415" s="207"/>
      <c r="J415" s="207"/>
      <c r="K415" s="207"/>
      <c r="L415" s="207"/>
      <c r="M415" s="207"/>
      <c r="N415" s="207"/>
      <c r="O415" s="207"/>
      <c r="P415" s="207"/>
      <c r="Q415" s="207"/>
      <c r="R415" s="207"/>
      <c r="S415" s="207"/>
      <c r="T415" s="207"/>
      <c r="U415" s="207"/>
      <c r="V415" s="207"/>
      <c r="W415" s="207"/>
      <c r="X415" s="207"/>
      <c r="Y415" s="207"/>
      <c r="Z415" s="207"/>
      <c r="AA415" s="207"/>
      <c r="AB415" s="207"/>
      <c r="AC415" s="207"/>
      <c r="AD415" s="207"/>
      <c r="AE415" s="207"/>
      <c r="AF415" s="207"/>
      <c r="AG415" s="207"/>
      <c r="AH415" s="207"/>
      <c r="AI415" s="207"/>
      <c r="AJ415" s="207"/>
      <c r="AK415" s="207"/>
      <c r="AL415" s="207"/>
      <c r="AM415" s="207"/>
      <c r="AN415" s="207"/>
      <c r="AO415" s="207"/>
    </row>
    <row r="416" spans="1:41">
      <c r="A416" s="207"/>
      <c r="B416" s="207"/>
      <c r="C416" s="207"/>
      <c r="D416" s="207"/>
      <c r="E416" s="207"/>
      <c r="F416" s="207"/>
      <c r="G416" s="207"/>
      <c r="H416" s="207"/>
      <c r="I416" s="207"/>
      <c r="J416" s="207"/>
      <c r="K416" s="207"/>
      <c r="L416" s="207"/>
      <c r="M416" s="207"/>
      <c r="N416" s="207"/>
      <c r="O416" s="207"/>
      <c r="P416" s="207"/>
      <c r="Q416" s="207"/>
      <c r="R416" s="207"/>
      <c r="S416" s="207"/>
      <c r="T416" s="207"/>
      <c r="U416" s="207"/>
      <c r="V416" s="207"/>
      <c r="W416" s="207"/>
      <c r="X416" s="207"/>
      <c r="Y416" s="207"/>
      <c r="Z416" s="207"/>
      <c r="AA416" s="207"/>
      <c r="AB416" s="207"/>
      <c r="AC416" s="207"/>
      <c r="AD416" s="207"/>
      <c r="AE416" s="207"/>
      <c r="AF416" s="207"/>
      <c r="AG416" s="207"/>
      <c r="AH416" s="207"/>
      <c r="AI416" s="207"/>
      <c r="AJ416" s="207"/>
      <c r="AK416" s="207"/>
      <c r="AL416" s="207"/>
      <c r="AM416" s="207"/>
      <c r="AN416" s="207"/>
      <c r="AO416" s="207"/>
    </row>
    <row r="417" spans="1:41">
      <c r="A417" s="207"/>
      <c r="B417" s="207"/>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c r="Y417" s="207"/>
      <c r="Z417" s="207"/>
      <c r="AA417" s="207"/>
      <c r="AB417" s="207"/>
      <c r="AC417" s="207"/>
      <c r="AD417" s="207"/>
      <c r="AE417" s="207"/>
      <c r="AF417" s="207"/>
      <c r="AG417" s="207"/>
      <c r="AH417" s="207"/>
      <c r="AI417" s="207"/>
      <c r="AJ417" s="207"/>
      <c r="AK417" s="207"/>
      <c r="AL417" s="207"/>
      <c r="AM417" s="207"/>
      <c r="AN417" s="207"/>
      <c r="AO417" s="207"/>
    </row>
    <row r="418" spans="1:41">
      <c r="A418" s="207"/>
      <c r="B418" s="207"/>
      <c r="C418" s="207"/>
      <c r="D418" s="207"/>
      <c r="E418" s="207"/>
      <c r="F418" s="207"/>
      <c r="G418" s="207"/>
      <c r="H418" s="207"/>
      <c r="I418" s="207"/>
      <c r="J418" s="207"/>
      <c r="K418" s="207"/>
      <c r="L418" s="207"/>
      <c r="M418" s="207"/>
      <c r="N418" s="207"/>
      <c r="O418" s="207"/>
      <c r="P418" s="207"/>
      <c r="Q418" s="207"/>
      <c r="R418" s="207"/>
      <c r="S418" s="207"/>
      <c r="T418" s="207"/>
      <c r="U418" s="207"/>
      <c r="V418" s="207"/>
      <c r="W418" s="207"/>
      <c r="X418" s="207"/>
      <c r="Y418" s="207"/>
      <c r="Z418" s="207"/>
      <c r="AA418" s="207"/>
      <c r="AB418" s="207"/>
      <c r="AC418" s="207"/>
      <c r="AD418" s="207"/>
      <c r="AE418" s="207"/>
      <c r="AF418" s="207"/>
      <c r="AG418" s="207"/>
      <c r="AH418" s="207"/>
      <c r="AI418" s="207"/>
      <c r="AJ418" s="207"/>
      <c r="AK418" s="207"/>
      <c r="AL418" s="207"/>
      <c r="AM418" s="207"/>
      <c r="AN418" s="207"/>
      <c r="AO418" s="207"/>
    </row>
    <row r="419" spans="1:41">
      <c r="A419" s="207"/>
      <c r="B419" s="207"/>
      <c r="C419" s="207"/>
      <c r="D419" s="207"/>
      <c r="E419" s="207"/>
      <c r="F419" s="207"/>
      <c r="G419" s="207"/>
      <c r="H419" s="207"/>
      <c r="I419" s="207"/>
      <c r="J419" s="207"/>
      <c r="K419" s="207"/>
      <c r="L419" s="207"/>
      <c r="M419" s="207"/>
      <c r="N419" s="207"/>
      <c r="O419" s="207"/>
      <c r="P419" s="207"/>
      <c r="Q419" s="207"/>
      <c r="R419" s="207"/>
      <c r="S419" s="207"/>
      <c r="T419" s="207"/>
      <c r="U419" s="207"/>
      <c r="V419" s="207"/>
      <c r="W419" s="207"/>
      <c r="X419" s="207"/>
      <c r="Y419" s="207"/>
      <c r="Z419" s="207"/>
      <c r="AA419" s="207"/>
      <c r="AB419" s="207"/>
      <c r="AC419" s="207"/>
      <c r="AD419" s="207"/>
      <c r="AE419" s="207"/>
      <c r="AF419" s="207"/>
      <c r="AG419" s="207"/>
      <c r="AH419" s="207"/>
      <c r="AI419" s="207"/>
      <c r="AJ419" s="207"/>
      <c r="AK419" s="207"/>
      <c r="AL419" s="207"/>
      <c r="AM419" s="207"/>
      <c r="AN419" s="207"/>
      <c r="AO419" s="207"/>
    </row>
    <row r="420" spans="1:41">
      <c r="A420" s="207"/>
      <c r="B420" s="207"/>
      <c r="C420" s="207"/>
      <c r="D420" s="207"/>
      <c r="E420" s="207"/>
      <c r="F420" s="207"/>
      <c r="G420" s="207"/>
      <c r="H420" s="207"/>
      <c r="I420" s="207"/>
      <c r="J420" s="207"/>
      <c r="K420" s="207"/>
      <c r="L420" s="207"/>
      <c r="M420" s="207"/>
      <c r="N420" s="207"/>
      <c r="O420" s="207"/>
      <c r="P420" s="207"/>
      <c r="Q420" s="207"/>
      <c r="R420" s="207"/>
      <c r="S420" s="207"/>
      <c r="T420" s="207"/>
      <c r="U420" s="207"/>
      <c r="V420" s="207"/>
      <c r="W420" s="207"/>
      <c r="X420" s="207"/>
      <c r="Y420" s="207"/>
      <c r="Z420" s="207"/>
      <c r="AA420" s="207"/>
      <c r="AB420" s="207"/>
      <c r="AC420" s="207"/>
      <c r="AD420" s="207"/>
      <c r="AE420" s="207"/>
      <c r="AF420" s="207"/>
      <c r="AG420" s="207"/>
      <c r="AH420" s="207"/>
      <c r="AI420" s="207"/>
      <c r="AJ420" s="207"/>
      <c r="AK420" s="207"/>
      <c r="AL420" s="207"/>
      <c r="AM420" s="207"/>
      <c r="AN420" s="207"/>
      <c r="AO420" s="207"/>
    </row>
    <row r="421" spans="1:41">
      <c r="A421" s="207"/>
      <c r="B421" s="207"/>
      <c r="C421" s="207"/>
      <c r="D421" s="207"/>
      <c r="E421" s="207"/>
      <c r="F421" s="207"/>
      <c r="G421" s="207"/>
      <c r="H421" s="207"/>
      <c r="I421" s="207"/>
      <c r="J421" s="207"/>
      <c r="K421" s="207"/>
      <c r="L421" s="207"/>
      <c r="M421" s="207"/>
      <c r="N421" s="207"/>
      <c r="O421" s="207"/>
      <c r="P421" s="207"/>
      <c r="Q421" s="207"/>
      <c r="R421" s="207"/>
      <c r="S421" s="207"/>
      <c r="T421" s="207"/>
      <c r="U421" s="207"/>
      <c r="V421" s="207"/>
      <c r="W421" s="207"/>
      <c r="X421" s="207"/>
      <c r="Y421" s="207"/>
      <c r="Z421" s="207"/>
      <c r="AA421" s="207"/>
      <c r="AB421" s="207"/>
      <c r="AC421" s="207"/>
      <c r="AD421" s="207"/>
      <c r="AE421" s="207"/>
      <c r="AF421" s="207"/>
      <c r="AG421" s="207"/>
      <c r="AH421" s="207"/>
      <c r="AI421" s="207"/>
      <c r="AJ421" s="207"/>
      <c r="AK421" s="207"/>
      <c r="AL421" s="207"/>
      <c r="AM421" s="207"/>
      <c r="AN421" s="207"/>
      <c r="AO421" s="207"/>
    </row>
    <row r="422" spans="1:41">
      <c r="A422" s="207"/>
      <c r="B422" s="207"/>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c r="AG422" s="207"/>
      <c r="AH422" s="207"/>
      <c r="AI422" s="207"/>
      <c r="AJ422" s="207"/>
      <c r="AK422" s="207"/>
      <c r="AL422" s="207"/>
      <c r="AM422" s="207"/>
      <c r="AN422" s="207"/>
      <c r="AO422" s="207"/>
    </row>
    <row r="423" spans="1:41">
      <c r="A423" s="207"/>
      <c r="B423" s="207"/>
      <c r="C423" s="207"/>
      <c r="D423" s="207"/>
      <c r="E423" s="207"/>
      <c r="F423" s="207"/>
      <c r="G423" s="207"/>
      <c r="H423" s="207"/>
      <c r="I423" s="207"/>
      <c r="J423" s="207"/>
      <c r="K423" s="207"/>
      <c r="L423" s="207"/>
      <c r="M423" s="207"/>
      <c r="N423" s="207"/>
      <c r="O423" s="207"/>
      <c r="P423" s="207"/>
      <c r="Q423" s="207"/>
      <c r="R423" s="207"/>
      <c r="S423" s="207"/>
      <c r="T423" s="207"/>
      <c r="U423" s="207"/>
      <c r="V423" s="207"/>
      <c r="W423" s="207"/>
      <c r="X423" s="207"/>
      <c r="Y423" s="207"/>
      <c r="Z423" s="207"/>
      <c r="AA423" s="207"/>
      <c r="AB423" s="207"/>
      <c r="AC423" s="207"/>
      <c r="AD423" s="207"/>
      <c r="AE423" s="207"/>
      <c r="AF423" s="207"/>
      <c r="AG423" s="207"/>
      <c r="AH423" s="207"/>
      <c r="AI423" s="207"/>
      <c r="AJ423" s="207"/>
      <c r="AK423" s="207"/>
      <c r="AL423" s="207"/>
      <c r="AM423" s="207"/>
      <c r="AN423" s="207"/>
      <c r="AO423" s="207"/>
    </row>
    <row r="424" spans="1:41">
      <c r="A424" s="207"/>
      <c r="B424" s="207"/>
      <c r="C424" s="207"/>
      <c r="D424" s="207"/>
      <c r="E424" s="207"/>
      <c r="F424" s="207"/>
      <c r="G424" s="207"/>
      <c r="H424" s="207"/>
      <c r="I424" s="207"/>
      <c r="J424" s="207"/>
      <c r="K424" s="207"/>
      <c r="L424" s="207"/>
      <c r="M424" s="207"/>
      <c r="N424" s="207"/>
      <c r="O424" s="207"/>
      <c r="P424" s="207"/>
      <c r="Q424" s="207"/>
      <c r="R424" s="207"/>
      <c r="S424" s="207"/>
      <c r="T424" s="207"/>
      <c r="U424" s="207"/>
      <c r="V424" s="207"/>
      <c r="W424" s="207"/>
      <c r="X424" s="207"/>
      <c r="Y424" s="207"/>
      <c r="Z424" s="207"/>
      <c r="AA424" s="207"/>
      <c r="AB424" s="207"/>
      <c r="AC424" s="207"/>
      <c r="AD424" s="207"/>
      <c r="AE424" s="207"/>
      <c r="AF424" s="207"/>
      <c r="AG424" s="207"/>
      <c r="AH424" s="207"/>
      <c r="AI424" s="207"/>
      <c r="AJ424" s="207"/>
      <c r="AK424" s="207"/>
      <c r="AL424" s="207"/>
      <c r="AM424" s="207"/>
      <c r="AN424" s="207"/>
      <c r="AO424" s="207"/>
    </row>
    <row r="425" spans="1:41">
      <c r="A425" s="207"/>
      <c r="B425" s="207"/>
      <c r="C425" s="207"/>
      <c r="D425" s="207"/>
      <c r="E425" s="207"/>
      <c r="F425" s="207"/>
      <c r="G425" s="207"/>
      <c r="H425" s="207"/>
      <c r="I425" s="207"/>
      <c r="J425" s="207"/>
      <c r="K425" s="207"/>
      <c r="L425" s="207"/>
      <c r="M425" s="207"/>
      <c r="N425" s="207"/>
      <c r="O425" s="207"/>
      <c r="P425" s="207"/>
      <c r="Q425" s="207"/>
      <c r="R425" s="207"/>
      <c r="S425" s="207"/>
      <c r="T425" s="207"/>
      <c r="U425" s="207"/>
      <c r="V425" s="207"/>
      <c r="W425" s="207"/>
      <c r="X425" s="207"/>
      <c r="Y425" s="207"/>
      <c r="Z425" s="207"/>
      <c r="AA425" s="207"/>
      <c r="AB425" s="207"/>
      <c r="AC425" s="207"/>
      <c r="AD425" s="207"/>
      <c r="AE425" s="207"/>
      <c r="AF425" s="207"/>
      <c r="AG425" s="207"/>
      <c r="AH425" s="207"/>
      <c r="AI425" s="207"/>
      <c r="AJ425" s="207"/>
      <c r="AK425" s="207"/>
      <c r="AL425" s="207"/>
      <c r="AM425" s="207"/>
      <c r="AN425" s="207"/>
      <c r="AO425" s="207"/>
    </row>
    <row r="426" spans="1:41">
      <c r="A426" s="207"/>
      <c r="B426" s="207"/>
      <c r="C426" s="207"/>
      <c r="D426" s="207"/>
      <c r="E426" s="207"/>
      <c r="F426" s="207"/>
      <c r="G426" s="207"/>
      <c r="H426" s="207"/>
      <c r="I426" s="207"/>
      <c r="J426" s="207"/>
      <c r="K426" s="207"/>
      <c r="L426" s="207"/>
      <c r="M426" s="207"/>
      <c r="N426" s="207"/>
      <c r="O426" s="207"/>
      <c r="P426" s="207"/>
      <c r="Q426" s="207"/>
      <c r="R426" s="207"/>
      <c r="S426" s="207"/>
      <c r="T426" s="207"/>
      <c r="U426" s="207"/>
      <c r="V426" s="207"/>
      <c r="W426" s="207"/>
      <c r="X426" s="207"/>
      <c r="Y426" s="207"/>
      <c r="Z426" s="207"/>
      <c r="AA426" s="207"/>
      <c r="AB426" s="207"/>
      <c r="AC426" s="207"/>
      <c r="AD426" s="207"/>
      <c r="AE426" s="207"/>
      <c r="AF426" s="207"/>
      <c r="AG426" s="207"/>
      <c r="AH426" s="207"/>
      <c r="AI426" s="207"/>
      <c r="AJ426" s="207"/>
      <c r="AK426" s="207"/>
      <c r="AL426" s="207"/>
      <c r="AM426" s="207"/>
      <c r="AN426" s="207"/>
      <c r="AO426" s="207"/>
    </row>
    <row r="427" spans="1:41">
      <c r="A427" s="207"/>
      <c r="B427" s="207"/>
      <c r="C427" s="207"/>
      <c r="D427" s="207"/>
      <c r="E427" s="207"/>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row>
    <row r="428" spans="1:41">
      <c r="A428" s="207"/>
      <c r="B428" s="207"/>
      <c r="C428" s="207"/>
      <c r="D428" s="207"/>
      <c r="E428" s="207"/>
      <c r="F428" s="207"/>
      <c r="G428" s="207"/>
      <c r="H428" s="207"/>
      <c r="I428" s="207"/>
      <c r="J428" s="207"/>
      <c r="K428" s="207"/>
      <c r="L428" s="207"/>
      <c r="M428" s="207"/>
      <c r="N428" s="207"/>
      <c r="O428" s="207"/>
      <c r="P428" s="207"/>
      <c r="Q428" s="207"/>
      <c r="R428" s="207"/>
      <c r="S428" s="207"/>
      <c r="T428" s="207"/>
      <c r="U428" s="207"/>
      <c r="V428" s="207"/>
      <c r="W428" s="207"/>
      <c r="AI428" s="207"/>
      <c r="AJ428" s="207"/>
      <c r="AK428" s="207"/>
      <c r="AL428" s="207"/>
      <c r="AM428" s="207"/>
      <c r="AN428" s="207"/>
      <c r="AO428" s="207"/>
    </row>
    <row r="429" spans="1:41">
      <c r="A429" s="207"/>
      <c r="B429" s="207"/>
      <c r="C429" s="207"/>
      <c r="D429" s="207"/>
      <c r="E429" s="207"/>
      <c r="F429" s="207"/>
      <c r="G429" s="207"/>
      <c r="H429" s="207"/>
      <c r="I429" s="207"/>
      <c r="J429" s="207"/>
      <c r="K429" s="207"/>
      <c r="L429" s="207"/>
      <c r="M429" s="207"/>
      <c r="N429" s="207"/>
      <c r="O429" s="207"/>
      <c r="P429" s="207"/>
      <c r="Q429" s="207"/>
      <c r="R429" s="207"/>
      <c r="S429" s="207"/>
      <c r="T429" s="207"/>
      <c r="U429" s="207"/>
      <c r="V429" s="207"/>
      <c r="W429" s="207"/>
      <c r="AI429" s="207"/>
      <c r="AJ429" s="207"/>
      <c r="AK429" s="207"/>
      <c r="AL429" s="207"/>
      <c r="AM429" s="207"/>
      <c r="AN429" s="207"/>
      <c r="AO429" s="207"/>
    </row>
    <row r="430" spans="1:41">
      <c r="A430" s="207"/>
      <c r="B430" s="207"/>
      <c r="C430" s="207"/>
      <c r="D430" s="207"/>
      <c r="E430" s="207"/>
      <c r="F430" s="207"/>
      <c r="G430" s="207"/>
      <c r="H430" s="207"/>
      <c r="I430" s="207"/>
      <c r="J430" s="207"/>
      <c r="K430" s="207"/>
      <c r="L430" s="207"/>
      <c r="M430" s="207"/>
      <c r="N430" s="207"/>
      <c r="O430" s="207"/>
      <c r="P430" s="207"/>
      <c r="Q430" s="207"/>
      <c r="R430" s="207"/>
      <c r="S430" s="207"/>
      <c r="T430" s="207"/>
      <c r="U430" s="207"/>
      <c r="V430" s="207"/>
      <c r="W430" s="207"/>
      <c r="AI430" s="207"/>
      <c r="AJ430" s="207"/>
      <c r="AK430" s="207"/>
      <c r="AL430" s="207"/>
      <c r="AM430" s="207"/>
      <c r="AN430" s="207"/>
      <c r="AO430" s="207"/>
    </row>
    <row r="431" spans="1:41">
      <c r="A431" s="207"/>
      <c r="B431" s="207"/>
      <c r="C431" s="207"/>
      <c r="D431" s="207"/>
      <c r="E431" s="207"/>
      <c r="F431" s="207"/>
      <c r="G431" s="207"/>
      <c r="H431" s="207"/>
      <c r="I431" s="207"/>
      <c r="J431" s="207"/>
      <c r="K431" s="207"/>
      <c r="L431" s="207"/>
      <c r="M431" s="207"/>
      <c r="N431" s="207"/>
      <c r="O431" s="207"/>
      <c r="P431" s="207"/>
      <c r="Q431" s="207"/>
      <c r="R431" s="207"/>
      <c r="S431" s="207"/>
      <c r="T431" s="207"/>
      <c r="U431" s="207"/>
      <c r="V431" s="207"/>
      <c r="W431" s="207"/>
      <c r="AI431" s="207"/>
      <c r="AJ431" s="207"/>
      <c r="AK431" s="207"/>
      <c r="AL431" s="207"/>
      <c r="AM431" s="207"/>
      <c r="AN431" s="207"/>
      <c r="AO431" s="207"/>
    </row>
    <row r="2174" spans="6:6">
      <c r="F2174" s="187"/>
    </row>
    <row r="2451" spans="3:3">
      <c r="C2451" s="187"/>
    </row>
  </sheetData>
  <sheetProtection algorithmName="SHA-512" hashValue="V7C4Spi6pP93XykuVhD8iTPVIvjYyWWB4Cv5GHtz7tOGGzaQ9oIdtdFovbHk/NpW0OVJPHgV7/WPU0S795IeMA==" saltValue="0Yl2pifxTlGLz3qNy+Oslg==" spinCount="100000" sheet="1" formatCells="0" formatColumns="0" formatRows="0" insertColumns="0" insertHyperlinks="0" selectLockedCells="1" sort="0" autoFilter="0"/>
  <dataConsolidate/>
  <mergeCells count="300">
    <mergeCell ref="G95:H95"/>
    <mergeCell ref="G96:H96"/>
    <mergeCell ref="G97:H97"/>
    <mergeCell ref="G98:H98"/>
    <mergeCell ref="Z52:AI53"/>
    <mergeCell ref="M70:T70"/>
    <mergeCell ref="Z95:AJ96"/>
    <mergeCell ref="V96:X96"/>
    <mergeCell ref="Z92:AJ94"/>
    <mergeCell ref="V94:X94"/>
    <mergeCell ref="T98:U98"/>
    <mergeCell ref="V98:X98"/>
    <mergeCell ref="U74:X74"/>
    <mergeCell ref="V75:X75"/>
    <mergeCell ref="B89:X89"/>
    <mergeCell ref="C92:F92"/>
    <mergeCell ref="C98:F98"/>
    <mergeCell ref="C96:F96"/>
    <mergeCell ref="Q96:S96"/>
    <mergeCell ref="C95:F95"/>
    <mergeCell ref="C97:F97"/>
    <mergeCell ref="L95:M95"/>
    <mergeCell ref="N95:P95"/>
    <mergeCell ref="Q95:S95"/>
    <mergeCell ref="Z105:AF108"/>
    <mergeCell ref="AC102:AE102"/>
    <mergeCell ref="AC103:AE103"/>
    <mergeCell ref="Z74:AJ74"/>
    <mergeCell ref="Z68:AJ68"/>
    <mergeCell ref="Z69:AJ69"/>
    <mergeCell ref="Z70:AJ70"/>
    <mergeCell ref="Z71:AJ71"/>
    <mergeCell ref="Z72:AJ72"/>
    <mergeCell ref="Z73:AJ73"/>
    <mergeCell ref="Z98:AJ99"/>
    <mergeCell ref="Z57:AI57"/>
    <mergeCell ref="Z54:AI54"/>
    <mergeCell ref="B77:G77"/>
    <mergeCell ref="M77:U77"/>
    <mergeCell ref="V77:X77"/>
    <mergeCell ref="U70:X70"/>
    <mergeCell ref="U67:X67"/>
    <mergeCell ref="I71:K71"/>
    <mergeCell ref="G60:H60"/>
    <mergeCell ref="I60:J60"/>
    <mergeCell ref="K60:L60"/>
    <mergeCell ref="C58:F58"/>
    <mergeCell ref="V76:X76"/>
    <mergeCell ref="B71:G71"/>
    <mergeCell ref="I72:K72"/>
    <mergeCell ref="I73:K73"/>
    <mergeCell ref="I74:K74"/>
    <mergeCell ref="U73:X73"/>
    <mergeCell ref="B74:G74"/>
    <mergeCell ref="J67:K68"/>
    <mergeCell ref="M71:T71"/>
    <mergeCell ref="U71:X71"/>
    <mergeCell ref="M69:T69"/>
    <mergeCell ref="U69:X69"/>
    <mergeCell ref="Z48:AA49"/>
    <mergeCell ref="Z55:AG55"/>
    <mergeCell ref="B62:X62"/>
    <mergeCell ref="B65:Q65"/>
    <mergeCell ref="R65:X65"/>
    <mergeCell ref="V19:X19"/>
    <mergeCell ref="C19:E19"/>
    <mergeCell ref="I19:J19"/>
    <mergeCell ref="L19:M19"/>
    <mergeCell ref="O19:Q19"/>
    <mergeCell ref="R19:S19"/>
    <mergeCell ref="T19:U19"/>
    <mergeCell ref="K59:L59"/>
    <mergeCell ref="C56:F56"/>
    <mergeCell ref="G56:H56"/>
    <mergeCell ref="I56:J56"/>
    <mergeCell ref="K56:L56"/>
    <mergeCell ref="B64:X64"/>
    <mergeCell ref="Z59:AI60"/>
    <mergeCell ref="G59:H59"/>
    <mergeCell ref="Z58:AI58"/>
    <mergeCell ref="I59:J59"/>
    <mergeCell ref="R29:X29"/>
    <mergeCell ref="Z50:AI51"/>
    <mergeCell ref="V92:X92"/>
    <mergeCell ref="L98:M98"/>
    <mergeCell ref="N98:P98"/>
    <mergeCell ref="Q98:S98"/>
    <mergeCell ref="L96:M96"/>
    <mergeCell ref="N96:P96"/>
    <mergeCell ref="Z13:AJ13"/>
    <mergeCell ref="Z12:AJ12"/>
    <mergeCell ref="Z62:AJ62"/>
    <mergeCell ref="Z67:AJ67"/>
    <mergeCell ref="Z16:AJ16"/>
    <mergeCell ref="Z14:AJ14"/>
    <mergeCell ref="Z17:AJ17"/>
    <mergeCell ref="B22:X26"/>
    <mergeCell ref="B27:X27"/>
    <mergeCell ref="O13:U13"/>
    <mergeCell ref="V14:X14"/>
    <mergeCell ref="C15:E15"/>
    <mergeCell ref="I15:J15"/>
    <mergeCell ref="L15:M15"/>
    <mergeCell ref="O15:Q15"/>
    <mergeCell ref="R15:S15"/>
    <mergeCell ref="T15:U15"/>
    <mergeCell ref="B52:J52"/>
    <mergeCell ref="I95:K95"/>
    <mergeCell ref="I96:K96"/>
    <mergeCell ref="I97:K97"/>
    <mergeCell ref="I98:K98"/>
    <mergeCell ref="T95:U95"/>
    <mergeCell ref="V95:X95"/>
    <mergeCell ref="T93:U93"/>
    <mergeCell ref="V93:X93"/>
    <mergeCell ref="V97:X97"/>
    <mergeCell ref="T96:U96"/>
    <mergeCell ref="T97:U97"/>
    <mergeCell ref="L97:M97"/>
    <mergeCell ref="N97:P97"/>
    <mergeCell ref="Q97:S97"/>
    <mergeCell ref="B39:E39"/>
    <mergeCell ref="F39:G39"/>
    <mergeCell ref="B40:E40"/>
    <mergeCell ref="F40:G40"/>
    <mergeCell ref="B47:E47"/>
    <mergeCell ref="F47:G47"/>
    <mergeCell ref="B48:E48"/>
    <mergeCell ref="F48:G48"/>
    <mergeCell ref="B50:L50"/>
    <mergeCell ref="B46:E46"/>
    <mergeCell ref="F46:G46"/>
    <mergeCell ref="B70:G70"/>
    <mergeCell ref="I70:K70"/>
    <mergeCell ref="U68:X68"/>
    <mergeCell ref="M68:T68"/>
    <mergeCell ref="B67:I68"/>
    <mergeCell ref="B43:E43"/>
    <mergeCell ref="F43:G43"/>
    <mergeCell ref="L12:M13"/>
    <mergeCell ref="O12:Q12"/>
    <mergeCell ref="V15:X15"/>
    <mergeCell ref="C14:E14"/>
    <mergeCell ref="L14:M14"/>
    <mergeCell ref="O18:Q18"/>
    <mergeCell ref="V17:X17"/>
    <mergeCell ref="V18:X18"/>
    <mergeCell ref="C59:F59"/>
    <mergeCell ref="L21:M21"/>
    <mergeCell ref="O21:Q21"/>
    <mergeCell ref="M67:T67"/>
    <mergeCell ref="N57:R57"/>
    <mergeCell ref="S57:X57"/>
    <mergeCell ref="R20:S20"/>
    <mergeCell ref="B45:E45"/>
    <mergeCell ref="F45:G45"/>
    <mergeCell ref="R18:S18"/>
    <mergeCell ref="T18:U18"/>
    <mergeCell ref="C17:E17"/>
    <mergeCell ref="I17:J17"/>
    <mergeCell ref="L17:M17"/>
    <mergeCell ref="O17:Q17"/>
    <mergeCell ref="R17:S17"/>
    <mergeCell ref="T17:U17"/>
    <mergeCell ref="C18:E18"/>
    <mergeCell ref="I18:J18"/>
    <mergeCell ref="L18:M18"/>
    <mergeCell ref="R12:S12"/>
    <mergeCell ref="V16:X16"/>
    <mergeCell ref="R14:S14"/>
    <mergeCell ref="D2:M3"/>
    <mergeCell ref="B5:C5"/>
    <mergeCell ref="T12:U12"/>
    <mergeCell ref="S10:U10"/>
    <mergeCell ref="B12:E13"/>
    <mergeCell ref="F12:F13"/>
    <mergeCell ref="G12:G13"/>
    <mergeCell ref="H12:H13"/>
    <mergeCell ref="I12:J13"/>
    <mergeCell ref="D4:N5"/>
    <mergeCell ref="M80:S80"/>
    <mergeCell ref="T80:U80"/>
    <mergeCell ref="V80:X80"/>
    <mergeCell ref="B80:G80"/>
    <mergeCell ref="I79:K79"/>
    <mergeCell ref="B78:G78"/>
    <mergeCell ref="T2:U2"/>
    <mergeCell ref="T3:U3"/>
    <mergeCell ref="T4:U4"/>
    <mergeCell ref="T5:U5"/>
    <mergeCell ref="T14:U14"/>
    <mergeCell ref="B8:X8"/>
    <mergeCell ref="B10:F10"/>
    <mergeCell ref="G10:I10"/>
    <mergeCell ref="C16:E16"/>
    <mergeCell ref="I16:J16"/>
    <mergeCell ref="L16:M16"/>
    <mergeCell ref="O16:Q16"/>
    <mergeCell ref="R16:S16"/>
    <mergeCell ref="T16:U16"/>
    <mergeCell ref="O10:R10"/>
    <mergeCell ref="I14:J14"/>
    <mergeCell ref="V12:X13"/>
    <mergeCell ref="O14:Q14"/>
    <mergeCell ref="C94:F94"/>
    <mergeCell ref="L94:M94"/>
    <mergeCell ref="N94:P94"/>
    <mergeCell ref="Q94:S94"/>
    <mergeCell ref="T94:U94"/>
    <mergeCell ref="B75:G75"/>
    <mergeCell ref="M75:U75"/>
    <mergeCell ref="B72:G72"/>
    <mergeCell ref="M72:T72"/>
    <mergeCell ref="M73:T73"/>
    <mergeCell ref="B76:G76"/>
    <mergeCell ref="M76:U76"/>
    <mergeCell ref="I92:K92"/>
    <mergeCell ref="I93:K93"/>
    <mergeCell ref="I94:K94"/>
    <mergeCell ref="L92:M92"/>
    <mergeCell ref="N92:P92"/>
    <mergeCell ref="Q92:S92"/>
    <mergeCell ref="T92:U92"/>
    <mergeCell ref="G92:H92"/>
    <mergeCell ref="G93:H93"/>
    <mergeCell ref="G94:H94"/>
    <mergeCell ref="U72:X72"/>
    <mergeCell ref="M74:T74"/>
    <mergeCell ref="C93:F93"/>
    <mergeCell ref="L93:M93"/>
    <mergeCell ref="N93:P93"/>
    <mergeCell ref="B37:G38"/>
    <mergeCell ref="M29:Q29"/>
    <mergeCell ref="B29:H29"/>
    <mergeCell ref="B42:E42"/>
    <mergeCell ref="F42:G42"/>
    <mergeCell ref="N54:R54"/>
    <mergeCell ref="B41:E41"/>
    <mergeCell ref="F41:G41"/>
    <mergeCell ref="I29:K29"/>
    <mergeCell ref="B30:K31"/>
    <mergeCell ref="C57:F57"/>
    <mergeCell ref="G57:H57"/>
    <mergeCell ref="I57:J57"/>
    <mergeCell ref="K57:L57"/>
    <mergeCell ref="K58:L58"/>
    <mergeCell ref="I55:J55"/>
    <mergeCell ref="K55:L55"/>
    <mergeCell ref="C60:F60"/>
    <mergeCell ref="Q93:S93"/>
    <mergeCell ref="B44:E44"/>
    <mergeCell ref="F44:G44"/>
    <mergeCell ref="I54:L54"/>
    <mergeCell ref="I37:X45"/>
    <mergeCell ref="I46:X46"/>
    <mergeCell ref="M84:U84"/>
    <mergeCell ref="V84:X84"/>
    <mergeCell ref="B86:X87"/>
    <mergeCell ref="V20:X20"/>
    <mergeCell ref="C21:E21"/>
    <mergeCell ref="I21:J21"/>
    <mergeCell ref="B73:G73"/>
    <mergeCell ref="I78:K78"/>
    <mergeCell ref="I77:K77"/>
    <mergeCell ref="I75:K75"/>
    <mergeCell ref="I76:K76"/>
    <mergeCell ref="B81:K83"/>
    <mergeCell ref="M81:S81"/>
    <mergeCell ref="T81:U81"/>
    <mergeCell ref="V81:X81"/>
    <mergeCell ref="M83:U83"/>
    <mergeCell ref="V83:X83"/>
    <mergeCell ref="B79:G79"/>
    <mergeCell ref="M79:U79"/>
    <mergeCell ref="V79:X79"/>
    <mergeCell ref="H80:I80"/>
    <mergeCell ref="K52:L52"/>
    <mergeCell ref="R21:S21"/>
    <mergeCell ref="C20:E20"/>
    <mergeCell ref="I20:J20"/>
    <mergeCell ref="L20:M20"/>
    <mergeCell ref="O20:Q20"/>
    <mergeCell ref="T20:U20"/>
    <mergeCell ref="G58:H58"/>
    <mergeCell ref="I58:J58"/>
    <mergeCell ref="S54:X54"/>
    <mergeCell ref="N55:R55"/>
    <mergeCell ref="S55:X55"/>
    <mergeCell ref="N56:R56"/>
    <mergeCell ref="S56:X56"/>
    <mergeCell ref="T21:U21"/>
    <mergeCell ref="V21:X21"/>
    <mergeCell ref="N50:X50"/>
    <mergeCell ref="N52:V52"/>
    <mergeCell ref="W52:X52"/>
    <mergeCell ref="B33:X33"/>
    <mergeCell ref="B35:L35"/>
    <mergeCell ref="B55:F55"/>
    <mergeCell ref="G55:H55"/>
    <mergeCell ref="B54:H54"/>
  </mergeCells>
  <conditionalFormatting sqref="M29 M76:M77">
    <cfRule type="containsText" dxfId="406" priority="294" operator="containsText" text="DO N">
      <formula>NOT(ISERROR(SEARCH("DO N",M29)))</formula>
    </cfRule>
    <cfRule type="containsText" dxfId="405" priority="295" operator="containsText" text="DO NOT COMPLETE">
      <formula>NOT(ISERROR(SEARCH("DO NOT COMPLETE",M29)))</formula>
    </cfRule>
  </conditionalFormatting>
  <conditionalFormatting sqref="M29 M76:M77">
    <cfRule type="cellIs" dxfId="404" priority="293" operator="equal">
      <formula>"N/A"</formula>
    </cfRule>
  </conditionalFormatting>
  <conditionalFormatting sqref="N55">
    <cfRule type="containsText" dxfId="403" priority="291" operator="containsText" text="DO N">
      <formula>NOT(ISERROR(SEARCH("DO N",N55)))</formula>
    </cfRule>
    <cfRule type="containsText" dxfId="402" priority="292" operator="containsText" text="DO NOT COMPLETE">
      <formula>NOT(ISERROR(SEARCH("DO NOT COMPLETE",N55)))</formula>
    </cfRule>
  </conditionalFormatting>
  <conditionalFormatting sqref="N55">
    <cfRule type="cellIs" dxfId="401" priority="290" operator="equal">
      <formula>"N/A"</formula>
    </cfRule>
  </conditionalFormatting>
  <conditionalFormatting sqref="N54 M72:M77">
    <cfRule type="containsText" dxfId="400" priority="289" operator="containsText" text="N/A">
      <formula>NOT(ISERROR(SEARCH("N/A",M54)))</formula>
    </cfRule>
  </conditionalFormatting>
  <conditionalFormatting sqref="N50 B8">
    <cfRule type="containsText" dxfId="399" priority="288" operator="containsText" text="N/A">
      <formula>NOT(ISERROR(SEARCH("N/A",#REF!)))</formula>
    </cfRule>
  </conditionalFormatting>
  <conditionalFormatting sqref="O10 B37 F39 O12:O13 B7:X8 B39:B40 N50 M29 U67 N54:N55 V76:V77 M72:M77 U70 B27 J61 L61 R12 M11 L12 J10:J11 F12:I12 T12 V12 B14:C14 F18:F21 R29 L14:L21 V18:V21 I30:I37 U50:U57 S50:S57 V58:V59 T28 T47:T59 V47:V49 I47:I60 V28 B15:B22 E11:I11 AA56 V30:V36 T30:T36 B432:W1048576 X428:X1048576 G29:G56">
    <cfRule type="containsText" dxfId="398" priority="287" operator="containsText" text="select">
      <formula>NOT(ISERROR(SEARCH("select",B7)))</formula>
    </cfRule>
  </conditionalFormatting>
  <conditionalFormatting sqref="V75">
    <cfRule type="containsText" dxfId="397" priority="285" operator="containsText" text="select">
      <formula>NOT(ISERROR(SEARCH("select",V75)))</formula>
    </cfRule>
  </conditionalFormatting>
  <conditionalFormatting sqref="V76">
    <cfRule type="containsText" dxfId="396" priority="284" operator="containsText" text="select">
      <formula>NOT(ISERROR(SEARCH("select",V76)))</formula>
    </cfRule>
  </conditionalFormatting>
  <conditionalFormatting sqref="B9:O9 B12 K10:M10 L11 K11:K21">
    <cfRule type="containsText" dxfId="395" priority="283" operator="containsText" text="select">
      <formula>NOT(ISERROR(SEARCH("select",B9)))</formula>
    </cfRule>
  </conditionalFormatting>
  <conditionalFormatting sqref="S10">
    <cfRule type="containsText" dxfId="394" priority="282" operator="containsText" text="select">
      <formula>NOT(ISERROR(SEARCH("select",S10)))</formula>
    </cfRule>
  </conditionalFormatting>
  <conditionalFormatting sqref="F18:F21 J61 L61 S50:S57 T28 T47:T59 T30:T36 G29:G56">
    <cfRule type="expression" dxfId="393" priority="281">
      <formula>"G17=GOH - Goods on Hanger"</formula>
    </cfRule>
  </conditionalFormatting>
  <conditionalFormatting sqref="O12:O13 L12 R12 F12:I12 T12 V12">
    <cfRule type="containsText" dxfId="392" priority="280" operator="containsText" text="n/a">
      <formula>NOT(ISERROR(SEARCH("n/a",F12)))</formula>
    </cfRule>
  </conditionalFormatting>
  <conditionalFormatting sqref="V14">
    <cfRule type="containsText" dxfId="391" priority="279" operator="containsText" text="select">
      <formula>NOT(ISERROR(SEARCH("select",V14)))</formula>
    </cfRule>
  </conditionalFormatting>
  <conditionalFormatting sqref="F40:F48">
    <cfRule type="containsText" dxfId="390" priority="278" operator="containsText" text="select">
      <formula>NOT(ISERROR(SEARCH("select",F40)))</formula>
    </cfRule>
  </conditionalFormatting>
  <conditionalFormatting sqref="B10">
    <cfRule type="containsText" dxfId="389" priority="277" operator="containsText" text="select">
      <formula>NOT(ISERROR(SEARCH("select",B10)))</formula>
    </cfRule>
  </conditionalFormatting>
  <conditionalFormatting sqref="F14 H14">
    <cfRule type="containsText" dxfId="388" priority="275" operator="containsText" text="select">
      <formula>NOT(ISERROR(SEARCH("select",F14)))</formula>
    </cfRule>
  </conditionalFormatting>
  <conditionalFormatting sqref="F14 H14">
    <cfRule type="expression" dxfId="387" priority="276">
      <formula>"G17=GOH - Goods on Hanger"</formula>
    </cfRule>
  </conditionalFormatting>
  <conditionalFormatting sqref="F15 H15">
    <cfRule type="containsText" dxfId="386" priority="273" operator="containsText" text="select">
      <formula>NOT(ISERROR(SEARCH("select",F15)))</formula>
    </cfRule>
  </conditionalFormatting>
  <conditionalFormatting sqref="F15 H15">
    <cfRule type="expression" dxfId="385" priority="274">
      <formula>"G17=GOH - Goods on Hanger"</formula>
    </cfRule>
  </conditionalFormatting>
  <conditionalFormatting sqref="F16 H16">
    <cfRule type="containsText" dxfId="384" priority="271" operator="containsText" text="select">
      <formula>NOT(ISERROR(SEARCH("select",F16)))</formula>
    </cfRule>
  </conditionalFormatting>
  <conditionalFormatting sqref="F16 H16">
    <cfRule type="expression" dxfId="383" priority="272">
      <formula>"G17=GOH - Goods on Hanger"</formula>
    </cfRule>
  </conditionalFormatting>
  <conditionalFormatting sqref="F17 H17">
    <cfRule type="containsText" dxfId="382" priority="269" operator="containsText" text="select">
      <formula>NOT(ISERROR(SEARCH("select",F17)))</formula>
    </cfRule>
  </conditionalFormatting>
  <conditionalFormatting sqref="F17 H17">
    <cfRule type="expression" dxfId="381" priority="270">
      <formula>"G17=GOH - Goods on Hanger"</formula>
    </cfRule>
  </conditionalFormatting>
  <conditionalFormatting sqref="H18:H21 H61">
    <cfRule type="containsText" dxfId="380" priority="267" operator="containsText" text="select">
      <formula>NOT(ISERROR(SEARCH("select",H18)))</formula>
    </cfRule>
  </conditionalFormatting>
  <conditionalFormatting sqref="H18:H21 H61">
    <cfRule type="expression" dxfId="379" priority="268">
      <formula>"G17=GOH - Goods on Hanger"</formula>
    </cfRule>
  </conditionalFormatting>
  <conditionalFormatting sqref="V15">
    <cfRule type="containsText" dxfId="378" priority="266" operator="containsText" text="select">
      <formula>NOT(ISERROR(SEARCH("select",V15)))</formula>
    </cfRule>
  </conditionalFormatting>
  <conditionalFormatting sqref="V16">
    <cfRule type="containsText" dxfId="377" priority="265" operator="containsText" text="select">
      <formula>NOT(ISERROR(SEARCH("select",V16)))</formula>
    </cfRule>
  </conditionalFormatting>
  <conditionalFormatting sqref="V17">
    <cfRule type="containsText" dxfId="376" priority="264" operator="containsText" text="select">
      <formula>NOT(ISERROR(SEARCH("select",V17)))</formula>
    </cfRule>
  </conditionalFormatting>
  <conditionalFormatting sqref="V92">
    <cfRule type="containsText" dxfId="375" priority="241" operator="containsText" text="select">
      <formula>NOT(ISERROR(SEARCH("select",V92)))</formula>
    </cfRule>
  </conditionalFormatting>
  <conditionalFormatting sqref="C92 I92">
    <cfRule type="containsText" dxfId="374" priority="260" operator="containsText" text="DO N">
      <formula>NOT(ISERROR(SEARCH("DO N",C92)))</formula>
    </cfRule>
    <cfRule type="containsText" dxfId="373" priority="261" operator="containsText" text="DO NOT COMPLETE">
      <formula>NOT(ISERROR(SEARCH("DO NOT COMPLETE",C92)))</formula>
    </cfRule>
  </conditionalFormatting>
  <conditionalFormatting sqref="C92 I92">
    <cfRule type="cellIs" dxfId="372" priority="259" operator="equal">
      <formula>"N/A"</formula>
    </cfRule>
  </conditionalFormatting>
  <conditionalFormatting sqref="C92 I92">
    <cfRule type="containsText" dxfId="371" priority="258" operator="containsText" text="select">
      <formula>NOT(ISERROR(SEARCH("select",C92)))</formula>
    </cfRule>
  </conditionalFormatting>
  <conditionalFormatting sqref="G92">
    <cfRule type="containsText" dxfId="370" priority="254" operator="containsText" text="select">
      <formula>NOT(ISERROR(SEARCH("select",G92)))</formula>
    </cfRule>
  </conditionalFormatting>
  <conditionalFormatting sqref="G92">
    <cfRule type="containsText" dxfId="369" priority="256" operator="containsText" text="DO N">
      <formula>NOT(ISERROR(SEARCH("DO N",G92)))</formula>
    </cfRule>
    <cfRule type="containsText" dxfId="368" priority="257" operator="containsText" text="DO NOT COMPLETE">
      <formula>NOT(ISERROR(SEARCH("DO NOT COMPLETE",G92)))</formula>
    </cfRule>
  </conditionalFormatting>
  <conditionalFormatting sqref="G92">
    <cfRule type="cellIs" dxfId="367" priority="255" operator="equal">
      <formula>"N/A"</formula>
    </cfRule>
  </conditionalFormatting>
  <conditionalFormatting sqref="N92">
    <cfRule type="containsText" dxfId="366" priority="251" operator="containsText" text="DO N">
      <formula>NOT(ISERROR(SEARCH("DO N",N92)))</formula>
    </cfRule>
    <cfRule type="containsText" dxfId="365" priority="252" operator="containsText" text="DO NOT COMPLETE">
      <formula>NOT(ISERROR(SEARCH("DO NOT COMPLETE",N92)))</formula>
    </cfRule>
  </conditionalFormatting>
  <conditionalFormatting sqref="N92">
    <cfRule type="cellIs" dxfId="364" priority="250" operator="equal">
      <formula>"N/A"</formula>
    </cfRule>
  </conditionalFormatting>
  <conditionalFormatting sqref="N92">
    <cfRule type="containsText" dxfId="363" priority="249" operator="containsText" text="select">
      <formula>NOT(ISERROR(SEARCH("select",N92)))</formula>
    </cfRule>
  </conditionalFormatting>
  <conditionalFormatting sqref="Q92">
    <cfRule type="containsText" dxfId="362" priority="247" operator="containsText" text="DO N">
      <formula>NOT(ISERROR(SEARCH("DO N",Q92)))</formula>
    </cfRule>
    <cfRule type="containsText" dxfId="361" priority="248" operator="containsText" text="DO NOT COMPLETE">
      <formula>NOT(ISERROR(SEARCH("DO NOT COMPLETE",Q92)))</formula>
    </cfRule>
  </conditionalFormatting>
  <conditionalFormatting sqref="Q92">
    <cfRule type="cellIs" dxfId="360" priority="246" operator="equal">
      <formula>"N/A"</formula>
    </cfRule>
  </conditionalFormatting>
  <conditionalFormatting sqref="Q92">
    <cfRule type="containsText" dxfId="359" priority="245" operator="containsText" text="select">
      <formula>NOT(ISERROR(SEARCH("select",Q92)))</formula>
    </cfRule>
  </conditionalFormatting>
  <conditionalFormatting sqref="V92">
    <cfRule type="containsText" dxfId="358" priority="243" operator="containsText" text="DO N">
      <formula>NOT(ISERROR(SEARCH("DO N",V92)))</formula>
    </cfRule>
    <cfRule type="containsText" dxfId="357" priority="244" operator="containsText" text="DO NOT COMPLETE">
      <formula>NOT(ISERROR(SEARCH("DO NOT COMPLETE",V92)))</formula>
    </cfRule>
  </conditionalFormatting>
  <conditionalFormatting sqref="V92">
    <cfRule type="cellIs" dxfId="356" priority="242" operator="equal">
      <formula>"N/A"</formula>
    </cfRule>
  </conditionalFormatting>
  <conditionalFormatting sqref="T92">
    <cfRule type="containsText" dxfId="355" priority="237" operator="containsText" text="select">
      <formula>NOT(ISERROR(SEARCH("select",T92)))</formula>
    </cfRule>
  </conditionalFormatting>
  <conditionalFormatting sqref="L92">
    <cfRule type="containsText" dxfId="354" priority="233" operator="containsText" text="select">
      <formula>NOT(ISERROR(SEARCH("select",L92)))</formula>
    </cfRule>
  </conditionalFormatting>
  <conditionalFormatting sqref="T92">
    <cfRule type="containsText" dxfId="353" priority="239" operator="containsText" text="DO N">
      <formula>NOT(ISERROR(SEARCH("DO N",T92)))</formula>
    </cfRule>
    <cfRule type="containsText" dxfId="352" priority="240" operator="containsText" text="DO NOT COMPLETE">
      <formula>NOT(ISERROR(SEARCH("DO NOT COMPLETE",T92)))</formula>
    </cfRule>
  </conditionalFormatting>
  <conditionalFormatting sqref="T92">
    <cfRule type="cellIs" dxfId="351" priority="238" operator="equal">
      <formula>"N/A"</formula>
    </cfRule>
  </conditionalFormatting>
  <conditionalFormatting sqref="L92">
    <cfRule type="containsText" dxfId="350" priority="235" operator="containsText" text="DO N">
      <formula>NOT(ISERROR(SEARCH("DO N",L92)))</formula>
    </cfRule>
    <cfRule type="containsText" dxfId="349" priority="236" operator="containsText" text="DO NOT COMPLETE">
      <formula>NOT(ISERROR(SEARCH("DO NOT COMPLETE",L92)))</formula>
    </cfRule>
  </conditionalFormatting>
  <conditionalFormatting sqref="L92">
    <cfRule type="cellIs" dxfId="348" priority="234" operator="equal">
      <formula>"N/A"</formula>
    </cfRule>
  </conditionalFormatting>
  <conditionalFormatting sqref="Q93">
    <cfRule type="containsText" dxfId="347" priority="218" operator="containsText" text="select">
      <formula>NOT(ISERROR(SEARCH("select",Q93)))</formula>
    </cfRule>
  </conditionalFormatting>
  <conditionalFormatting sqref="L93">
    <cfRule type="containsText" dxfId="346" priority="212" operator="containsText" text="select">
      <formula>NOT(ISERROR(SEARCH("select",L93)))</formula>
    </cfRule>
  </conditionalFormatting>
  <conditionalFormatting sqref="B89">
    <cfRule type="containsText" dxfId="345" priority="206" operator="containsText" text="N/A">
      <formula>NOT(ISERROR(SEARCH("N/A",#REF!)))</formula>
    </cfRule>
  </conditionalFormatting>
  <conditionalFormatting sqref="B89">
    <cfRule type="containsText" dxfId="344" priority="205" operator="containsText" text="select">
      <formula>NOT(ISERROR(SEARCH("select",B89)))</formula>
    </cfRule>
  </conditionalFormatting>
  <conditionalFormatting sqref="G55 Y92:Y98 Y50 Y71:Y81 A69:L69 U67:U71 V69:X71 Y62:Y66 A80:L80 A71:G79 A70:I70 L72:X79 L70:L71 I71:I79">
    <cfRule type="cellIs" dxfId="343" priority="204" operator="equal">
      <formula>"N/A"</formula>
    </cfRule>
  </conditionalFormatting>
  <conditionalFormatting sqref="B55">
    <cfRule type="cellIs" dxfId="342" priority="203" operator="equal">
      <formula>"N/A"</formula>
    </cfRule>
  </conditionalFormatting>
  <conditionalFormatting sqref="I55">
    <cfRule type="cellIs" dxfId="341" priority="202" operator="equal">
      <formula>"N/A"</formula>
    </cfRule>
  </conditionalFormatting>
  <conditionalFormatting sqref="B56:B60">
    <cfRule type="cellIs" dxfId="340" priority="201" operator="equal">
      <formula>"N/A"</formula>
    </cfRule>
  </conditionalFormatting>
  <conditionalFormatting sqref="C56:C60 G56">
    <cfRule type="cellIs" dxfId="339" priority="200" operator="equal">
      <formula>"Select"</formula>
    </cfRule>
  </conditionalFormatting>
  <conditionalFormatting sqref="K52">
    <cfRule type="cellIs" dxfId="338" priority="199" operator="equal">
      <formula>"Select"</formula>
    </cfRule>
  </conditionalFormatting>
  <conditionalFormatting sqref="J67">
    <cfRule type="cellIs" dxfId="337" priority="198" operator="equal">
      <formula>"Select"</formula>
    </cfRule>
  </conditionalFormatting>
  <conditionalFormatting sqref="K55">
    <cfRule type="cellIs" dxfId="336" priority="197" operator="equal">
      <formula>"N/A"</formula>
    </cfRule>
  </conditionalFormatting>
  <conditionalFormatting sqref="J67">
    <cfRule type="containsText" dxfId="335" priority="196" operator="containsText" text="battery">
      <formula>NOT(ISERROR(SEARCH("battery",J67)))</formula>
    </cfRule>
  </conditionalFormatting>
  <conditionalFormatting sqref="I71:I79">
    <cfRule type="containsText" dxfId="334" priority="193" operator="containsText" text="y">
      <formula>NOT(ISERROR(SEARCH("y",I71)))</formula>
    </cfRule>
    <cfRule type="containsText" dxfId="333" priority="194" operator="containsText" text="s">
      <formula>NOT(ISERROR(SEARCH("s",I71)))</formula>
    </cfRule>
    <cfRule type="containsText" dxfId="332" priority="195" operator="containsText" text="j">
      <formula>NOT(ISERROR(SEARCH("j",I71)))</formula>
    </cfRule>
  </conditionalFormatting>
  <conditionalFormatting sqref="U70">
    <cfRule type="containsText" dxfId="331" priority="192" operator="containsText" text="select">
      <formula>NOT(ISERROR(SEARCH("select",U70)))</formula>
    </cfRule>
  </conditionalFormatting>
  <conditionalFormatting sqref="M76">
    <cfRule type="containsText" dxfId="330" priority="191" operator="containsText" text="N/A">
      <formula>NOT(ISERROR(SEARCH("N/A",M76)))</formula>
    </cfRule>
  </conditionalFormatting>
  <conditionalFormatting sqref="M76">
    <cfRule type="containsText" dxfId="329" priority="190" operator="containsText" text="select">
      <formula>NOT(ISERROR(SEARCH("select",M76)))</formula>
    </cfRule>
  </conditionalFormatting>
  <conditionalFormatting sqref="H70:I70">
    <cfRule type="containsText" dxfId="328" priority="168" operator="containsText" text="n/">
      <formula>NOT(ISERROR(SEARCH("n/",H70)))</formula>
    </cfRule>
  </conditionalFormatting>
  <conditionalFormatting sqref="B71:G80">
    <cfRule type="containsText" dxfId="327" priority="167" operator="containsText" text="n/">
      <formula>NOT(ISERROR(SEARCH("n/",B71)))</formula>
    </cfRule>
  </conditionalFormatting>
  <conditionalFormatting sqref="H80">
    <cfRule type="containsText" dxfId="326" priority="166" operator="containsText" text="select">
      <formula>NOT(ISERROR(SEARCH("select",H80)))</formula>
    </cfRule>
  </conditionalFormatting>
  <conditionalFormatting sqref="B86">
    <cfRule type="containsText" dxfId="325" priority="165" operator="containsText" text="SD">
      <formula>NOT(ISERROR(SEARCH("SD",B86)))</formula>
    </cfRule>
  </conditionalFormatting>
  <conditionalFormatting sqref="B93:B98">
    <cfRule type="cellIs" dxfId="324" priority="164" operator="equal">
      <formula>"N/A"</formula>
    </cfRule>
  </conditionalFormatting>
  <conditionalFormatting sqref="V83">
    <cfRule type="containsText" dxfId="323" priority="163" operator="containsText" text="select">
      <formula>NOT(ISERROR(SEARCH("select",V83)))</formula>
    </cfRule>
  </conditionalFormatting>
  <conditionalFormatting sqref="M83">
    <cfRule type="containsText" dxfId="322" priority="162" operator="containsText" text="N/A">
      <formula>NOT(ISERROR(SEARCH("N/A",M83)))</formula>
    </cfRule>
  </conditionalFormatting>
  <conditionalFormatting sqref="M83">
    <cfRule type="containsText" dxfId="321" priority="161" operator="containsText" text="select">
      <formula>NOT(ISERROR(SEARCH("select",M83)))</formula>
    </cfRule>
  </conditionalFormatting>
  <conditionalFormatting sqref="B29">
    <cfRule type="containsText" dxfId="320" priority="159" operator="containsText" text="DO N">
      <formula>NOT(ISERROR(SEARCH("DO N",B29)))</formula>
    </cfRule>
    <cfRule type="containsText" dxfId="319" priority="160" operator="containsText" text="DO NOT COMPLETE">
      <formula>NOT(ISERROR(SEARCH("DO NOT COMPLETE",B29)))</formula>
    </cfRule>
  </conditionalFormatting>
  <conditionalFormatting sqref="B29">
    <cfRule type="cellIs" dxfId="318" priority="158" operator="equal">
      <formula>"N/A"</formula>
    </cfRule>
  </conditionalFormatting>
  <conditionalFormatting sqref="B29">
    <cfRule type="containsText" dxfId="317" priority="157" operator="containsText" text="select">
      <formula>NOT(ISERROR(SEARCH("select",B29)))</formula>
    </cfRule>
  </conditionalFormatting>
  <conditionalFormatting sqref="B70:G70">
    <cfRule type="containsText" dxfId="316" priority="155" operator="containsText" text="n/">
      <formula>NOT(ISERROR(SEARCH("n/",B70)))</formula>
    </cfRule>
  </conditionalFormatting>
  <conditionalFormatting sqref="T80">
    <cfRule type="containsText" dxfId="315" priority="153" operator="containsText" text="select">
      <formula>NOT(ISERROR(SEARCH("select",T80)))</formula>
    </cfRule>
  </conditionalFormatting>
  <conditionalFormatting sqref="M80">
    <cfRule type="cellIs" dxfId="314" priority="152" operator="equal">
      <formula>0</formula>
    </cfRule>
  </conditionalFormatting>
  <conditionalFormatting sqref="V79">
    <cfRule type="cellIs" dxfId="313" priority="151" operator="equal">
      <formula>0</formula>
    </cfRule>
  </conditionalFormatting>
  <conditionalFormatting sqref="V80">
    <cfRule type="containsText" dxfId="312" priority="150" operator="containsText" text="n/a">
      <formula>NOT(ISERROR(SEARCH("n/a",V80)))</formula>
    </cfRule>
  </conditionalFormatting>
  <conditionalFormatting sqref="T81">
    <cfRule type="containsText" dxfId="311" priority="149" operator="containsText" text="select">
      <formula>NOT(ISERROR(SEARCH("select",T81)))</formula>
    </cfRule>
  </conditionalFormatting>
  <conditionalFormatting sqref="M81">
    <cfRule type="cellIs" dxfId="310" priority="148" operator="equal">
      <formula>0</formula>
    </cfRule>
  </conditionalFormatting>
  <conditionalFormatting sqref="N56">
    <cfRule type="containsText" dxfId="309" priority="146" operator="containsText" text="DO N">
      <formula>NOT(ISERROR(SEARCH("DO N",N56)))</formula>
    </cfRule>
    <cfRule type="containsText" dxfId="308" priority="147" operator="containsText" text="DO NOT COMPLETE">
      <formula>NOT(ISERROR(SEARCH("DO NOT COMPLETE",N56)))</formula>
    </cfRule>
  </conditionalFormatting>
  <conditionalFormatting sqref="N56">
    <cfRule type="cellIs" dxfId="307" priority="145" operator="equal">
      <formula>"N/A"</formula>
    </cfRule>
  </conditionalFormatting>
  <conditionalFormatting sqref="N56">
    <cfRule type="containsText" dxfId="306" priority="144" operator="containsText" text="select">
      <formula>NOT(ISERROR(SEARCH("select",N56)))</formula>
    </cfRule>
  </conditionalFormatting>
  <conditionalFormatting sqref="N57">
    <cfRule type="containsText" dxfId="305" priority="142" operator="containsText" text="DO N">
      <formula>NOT(ISERROR(SEARCH("DO N",N57)))</formula>
    </cfRule>
    <cfRule type="containsText" dxfId="304" priority="143" operator="containsText" text="DO NOT COMPLETE">
      <formula>NOT(ISERROR(SEARCH("DO NOT COMPLETE",N57)))</formula>
    </cfRule>
  </conditionalFormatting>
  <conditionalFormatting sqref="N57">
    <cfRule type="cellIs" dxfId="303" priority="141" operator="equal">
      <formula>"N/A"</formula>
    </cfRule>
  </conditionalFormatting>
  <conditionalFormatting sqref="N57">
    <cfRule type="containsText" dxfId="302" priority="140" operator="containsText" text="select">
      <formula>NOT(ISERROR(SEARCH("select",N57)))</formula>
    </cfRule>
  </conditionalFormatting>
  <conditionalFormatting sqref="BJ54:BK54">
    <cfRule type="containsText" dxfId="301" priority="139" operator="containsText" text="N/A">
      <formula>NOT(ISERROR(SEARCH("N/A",BJ54)))</formula>
    </cfRule>
  </conditionalFormatting>
  <conditionalFormatting sqref="B54">
    <cfRule type="cellIs" dxfId="300" priority="138" operator="equal">
      <formula>"N/A"</formula>
    </cfRule>
  </conditionalFormatting>
  <conditionalFormatting sqref="W52">
    <cfRule type="cellIs" dxfId="299" priority="137" operator="equal">
      <formula>"Select"</formula>
    </cfRule>
  </conditionalFormatting>
  <conditionalFormatting sqref="B50">
    <cfRule type="containsText" dxfId="298" priority="136" operator="containsText" text="N/A">
      <formula>NOT(ISERROR(SEARCH("N/A",#REF!)))</formula>
    </cfRule>
  </conditionalFormatting>
  <conditionalFormatting sqref="B50">
    <cfRule type="containsText" dxfId="297" priority="135" operator="containsText" text="select">
      <formula>NOT(ISERROR(SEARCH("select",B50)))</formula>
    </cfRule>
  </conditionalFormatting>
  <conditionalFormatting sqref="V84">
    <cfRule type="containsText" dxfId="296" priority="130" operator="containsText" text="select">
      <formula>NOT(ISERROR(SEARCH("select",V84)))</formula>
    </cfRule>
  </conditionalFormatting>
  <conditionalFormatting sqref="M84">
    <cfRule type="containsText" dxfId="295" priority="129" operator="containsText" text="N/A">
      <formula>NOT(ISERROR(SEARCH("N/A",M84)))</formula>
    </cfRule>
  </conditionalFormatting>
  <conditionalFormatting sqref="M84">
    <cfRule type="containsText" dxfId="294" priority="128" operator="containsText" text="select">
      <formula>NOT(ISERROR(SEARCH("select",M84)))</formula>
    </cfRule>
  </conditionalFormatting>
  <conditionalFormatting sqref="B48">
    <cfRule type="containsText" dxfId="293" priority="120" operator="containsText" text="select">
      <formula>NOT(ISERROR(SEARCH("select",B48)))</formula>
    </cfRule>
  </conditionalFormatting>
  <conditionalFormatting sqref="B41">
    <cfRule type="containsText" dxfId="292" priority="127" operator="containsText" text="select">
      <formula>NOT(ISERROR(SEARCH("select",B41)))</formula>
    </cfRule>
  </conditionalFormatting>
  <conditionalFormatting sqref="B42">
    <cfRule type="containsText" dxfId="291" priority="126" operator="containsText" text="select">
      <formula>NOT(ISERROR(SEARCH("select",B42)))</formula>
    </cfRule>
  </conditionalFormatting>
  <conditionalFormatting sqref="B43">
    <cfRule type="containsText" dxfId="290" priority="125" operator="containsText" text="select">
      <formula>NOT(ISERROR(SEARCH("select",B43)))</formula>
    </cfRule>
  </conditionalFormatting>
  <conditionalFormatting sqref="B44">
    <cfRule type="containsText" dxfId="289" priority="124" operator="containsText" text="select">
      <formula>NOT(ISERROR(SEARCH("select",B44)))</formula>
    </cfRule>
  </conditionalFormatting>
  <conditionalFormatting sqref="B45">
    <cfRule type="containsText" dxfId="288" priority="123" operator="containsText" text="select">
      <formula>NOT(ISERROR(SEARCH("select",B45)))</formula>
    </cfRule>
  </conditionalFormatting>
  <conditionalFormatting sqref="B46">
    <cfRule type="containsText" dxfId="287" priority="122" operator="containsText" text="select">
      <formula>NOT(ISERROR(SEARCH("select",B46)))</formula>
    </cfRule>
  </conditionalFormatting>
  <conditionalFormatting sqref="B47">
    <cfRule type="containsText" dxfId="286" priority="121" operator="containsText" text="select">
      <formula>NOT(ISERROR(SEARCH("select",B47)))</formula>
    </cfRule>
  </conditionalFormatting>
  <conditionalFormatting sqref="U68">
    <cfRule type="containsText" dxfId="285" priority="119" operator="containsText" text="select">
      <formula>NOT(ISERROR(SEARCH("select",U68)))</formula>
    </cfRule>
  </conditionalFormatting>
  <conditionalFormatting sqref="U69">
    <cfRule type="containsText" dxfId="284" priority="118" operator="containsText" text="select">
      <formula>NOT(ISERROR(SEARCH("select",U69)))</formula>
    </cfRule>
  </conditionalFormatting>
  <conditionalFormatting sqref="U71">
    <cfRule type="containsText" dxfId="283" priority="117" operator="containsText" text="select">
      <formula>NOT(ISERROR(SEARCH("select",U71)))</formula>
    </cfRule>
  </conditionalFormatting>
  <conditionalFormatting sqref="U72">
    <cfRule type="containsText" dxfId="282" priority="116" operator="containsText" text="select">
      <formula>NOT(ISERROR(SEARCH("select",U72)))</formula>
    </cfRule>
  </conditionalFormatting>
  <conditionalFormatting sqref="U73">
    <cfRule type="containsText" dxfId="281" priority="115" operator="containsText" text="select">
      <formula>NOT(ISERROR(SEARCH("select",U73)))</formula>
    </cfRule>
  </conditionalFormatting>
  <conditionalFormatting sqref="U74">
    <cfRule type="containsText" dxfId="280" priority="114" operator="containsText" text="select">
      <formula>NOT(ISERROR(SEARCH("select",U74)))</formula>
    </cfRule>
  </conditionalFormatting>
  <conditionalFormatting sqref="BJ53:BK53">
    <cfRule type="containsText" dxfId="279" priority="113" operator="containsText" text="N/A">
      <formula>NOT(ISERROR(SEARCH("N/A",BJ53)))</formula>
    </cfRule>
  </conditionalFormatting>
  <conditionalFormatting sqref="M67:M71">
    <cfRule type="containsText" dxfId="278" priority="112" operator="containsText" text="N/A">
      <formula>NOT(ISERROR(SEARCH("N/A",M67)))</formula>
    </cfRule>
  </conditionalFormatting>
  <conditionalFormatting sqref="M67:M71">
    <cfRule type="containsText" dxfId="277" priority="111" operator="containsText" text="select">
      <formula>NOT(ISERROR(SEARCH("select",M67)))</formula>
    </cfRule>
  </conditionalFormatting>
  <conditionalFormatting sqref="M67:T71">
    <cfRule type="cellIs" dxfId="276" priority="110" operator="equal">
      <formula>"N/A"</formula>
    </cfRule>
  </conditionalFormatting>
  <conditionalFormatting sqref="B33">
    <cfRule type="containsText" dxfId="275" priority="109" operator="containsText" text="N/A">
      <formula>NOT(ISERROR(SEARCH("N/A",#REF!)))</formula>
    </cfRule>
  </conditionalFormatting>
  <conditionalFormatting sqref="B33">
    <cfRule type="containsText" dxfId="274" priority="108" operator="containsText" text="select">
      <formula>NOT(ISERROR(SEARCH("select",B33)))</formula>
    </cfRule>
  </conditionalFormatting>
  <conditionalFormatting sqref="C15">
    <cfRule type="containsText" dxfId="273" priority="107" operator="containsText" text="select">
      <formula>NOT(ISERROR(SEARCH("select",C15)))</formula>
    </cfRule>
  </conditionalFormatting>
  <conditionalFormatting sqref="C17">
    <cfRule type="containsText" dxfId="272" priority="105" operator="containsText" text="select">
      <formula>NOT(ISERROR(SEARCH("select",C17)))</formula>
    </cfRule>
  </conditionalFormatting>
  <conditionalFormatting sqref="C19">
    <cfRule type="containsText" dxfId="271" priority="103" operator="containsText" text="select">
      <formula>NOT(ISERROR(SEARCH("select",C19)))</formula>
    </cfRule>
  </conditionalFormatting>
  <conditionalFormatting sqref="C21">
    <cfRule type="containsText" dxfId="270" priority="101" operator="containsText" text="select">
      <formula>NOT(ISERROR(SEARCH("select",C21)))</formula>
    </cfRule>
  </conditionalFormatting>
  <conditionalFormatting sqref="C16">
    <cfRule type="containsText" dxfId="269" priority="106" operator="containsText" text="select">
      <formula>NOT(ISERROR(SEARCH("select",C16)))</formula>
    </cfRule>
  </conditionalFormatting>
  <conditionalFormatting sqref="C18">
    <cfRule type="containsText" dxfId="268" priority="104" operator="containsText" text="select">
      <formula>NOT(ISERROR(SEARCH("select",C18)))</formula>
    </cfRule>
  </conditionalFormatting>
  <conditionalFormatting sqref="C20">
    <cfRule type="containsText" dxfId="267" priority="102" operator="containsText" text="select">
      <formula>NOT(ISERROR(SEARCH("select",C20)))</formula>
    </cfRule>
  </conditionalFormatting>
  <conditionalFormatting sqref="C93">
    <cfRule type="containsText" dxfId="266" priority="96" operator="containsText" text="select">
      <formula>NOT(ISERROR(SEARCH("select",C93)))</formula>
    </cfRule>
  </conditionalFormatting>
  <conditionalFormatting sqref="C93">
    <cfRule type="containsText" dxfId="265" priority="95" operator="containsText" text="lit">
      <formula>NOT(ISERROR(SEARCH("lit",C93)))</formula>
    </cfRule>
  </conditionalFormatting>
  <conditionalFormatting sqref="G93">
    <cfRule type="containsText" dxfId="264" priority="92" operator="containsText" text="select">
      <formula>NOT(ISERROR(SEARCH("select",G93)))</formula>
    </cfRule>
  </conditionalFormatting>
  <conditionalFormatting sqref="Y35">
    <cfRule type="cellIs" dxfId="263" priority="91" operator="equal">
      <formula>"N/A"</formula>
    </cfRule>
  </conditionalFormatting>
  <conditionalFormatting sqref="B35">
    <cfRule type="containsText" dxfId="262" priority="90" operator="containsText" text="N/A">
      <formula>NOT(ISERROR(SEARCH("N/A",#REF!)))</formula>
    </cfRule>
  </conditionalFormatting>
  <conditionalFormatting sqref="B35">
    <cfRule type="containsText" dxfId="261" priority="89" operator="containsText" text="select">
      <formula>NOT(ISERROR(SEARCH("select",B35)))</formula>
    </cfRule>
  </conditionalFormatting>
  <conditionalFormatting sqref="G10">
    <cfRule type="containsText" dxfId="260" priority="88" operator="containsText" text="select">
      <formula>NOT(ISERROR(SEARCH("select",G10)))</formula>
    </cfRule>
  </conditionalFormatting>
  <conditionalFormatting sqref="I29">
    <cfRule type="containsText" dxfId="259" priority="87" operator="containsText" text="select">
      <formula>NOT(ISERROR(SEARCH("select",I29)))</formula>
    </cfRule>
  </conditionalFormatting>
  <conditionalFormatting sqref="L94">
    <cfRule type="containsText" dxfId="258" priority="84" operator="containsText" text="select">
      <formula>NOT(ISERROR(SEARCH("select",L94)))</formula>
    </cfRule>
  </conditionalFormatting>
  <conditionalFormatting sqref="L97">
    <cfRule type="containsText" dxfId="257" priority="66" operator="containsText" text="select">
      <formula>NOT(ISERROR(SEARCH("select",L97)))</formula>
    </cfRule>
  </conditionalFormatting>
  <conditionalFormatting sqref="L98">
    <cfRule type="containsText" dxfId="256" priority="60" operator="containsText" text="select">
      <formula>NOT(ISERROR(SEARCH("select",L98)))</formula>
    </cfRule>
  </conditionalFormatting>
  <conditionalFormatting sqref="L95">
    <cfRule type="containsText" dxfId="255" priority="78" operator="containsText" text="select">
      <formula>NOT(ISERROR(SEARCH("select",L95)))</formula>
    </cfRule>
  </conditionalFormatting>
  <conditionalFormatting sqref="Q95">
    <cfRule type="containsText" dxfId="254" priority="55" operator="containsText" text="select">
      <formula>NOT(ISERROR(SEARCH("select",Q95)))</formula>
    </cfRule>
  </conditionalFormatting>
  <conditionalFormatting sqref="L96">
    <cfRule type="containsText" dxfId="253" priority="72" operator="containsText" text="select">
      <formula>NOT(ISERROR(SEARCH("select",L96)))</formula>
    </cfRule>
  </conditionalFormatting>
  <conditionalFormatting sqref="Q94">
    <cfRule type="containsText" dxfId="252" priority="56" operator="containsText" text="select">
      <formula>NOT(ISERROR(SEARCH("select",Q94)))</formula>
    </cfRule>
  </conditionalFormatting>
  <conditionalFormatting sqref="G95">
    <cfRule type="containsText" dxfId="251" priority="50" operator="containsText" text="select">
      <formula>NOT(ISERROR(SEARCH("select",G95)))</formula>
    </cfRule>
  </conditionalFormatting>
  <conditionalFormatting sqref="G94">
    <cfRule type="containsText" dxfId="250" priority="51" operator="containsText" text="select">
      <formula>NOT(ISERROR(SEARCH("select",G94)))</formula>
    </cfRule>
  </conditionalFormatting>
  <conditionalFormatting sqref="C94">
    <cfRule type="containsText" dxfId="249" priority="46" operator="containsText" text="select">
      <formula>NOT(ISERROR(SEARCH("select",C94)))</formula>
    </cfRule>
  </conditionalFormatting>
  <conditionalFormatting sqref="Q96">
    <cfRule type="containsText" dxfId="248" priority="54" operator="containsText" text="select">
      <formula>NOT(ISERROR(SEARCH("select",Q96)))</formula>
    </cfRule>
  </conditionalFormatting>
  <conditionalFormatting sqref="Q97">
    <cfRule type="containsText" dxfId="247" priority="53" operator="containsText" text="select">
      <formula>NOT(ISERROR(SEARCH("select",Q97)))</formula>
    </cfRule>
  </conditionalFormatting>
  <conditionalFormatting sqref="Q98">
    <cfRule type="containsText" dxfId="246" priority="52" operator="containsText" text="select">
      <formula>NOT(ISERROR(SEARCH("select",Q98)))</formula>
    </cfRule>
  </conditionalFormatting>
  <conditionalFormatting sqref="G96">
    <cfRule type="containsText" dxfId="245" priority="49" operator="containsText" text="select">
      <formula>NOT(ISERROR(SEARCH("select",G96)))</formula>
    </cfRule>
  </conditionalFormatting>
  <conditionalFormatting sqref="G97">
    <cfRule type="containsText" dxfId="244" priority="48" operator="containsText" text="select">
      <formula>NOT(ISERROR(SEARCH("select",G97)))</formula>
    </cfRule>
  </conditionalFormatting>
  <conditionalFormatting sqref="G98">
    <cfRule type="containsText" dxfId="243" priority="47" operator="containsText" text="select">
      <formula>NOT(ISERROR(SEARCH("select",G98)))</formula>
    </cfRule>
  </conditionalFormatting>
  <conditionalFormatting sqref="C94">
    <cfRule type="containsText" dxfId="242" priority="45" operator="containsText" text="lit">
      <formula>NOT(ISERROR(SEARCH("lit",C94)))</formula>
    </cfRule>
  </conditionalFormatting>
  <conditionalFormatting sqref="C95">
    <cfRule type="containsText" dxfId="241" priority="44" operator="containsText" text="select">
      <formula>NOT(ISERROR(SEARCH("select",C95)))</formula>
    </cfRule>
  </conditionalFormatting>
  <conditionalFormatting sqref="C95">
    <cfRule type="containsText" dxfId="240" priority="43" operator="containsText" text="lit">
      <formula>NOT(ISERROR(SEARCH("lit",C95)))</formula>
    </cfRule>
  </conditionalFormatting>
  <conditionalFormatting sqref="C96">
    <cfRule type="containsText" dxfId="239" priority="42" operator="containsText" text="select">
      <formula>NOT(ISERROR(SEARCH("select",C96)))</formula>
    </cfRule>
  </conditionalFormatting>
  <conditionalFormatting sqref="C96">
    <cfRule type="containsText" dxfId="238" priority="41" operator="containsText" text="lit">
      <formula>NOT(ISERROR(SEARCH("lit",C96)))</formula>
    </cfRule>
  </conditionalFormatting>
  <conditionalFormatting sqref="C97">
    <cfRule type="containsText" dxfId="237" priority="40" operator="containsText" text="select">
      <formula>NOT(ISERROR(SEARCH("select",C97)))</formula>
    </cfRule>
  </conditionalFormatting>
  <conditionalFormatting sqref="C97">
    <cfRule type="containsText" dxfId="236" priority="39" operator="containsText" text="lit">
      <formula>NOT(ISERROR(SEARCH("lit",C97)))</formula>
    </cfRule>
  </conditionalFormatting>
  <conditionalFormatting sqref="C98">
    <cfRule type="containsText" dxfId="235" priority="38" operator="containsText" text="select">
      <formula>NOT(ISERROR(SEARCH("select",C98)))</formula>
    </cfRule>
  </conditionalFormatting>
  <conditionalFormatting sqref="C98">
    <cfRule type="containsText" dxfId="234" priority="37" operator="containsText" text="lit">
      <formula>NOT(ISERROR(SEARCH("lit",C98)))</formula>
    </cfRule>
  </conditionalFormatting>
  <conditionalFormatting sqref="I98">
    <cfRule type="containsText" dxfId="233" priority="31" operator="containsText" text="select">
      <formula>NOT(ISERROR(SEARCH("select",I98)))</formula>
    </cfRule>
  </conditionalFormatting>
  <conditionalFormatting sqref="I93">
    <cfRule type="containsText" dxfId="232" priority="36" operator="containsText" text="select">
      <formula>NOT(ISERROR(SEARCH("select",I93)))</formula>
    </cfRule>
  </conditionalFormatting>
  <conditionalFormatting sqref="I94">
    <cfRule type="containsText" dxfId="231" priority="35" operator="containsText" text="select">
      <formula>NOT(ISERROR(SEARCH("select",I94)))</formula>
    </cfRule>
  </conditionalFormatting>
  <conditionalFormatting sqref="I95">
    <cfRule type="containsText" dxfId="230" priority="34" operator="containsText" text="select">
      <formula>NOT(ISERROR(SEARCH("select",I95)))</formula>
    </cfRule>
  </conditionalFormatting>
  <conditionalFormatting sqref="I96">
    <cfRule type="containsText" dxfId="229" priority="33" operator="containsText" text="select">
      <formula>NOT(ISERROR(SEARCH("select",I96)))</formula>
    </cfRule>
  </conditionalFormatting>
  <conditionalFormatting sqref="I97">
    <cfRule type="containsText" dxfId="228" priority="32" operator="containsText" text="select">
      <formula>NOT(ISERROR(SEARCH("select",I97)))</formula>
    </cfRule>
  </conditionalFormatting>
  <conditionalFormatting sqref="I46:M46 Q46 S46">
    <cfRule type="containsText" dxfId="227" priority="27" operator="containsText" text="select">
      <formula>NOT(ISERROR(SEARCH("select",I46)))</formula>
    </cfRule>
  </conditionalFormatting>
  <conditionalFormatting sqref="M46 Q46 S46">
    <cfRule type="expression" dxfId="226" priority="26">
      <formula>"G17=GOH - Goods on Hanger"</formula>
    </cfRule>
  </conditionalFormatting>
  <conditionalFormatting sqref="O46">
    <cfRule type="containsText" dxfId="225" priority="24" operator="containsText" text="select">
      <formula>NOT(ISERROR(SEARCH("select",O46)))</formula>
    </cfRule>
  </conditionalFormatting>
  <conditionalFormatting sqref="O46">
    <cfRule type="expression" dxfId="224" priority="25">
      <formula>"G17=GOH - Goods on Hanger"</formula>
    </cfRule>
  </conditionalFormatting>
  <conditionalFormatting sqref="V46">
    <cfRule type="containsText" dxfId="223" priority="22" operator="containsText" text="select">
      <formula>NOT(ISERROR(SEARCH("select",V46)))</formula>
    </cfRule>
  </conditionalFormatting>
  <conditionalFormatting sqref="V46">
    <cfRule type="expression" dxfId="222" priority="23">
      <formula>"G17=GOH - Goods on Hanger"</formula>
    </cfRule>
  </conditionalFormatting>
  <conditionalFormatting sqref="H71:H79">
    <cfRule type="containsText" dxfId="221" priority="21" operator="containsText" text="select">
      <formula>NOT(ISERROR(SEARCH("select",H71)))</formula>
    </cfRule>
  </conditionalFormatting>
  <conditionalFormatting sqref="G57">
    <cfRule type="containsText" dxfId="220" priority="20" operator="containsText" text="select">
      <formula>NOT(ISERROR(SEARCH("select",G57)))</formula>
    </cfRule>
  </conditionalFormatting>
  <conditionalFormatting sqref="G57">
    <cfRule type="expression" dxfId="219" priority="19">
      <formula>"G17=GOH - Goods on Hanger"</formula>
    </cfRule>
  </conditionalFormatting>
  <conditionalFormatting sqref="G57">
    <cfRule type="cellIs" dxfId="218" priority="18" operator="equal">
      <formula>"Select"</formula>
    </cfRule>
  </conditionalFormatting>
  <conditionalFormatting sqref="G58">
    <cfRule type="containsText" dxfId="217" priority="17" operator="containsText" text="select">
      <formula>NOT(ISERROR(SEARCH("select",G58)))</formula>
    </cfRule>
  </conditionalFormatting>
  <conditionalFormatting sqref="G58">
    <cfRule type="expression" dxfId="216" priority="16">
      <formula>"G17=GOH - Goods on Hanger"</formula>
    </cfRule>
  </conditionalFormatting>
  <conditionalFormatting sqref="G58">
    <cfRule type="cellIs" dxfId="215" priority="15" operator="equal">
      <formula>"Select"</formula>
    </cfRule>
  </conditionalFormatting>
  <conditionalFormatting sqref="G59">
    <cfRule type="containsText" dxfId="214" priority="14" operator="containsText" text="select">
      <formula>NOT(ISERROR(SEARCH("select",G59)))</formula>
    </cfRule>
  </conditionalFormatting>
  <conditionalFormatting sqref="G59">
    <cfRule type="expression" dxfId="213" priority="13">
      <formula>"G17=GOH - Goods on Hanger"</formula>
    </cfRule>
  </conditionalFormatting>
  <conditionalFormatting sqref="G59">
    <cfRule type="cellIs" dxfId="212" priority="12" operator="equal">
      <formula>"Select"</formula>
    </cfRule>
  </conditionalFormatting>
  <conditionalFormatting sqref="G60">
    <cfRule type="containsText" dxfId="211" priority="11" operator="containsText" text="select">
      <formula>NOT(ISERROR(SEARCH("select",G60)))</formula>
    </cfRule>
  </conditionalFormatting>
  <conditionalFormatting sqref="G60">
    <cfRule type="expression" dxfId="210" priority="10">
      <formula>"G17=GOH - Goods on Hanger"</formula>
    </cfRule>
  </conditionalFormatting>
  <conditionalFormatting sqref="G60">
    <cfRule type="cellIs" dxfId="209" priority="9" operator="equal">
      <formula>"Select"</formula>
    </cfRule>
  </conditionalFormatting>
  <conditionalFormatting sqref="V81">
    <cfRule type="containsText" dxfId="208" priority="8" operator="containsText" text="n/a">
      <formula>NOT(ISERROR(SEARCH("n/a",V81)))</formula>
    </cfRule>
  </conditionalFormatting>
  <conditionalFormatting sqref="B65:F65 R65:V65 J65 L65">
    <cfRule type="containsText" dxfId="207" priority="7" operator="containsText" text="select">
      <formula>NOT(ISERROR(SEARCH("select",B65)))</formula>
    </cfRule>
  </conditionalFormatting>
  <conditionalFormatting sqref="F65 V65 J65 L65">
    <cfRule type="expression" dxfId="206" priority="6">
      <formula>"G17=GOH - Goods on Hanger"</formula>
    </cfRule>
  </conditionalFormatting>
  <conditionalFormatting sqref="H65 X65">
    <cfRule type="containsText" dxfId="205" priority="4" operator="containsText" text="select">
      <formula>NOT(ISERROR(SEARCH("select",H65)))</formula>
    </cfRule>
  </conditionalFormatting>
  <conditionalFormatting sqref="H65 X65">
    <cfRule type="expression" dxfId="204" priority="5">
      <formula>"G17=GOH - Goods on Hanger"</formula>
    </cfRule>
  </conditionalFormatting>
  <conditionalFormatting sqref="O65">
    <cfRule type="containsText" dxfId="203" priority="2" operator="containsText" text="select">
      <formula>NOT(ISERROR(SEARCH("select",O65)))</formula>
    </cfRule>
  </conditionalFormatting>
  <conditionalFormatting sqref="O65">
    <cfRule type="expression" dxfId="202" priority="3">
      <formula>"G17=GOH - Goods on Hanger"</formula>
    </cfRule>
  </conditionalFormatting>
  <conditionalFormatting sqref="I46:X46">
    <cfRule type="cellIs" dxfId="201" priority="1" operator="equal">
      <formula>0</formula>
    </cfRule>
  </conditionalFormatting>
  <dataValidations count="14">
    <dataValidation type="list" allowBlank="1" showInputMessage="1" showErrorMessage="1" sqref="V77">
      <formula1>WaterHazardClass</formula1>
    </dataValidation>
    <dataValidation type="list" allowBlank="1" showInputMessage="1" showErrorMessage="1" sqref="B40:B48">
      <formula1>Materials</formula1>
    </dataValidation>
    <dataValidation type="decimal" operator="greaterThan" allowBlank="1" showInputMessage="1" showErrorMessage="1" sqref="I56:J60 L14:M21 F40:G48 I93:K98 N93:P98">
      <formula1>0</formula1>
    </dataValidation>
    <dataValidation type="whole" operator="greaterThan" allowBlank="1" showInputMessage="1" showErrorMessage="1" sqref="T93:U98 R14:X21 F14:J21">
      <formula1>0</formula1>
    </dataValidation>
    <dataValidation type="decimal" operator="greaterThan" allowBlank="1" showInputMessage="1" showErrorMessage="1" errorTitle="DIMENSIONS" error="Please enter only numbers, no text admitted for this cell" sqref="O31:R36 L28:L30 L32:L36 N31 N30:R30 M47:M61 B28:K28 O47:U49 X50:X52 O58:U59 A61:L61 M28:U28 M30:M36 W60:X61 S60:U61 O60:Q61 L47:L60 S30:U36 X54:X56 S57:X57">
      <formula1>0</formula1>
    </dataValidation>
    <dataValidation type="list" allowBlank="1" showInputMessage="1" showErrorMessage="1" sqref="S56">
      <formula1>WEEEProd</formula1>
    </dataValidation>
    <dataValidation type="list" allowBlank="1" showInputMessage="1" showErrorMessage="1" sqref="C56:C60">
      <formula1>BatteryType</formula1>
    </dataValidation>
    <dataValidation type="list" allowBlank="1" showInputMessage="1" showErrorMessage="1" sqref="G10:I10">
      <formula1>OuterPackaging</formula1>
    </dataValidation>
    <dataValidation type="list" allowBlank="1" showInputMessage="1" showErrorMessage="1" sqref="V76 W52:X52 J67 K52:L52 V83:V84 H71:H79">
      <formula1>YesNoOther</formula1>
    </dataValidation>
    <dataValidation type="list" allowBlank="1" showInputMessage="1" showErrorMessage="1" sqref="T80:T81 V75 S10 I29 H80">
      <formula1>YesNoField</formula1>
    </dataValidation>
    <dataValidation type="list" allowBlank="1" showInputMessage="1" showErrorMessage="1" sqref="S55:X55">
      <formula1>WEEECat</formula1>
    </dataValidation>
    <dataValidation operator="greaterThan" allowBlank="1" showInputMessage="1" showErrorMessage="1" errorTitle="DIMENSIONS" error="Please enter only numbers, no text admitted for this cell" sqref="B29:H29 M29"/>
    <dataValidation type="whole" allowBlank="1" showInputMessage="1" showErrorMessage="1" sqref="O14:Q21">
      <formula1>0</formula1>
      <formula2>600</formula2>
    </dataValidation>
    <dataValidation type="whole" operator="greaterThanOrEqual" allowBlank="1" showInputMessage="1" showErrorMessage="1" errorTitle="QTY PER MASTERCARTON" error="Only Whole numbers._x000a_EN: Minimum qty per master carton: 4 pcs_x000a_DE: Der Masterkarton ist ein Sammelkarton für mindestes 4 verpackte Verkaufseinheiten_x000a_FR: le cartons principaux doivent avoir un minumum de 4 pièces" sqref="V58:X59 V30:X36 V28:X28 V47:X49">
      <formula1>4</formula1>
    </dataValidation>
  </dataValidations>
  <pageMargins left="0.23622047244094491" right="0.23622047244094491" top="0.35433070866141736" bottom="0.55118110236220474" header="0.31496062992125984" footer="0.31496062992125984"/>
  <pageSetup paperSize="9" scale="65" fitToHeight="0" orientation="portrait" r:id="rId1"/>
  <headerFooter>
    <oddFooter>&amp;L&amp;F&amp;R&amp;A; &amp;D; &amp;T</oddFooter>
  </headerFooter>
  <rowBreaks count="1" manualBreakCount="1">
    <brk id="60" min="1" max="2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 down choices'!$C$3:$C$7</xm:f>
          </x14:formula1>
          <xm:sqref>U70:X70</xm:sqref>
        </x14:dataValidation>
        <x14:dataValidation type="list" allowBlank="1" showInputMessage="1" showErrorMessage="1">
          <x14:formula1>
            <xm:f>'drop down choices'!$U$3:$U$6</xm:f>
          </x14:formula1>
          <xm:sqref>C93:F98</xm:sqref>
        </x14:dataValidation>
        <x14:dataValidation type="list" allowBlank="1" showInputMessage="1" showErrorMessage="1">
          <x14:formula1>
            <xm:f>'drop down choices'!$M$3:$M$6</xm:f>
          </x14:formula1>
          <xm:sqref>Q93:S98</xm:sqref>
        </x14:dataValidation>
        <x14:dataValidation type="list" allowBlank="1" showInputMessage="1" showErrorMessage="1">
          <x14:formula1>
            <xm:f>'drop down choices'!$Q$3:$Q$5</xm:f>
          </x14:formula1>
          <xm:sqref>G93:G98</xm:sqref>
        </x14:dataValidation>
        <x14:dataValidation type="list" allowBlank="1" showInputMessage="1" showErrorMessage="1">
          <x14:formula1>
            <xm:f>'drop down choices'!$AQ$3:$AQ$12</xm:f>
          </x14:formula1>
          <xm:sqref>G56:G60</xm:sqref>
        </x14:dataValidation>
        <x14:dataValidation type="list" allowBlank="1" showInputMessage="1" showErrorMessage="1">
          <x14:formula1>
            <xm:f>'drop down choices'!$AL$3:$AL$9</xm:f>
          </x14:formula1>
          <xm:sqref>R29:X29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53"/>
  <sheetViews>
    <sheetView showGridLines="0" showRowColHeaders="0" topLeftCell="A7" workbookViewId="0">
      <selection activeCell="B9" sqref="B9:J18"/>
    </sheetView>
  </sheetViews>
  <sheetFormatPr baseColWidth="10" defaultColWidth="11.1796875" defaultRowHeight="15.5"/>
  <cols>
    <col min="1" max="1" width="2.1796875" style="30" customWidth="1"/>
    <col min="2" max="10" width="7.26953125" style="32" customWidth="1"/>
    <col min="11" max="11" width="2.1796875" style="32" customWidth="1"/>
    <col min="12" max="20" width="7.26953125" style="32" customWidth="1"/>
    <col min="21" max="21" width="1.7265625" style="32" customWidth="1"/>
    <col min="22" max="29" width="7.26953125" style="32" customWidth="1"/>
    <col min="30" max="30" width="7.26953125" style="35" customWidth="1"/>
    <col min="31" max="31" width="4.7265625" style="31" customWidth="1"/>
    <col min="32" max="32" width="47" style="32" customWidth="1"/>
    <col min="33" max="120" width="7" style="32" customWidth="1"/>
    <col min="121" max="16384" width="11.1796875" style="32"/>
  </cols>
  <sheetData>
    <row r="1" spans="1:42" s="77" customFormat="1" ht="4.5" customHeight="1">
      <c r="A1" s="81"/>
      <c r="B1" s="82"/>
      <c r="C1" s="82"/>
      <c r="D1" s="82"/>
      <c r="E1" s="320"/>
      <c r="F1" s="320"/>
      <c r="G1" s="320"/>
      <c r="H1" s="320"/>
      <c r="I1" s="320"/>
      <c r="J1" s="320"/>
      <c r="K1" s="320"/>
      <c r="L1" s="320"/>
      <c r="M1" s="320"/>
      <c r="N1" s="320"/>
      <c r="O1" s="320"/>
      <c r="P1" s="320"/>
      <c r="Q1" s="320"/>
      <c r="R1" s="320"/>
      <c r="S1" s="320"/>
      <c r="AF1" s="226"/>
    </row>
    <row r="2" spans="1:42" s="77" customFormat="1" ht="18" customHeight="1">
      <c r="A2" s="81"/>
      <c r="B2" s="82"/>
      <c r="C2" s="82"/>
      <c r="D2" s="82"/>
      <c r="E2" s="736" t="str">
        <f>'Fields names'!A14</f>
        <v>Product Specification Card</v>
      </c>
      <c r="F2" s="736"/>
      <c r="G2" s="736"/>
      <c r="H2" s="736"/>
      <c r="I2" s="736"/>
      <c r="J2" s="736"/>
      <c r="K2" s="736"/>
      <c r="L2" s="736"/>
      <c r="M2" s="736"/>
      <c r="N2" s="736"/>
      <c r="O2" s="736"/>
      <c r="P2" s="736"/>
      <c r="Q2" s="736"/>
      <c r="R2" s="736"/>
      <c r="S2" s="320"/>
      <c r="V2" s="83"/>
      <c r="W2" s="83"/>
      <c r="Z2" s="103" t="str">
        <f>'Fields names'!A16</f>
        <v>QVC SKN (QVC Artikelnummer)</v>
      </c>
      <c r="AA2" s="571">
        <f>'PRODUCT &amp; PO'!$X$2</f>
        <v>0</v>
      </c>
      <c r="AB2" s="571"/>
      <c r="AC2" s="571">
        <f>'PRODUCT &amp; PO'!$X$2</f>
        <v>0</v>
      </c>
      <c r="AD2" s="571"/>
      <c r="AF2" s="226"/>
    </row>
    <row r="3" spans="1:42" s="77" customFormat="1" ht="15.75" customHeight="1">
      <c r="A3" s="81"/>
      <c r="B3" s="82"/>
      <c r="C3" s="82"/>
      <c r="D3" s="82"/>
      <c r="E3" s="736"/>
      <c r="F3" s="736"/>
      <c r="G3" s="736"/>
      <c r="H3" s="736"/>
      <c r="I3" s="736"/>
      <c r="J3" s="736"/>
      <c r="K3" s="736"/>
      <c r="L3" s="736"/>
      <c r="M3" s="736"/>
      <c r="N3" s="736"/>
      <c r="O3" s="736"/>
      <c r="P3" s="736"/>
      <c r="Q3" s="736"/>
      <c r="R3" s="736"/>
      <c r="S3" s="354"/>
      <c r="T3" s="83"/>
      <c r="U3" s="83"/>
      <c r="Z3" s="103" t="str">
        <f>'Fields names'!A21</f>
        <v>Produktbezeichnung</v>
      </c>
      <c r="AA3" s="571">
        <f>'PRODUCT &amp; PO'!$S$6</f>
        <v>0</v>
      </c>
      <c r="AB3" s="571"/>
      <c r="AC3" s="571">
        <f>'PRODUCT &amp; PO'!$S$6</f>
        <v>0</v>
      </c>
      <c r="AD3" s="571"/>
      <c r="AF3" s="81"/>
      <c r="AG3" s="81"/>
      <c r="AH3" s="80"/>
    </row>
    <row r="4" spans="1:42" s="77" customFormat="1" ht="15.75" customHeight="1">
      <c r="A4" s="81"/>
      <c r="B4" s="82"/>
      <c r="C4" s="82"/>
      <c r="D4" s="82"/>
      <c r="E4" s="438" t="str">
        <f>'Fields names'!A232</f>
        <v>Kosmetik, Lebensmittel und Nahrungsergänzungsmittel</v>
      </c>
      <c r="F4" s="438"/>
      <c r="G4" s="438"/>
      <c r="H4" s="438"/>
      <c r="I4" s="438"/>
      <c r="J4" s="438"/>
      <c r="K4" s="438"/>
      <c r="L4" s="438"/>
      <c r="M4" s="438"/>
      <c r="N4" s="438"/>
      <c r="O4" s="438"/>
      <c r="P4" s="438"/>
      <c r="Q4" s="438"/>
      <c r="R4" s="438"/>
      <c r="S4" s="438"/>
      <c r="T4" s="438"/>
      <c r="U4" s="106"/>
      <c r="Z4" s="103" t="str">
        <f>'Fields names'!A17</f>
        <v>Lieferant</v>
      </c>
      <c r="AA4" s="571">
        <f>'PRODUCT &amp; PO'!$B$6</f>
        <v>0</v>
      </c>
      <c r="AB4" s="571"/>
      <c r="AC4" s="571">
        <f>'PRODUCT &amp; PO'!$J$6</f>
        <v>0</v>
      </c>
      <c r="AD4" s="571"/>
      <c r="AF4" s="84"/>
      <c r="AH4" s="80"/>
    </row>
    <row r="5" spans="1:42" s="77" customFormat="1" ht="15.75" customHeight="1">
      <c r="A5" s="81"/>
      <c r="B5" s="107"/>
      <c r="C5" s="107"/>
      <c r="D5" s="107"/>
      <c r="E5" s="438"/>
      <c r="F5" s="438"/>
      <c r="G5" s="438"/>
      <c r="H5" s="438"/>
      <c r="I5" s="438"/>
      <c r="J5" s="438"/>
      <c r="K5" s="438"/>
      <c r="L5" s="438"/>
      <c r="M5" s="438"/>
      <c r="N5" s="438"/>
      <c r="O5" s="438"/>
      <c r="P5" s="438"/>
      <c r="Q5" s="438"/>
      <c r="R5" s="438"/>
      <c r="S5" s="438"/>
      <c r="T5" s="438"/>
      <c r="U5" s="106"/>
      <c r="Z5" s="103" t="str">
        <f>'Fields names'!A19</f>
        <v>Marke</v>
      </c>
      <c r="AA5" s="571">
        <f>'PRODUCT &amp; PO'!$J$6</f>
        <v>0</v>
      </c>
      <c r="AB5" s="571"/>
      <c r="AC5" s="571">
        <f>'PRODUCT &amp; PO'!$B$6</f>
        <v>0</v>
      </c>
      <c r="AD5" s="571"/>
      <c r="AF5" s="81"/>
      <c r="AG5" s="81"/>
      <c r="AH5" s="80"/>
    </row>
    <row r="6" spans="1:42" s="77" customFormat="1" ht="8.25" customHeight="1">
      <c r="A6" s="81"/>
      <c r="B6" s="82"/>
      <c r="C6" s="82"/>
      <c r="D6" s="82"/>
      <c r="E6" s="82"/>
      <c r="F6" s="82"/>
      <c r="G6" s="82"/>
      <c r="H6" s="82"/>
      <c r="I6" s="82"/>
      <c r="J6" s="76"/>
      <c r="K6" s="76"/>
      <c r="L6" s="76"/>
      <c r="Q6" s="106"/>
    </row>
    <row r="7" spans="1:42" ht="6.75" customHeight="1">
      <c r="A7" s="356"/>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8"/>
      <c r="AE7" s="356"/>
      <c r="AF7" s="254"/>
      <c r="AG7" s="254"/>
      <c r="AH7" s="254"/>
      <c r="AI7" s="254"/>
      <c r="AJ7" s="254"/>
      <c r="AK7" s="254"/>
      <c r="AL7" s="254"/>
      <c r="AM7" s="254"/>
      <c r="AN7" s="254"/>
      <c r="AO7" s="254"/>
    </row>
    <row r="8" spans="1:42" ht="14.25" customHeight="1">
      <c r="A8" s="356"/>
      <c r="B8" s="733" t="s">
        <v>214</v>
      </c>
      <c r="C8" s="734"/>
      <c r="D8" s="734"/>
      <c r="E8" s="734"/>
      <c r="F8" s="734"/>
      <c r="G8" s="734"/>
      <c r="H8" s="734"/>
      <c r="I8" s="734"/>
      <c r="J8" s="735"/>
      <c r="K8" s="356"/>
      <c r="L8" s="733" t="s">
        <v>215</v>
      </c>
      <c r="M8" s="734"/>
      <c r="N8" s="734"/>
      <c r="O8" s="734"/>
      <c r="P8" s="734"/>
      <c r="Q8" s="734"/>
      <c r="R8" s="734"/>
      <c r="S8" s="734"/>
      <c r="T8" s="735"/>
      <c r="U8" s="357"/>
      <c r="V8" s="733" t="s">
        <v>216</v>
      </c>
      <c r="W8" s="734"/>
      <c r="X8" s="734"/>
      <c r="Y8" s="734"/>
      <c r="Z8" s="734"/>
      <c r="AA8" s="734"/>
      <c r="AB8" s="734"/>
      <c r="AC8" s="734"/>
      <c r="AD8" s="735"/>
      <c r="AE8" s="356"/>
      <c r="AF8" s="411" t="str">
        <f>'Fields names'!A244</f>
        <v>BILDER</v>
      </c>
      <c r="AG8" s="280"/>
      <c r="AH8" s="118"/>
      <c r="AI8" s="118"/>
      <c r="AJ8" s="118"/>
      <c r="AK8" s="118"/>
      <c r="AL8" s="188"/>
      <c r="AM8" s="188"/>
      <c r="AN8" s="118"/>
      <c r="AO8" s="118"/>
      <c r="AP8" s="118"/>
    </row>
    <row r="9" spans="1:42" ht="18.75" customHeight="1">
      <c r="A9" s="356"/>
      <c r="B9" s="724"/>
      <c r="C9" s="725"/>
      <c r="D9" s="725"/>
      <c r="E9" s="725"/>
      <c r="F9" s="725"/>
      <c r="G9" s="725"/>
      <c r="H9" s="725"/>
      <c r="I9" s="725"/>
      <c r="J9" s="726"/>
      <c r="K9" s="356"/>
      <c r="L9" s="724"/>
      <c r="M9" s="725"/>
      <c r="N9" s="725"/>
      <c r="O9" s="725"/>
      <c r="P9" s="725"/>
      <c r="Q9" s="725"/>
      <c r="R9" s="725"/>
      <c r="S9" s="725"/>
      <c r="T9" s="726"/>
      <c r="U9" s="357"/>
      <c r="V9" s="724"/>
      <c r="W9" s="725"/>
      <c r="X9" s="725"/>
      <c r="Y9" s="725"/>
      <c r="Z9" s="725"/>
      <c r="AA9" s="725"/>
      <c r="AB9" s="725"/>
      <c r="AC9" s="725"/>
      <c r="AD9" s="726"/>
      <c r="AE9" s="356"/>
      <c r="AF9" s="723" t="str">
        <f>CONCATENATE("&lt;== ",instructions!A99)</f>
        <v>&lt;== Bitte fügen Sie Fotos ein, um alle relevanten Artikeldetails zu übermitteln. Verwenden Sie die Überschriften oder benennen Sie die eingefügten Fotos individuell. Bei Sets nutzen Sie den Platz bitte für Fotos der einzelnen Komponenten, wenn das Foto des Gesamtartikels nicht ausreicht, die Komponenten richtig identifizieren zu können.</v>
      </c>
      <c r="AG9" s="723"/>
      <c r="AH9" s="723"/>
      <c r="AI9" s="723"/>
      <c r="AJ9" s="723"/>
      <c r="AK9" s="723"/>
      <c r="AL9" s="723"/>
      <c r="AM9" s="723"/>
      <c r="AN9" s="723"/>
      <c r="AO9" s="723"/>
      <c r="AP9" s="723"/>
    </row>
    <row r="10" spans="1:42" ht="18.75" customHeight="1">
      <c r="A10" s="356"/>
      <c r="B10" s="727"/>
      <c r="C10" s="728"/>
      <c r="D10" s="728"/>
      <c r="E10" s="728"/>
      <c r="F10" s="728"/>
      <c r="G10" s="728"/>
      <c r="H10" s="728"/>
      <c r="I10" s="728"/>
      <c r="J10" s="729"/>
      <c r="K10" s="356"/>
      <c r="L10" s="727"/>
      <c r="M10" s="728"/>
      <c r="N10" s="728"/>
      <c r="O10" s="728"/>
      <c r="P10" s="728"/>
      <c r="Q10" s="728"/>
      <c r="R10" s="728"/>
      <c r="S10" s="728"/>
      <c r="T10" s="729"/>
      <c r="U10" s="357"/>
      <c r="V10" s="727"/>
      <c r="W10" s="728"/>
      <c r="X10" s="728"/>
      <c r="Y10" s="728"/>
      <c r="Z10" s="728"/>
      <c r="AA10" s="728"/>
      <c r="AB10" s="728"/>
      <c r="AC10" s="728"/>
      <c r="AD10" s="729"/>
      <c r="AE10" s="356"/>
      <c r="AF10" s="723"/>
      <c r="AG10" s="723"/>
      <c r="AH10" s="723"/>
      <c r="AI10" s="723"/>
      <c r="AJ10" s="723"/>
      <c r="AK10" s="723"/>
      <c r="AL10" s="723"/>
      <c r="AM10" s="723"/>
      <c r="AN10" s="723"/>
      <c r="AO10" s="723"/>
      <c r="AP10" s="723"/>
    </row>
    <row r="11" spans="1:42" ht="18.75" customHeight="1">
      <c r="A11" s="356"/>
      <c r="B11" s="727"/>
      <c r="C11" s="728"/>
      <c r="D11" s="728"/>
      <c r="E11" s="728"/>
      <c r="F11" s="728"/>
      <c r="G11" s="728"/>
      <c r="H11" s="728"/>
      <c r="I11" s="728"/>
      <c r="J11" s="729"/>
      <c r="K11" s="356"/>
      <c r="L11" s="727"/>
      <c r="M11" s="728"/>
      <c r="N11" s="728"/>
      <c r="O11" s="728"/>
      <c r="P11" s="728"/>
      <c r="Q11" s="728"/>
      <c r="R11" s="728"/>
      <c r="S11" s="728"/>
      <c r="T11" s="729"/>
      <c r="U11" s="357"/>
      <c r="V11" s="727"/>
      <c r="W11" s="728"/>
      <c r="X11" s="728"/>
      <c r="Y11" s="728"/>
      <c r="Z11" s="728"/>
      <c r="AA11" s="728"/>
      <c r="AB11" s="728"/>
      <c r="AC11" s="728"/>
      <c r="AD11" s="729"/>
      <c r="AE11" s="356"/>
      <c r="AF11" s="723"/>
      <c r="AG11" s="723"/>
      <c r="AH11" s="723"/>
      <c r="AI11" s="723"/>
      <c r="AJ11" s="723"/>
      <c r="AK11" s="723"/>
      <c r="AL11" s="723"/>
      <c r="AM11" s="723"/>
      <c r="AN11" s="723"/>
      <c r="AO11" s="723"/>
      <c r="AP11" s="723"/>
    </row>
    <row r="12" spans="1:42" ht="18.75" customHeight="1">
      <c r="A12" s="356"/>
      <c r="B12" s="727"/>
      <c r="C12" s="728"/>
      <c r="D12" s="728"/>
      <c r="E12" s="728"/>
      <c r="F12" s="728"/>
      <c r="G12" s="728"/>
      <c r="H12" s="728"/>
      <c r="I12" s="728"/>
      <c r="J12" s="729"/>
      <c r="K12" s="356"/>
      <c r="L12" s="727"/>
      <c r="M12" s="728"/>
      <c r="N12" s="728"/>
      <c r="O12" s="728"/>
      <c r="P12" s="728"/>
      <c r="Q12" s="728"/>
      <c r="R12" s="728"/>
      <c r="S12" s="728"/>
      <c r="T12" s="729"/>
      <c r="U12" s="357"/>
      <c r="V12" s="727"/>
      <c r="W12" s="728"/>
      <c r="X12" s="728"/>
      <c r="Y12" s="728"/>
      <c r="Z12" s="728"/>
      <c r="AA12" s="728"/>
      <c r="AB12" s="728"/>
      <c r="AC12" s="728"/>
      <c r="AD12" s="729"/>
      <c r="AE12" s="356"/>
      <c r="AF12" s="723"/>
      <c r="AG12" s="723"/>
      <c r="AH12" s="723"/>
      <c r="AI12" s="723"/>
      <c r="AJ12" s="723"/>
      <c r="AK12" s="723"/>
      <c r="AL12" s="723"/>
      <c r="AM12" s="723"/>
      <c r="AN12" s="723"/>
      <c r="AO12" s="723"/>
      <c r="AP12" s="723"/>
    </row>
    <row r="13" spans="1:42" ht="18.75" customHeight="1">
      <c r="A13" s="356"/>
      <c r="B13" s="727"/>
      <c r="C13" s="728"/>
      <c r="D13" s="728"/>
      <c r="E13" s="728"/>
      <c r="F13" s="728"/>
      <c r="G13" s="728"/>
      <c r="H13" s="728"/>
      <c r="I13" s="728"/>
      <c r="J13" s="729"/>
      <c r="K13" s="356"/>
      <c r="L13" s="727"/>
      <c r="M13" s="728"/>
      <c r="N13" s="728"/>
      <c r="O13" s="728"/>
      <c r="P13" s="728"/>
      <c r="Q13" s="728"/>
      <c r="R13" s="728"/>
      <c r="S13" s="728"/>
      <c r="T13" s="729"/>
      <c r="U13" s="357"/>
      <c r="V13" s="727"/>
      <c r="W13" s="728"/>
      <c r="X13" s="728"/>
      <c r="Y13" s="728"/>
      <c r="Z13" s="728"/>
      <c r="AA13" s="728"/>
      <c r="AB13" s="728"/>
      <c r="AC13" s="728"/>
      <c r="AD13" s="729"/>
      <c r="AE13" s="356"/>
      <c r="AF13" s="409" t="str">
        <f>instructions!A100</f>
        <v>Mindestanforderung für Fotos (diese variiert je nach Produktgruppe):</v>
      </c>
      <c r="AG13" s="376"/>
      <c r="AH13" s="376"/>
      <c r="AI13" s="376"/>
      <c r="AJ13" s="376"/>
      <c r="AK13" s="376"/>
      <c r="AL13" s="376"/>
      <c r="AM13" s="376"/>
      <c r="AN13" s="376"/>
      <c r="AO13" s="376"/>
      <c r="AP13" s="376"/>
    </row>
    <row r="14" spans="1:42" ht="18.75" customHeight="1">
      <c r="A14" s="356"/>
      <c r="B14" s="727"/>
      <c r="C14" s="728"/>
      <c r="D14" s="728"/>
      <c r="E14" s="728"/>
      <c r="F14" s="728"/>
      <c r="G14" s="728"/>
      <c r="H14" s="728"/>
      <c r="I14" s="728"/>
      <c r="J14" s="729"/>
      <c r="K14" s="356"/>
      <c r="L14" s="727"/>
      <c r="M14" s="728"/>
      <c r="N14" s="728"/>
      <c r="O14" s="728"/>
      <c r="P14" s="728"/>
      <c r="Q14" s="728"/>
      <c r="R14" s="728"/>
      <c r="S14" s="728"/>
      <c r="T14" s="729"/>
      <c r="U14" s="357"/>
      <c r="V14" s="727"/>
      <c r="W14" s="728"/>
      <c r="X14" s="728"/>
      <c r="Y14" s="728"/>
      <c r="Z14" s="728"/>
      <c r="AA14" s="728"/>
      <c r="AB14" s="728"/>
      <c r="AC14" s="728"/>
      <c r="AD14" s="729"/>
      <c r="AE14" s="356"/>
      <c r="AF14" s="410" t="str">
        <f>CONCATENATE("- ",'Fields names'!A245)</f>
        <v>- Produktkennzeichnung</v>
      </c>
      <c r="AG14" s="376"/>
      <c r="AH14" s="376"/>
      <c r="AI14" s="376"/>
      <c r="AJ14" s="376"/>
      <c r="AK14" s="376"/>
      <c r="AL14" s="376"/>
      <c r="AM14" s="376"/>
      <c r="AN14" s="376"/>
      <c r="AO14" s="376"/>
      <c r="AP14" s="376"/>
    </row>
    <row r="15" spans="1:42" ht="18.75" customHeight="1">
      <c r="A15" s="356"/>
      <c r="B15" s="727"/>
      <c r="C15" s="728"/>
      <c r="D15" s="728"/>
      <c r="E15" s="728"/>
      <c r="F15" s="728"/>
      <c r="G15" s="728"/>
      <c r="H15" s="728"/>
      <c r="I15" s="728"/>
      <c r="J15" s="729"/>
      <c r="K15" s="356"/>
      <c r="L15" s="727"/>
      <c r="M15" s="728"/>
      <c r="N15" s="728"/>
      <c r="O15" s="728"/>
      <c r="P15" s="728"/>
      <c r="Q15" s="728"/>
      <c r="R15" s="728"/>
      <c r="S15" s="728"/>
      <c r="T15" s="729"/>
      <c r="U15" s="357"/>
      <c r="V15" s="727"/>
      <c r="W15" s="728"/>
      <c r="X15" s="728"/>
      <c r="Y15" s="728"/>
      <c r="Z15" s="728"/>
      <c r="AA15" s="728"/>
      <c r="AB15" s="728"/>
      <c r="AC15" s="728"/>
      <c r="AD15" s="729"/>
      <c r="AE15" s="356"/>
      <c r="AF15" s="410" t="str">
        <f>CONCATENATE("- ",'Fields names'!A246)</f>
        <v>- Details</v>
      </c>
      <c r="AG15" s="376"/>
      <c r="AH15" s="376"/>
      <c r="AI15" s="376"/>
      <c r="AJ15" s="376"/>
      <c r="AK15" s="376"/>
      <c r="AL15" s="376"/>
      <c r="AM15" s="376"/>
      <c r="AN15" s="376"/>
      <c r="AO15" s="376"/>
      <c r="AP15" s="376"/>
    </row>
    <row r="16" spans="1:42" ht="18.75" customHeight="1">
      <c r="A16" s="356"/>
      <c r="B16" s="727"/>
      <c r="C16" s="728"/>
      <c r="D16" s="728"/>
      <c r="E16" s="728"/>
      <c r="F16" s="728"/>
      <c r="G16" s="728"/>
      <c r="H16" s="728"/>
      <c r="I16" s="728"/>
      <c r="J16" s="729"/>
      <c r="K16" s="356"/>
      <c r="L16" s="727"/>
      <c r="M16" s="728"/>
      <c r="N16" s="728"/>
      <c r="O16" s="728"/>
      <c r="P16" s="728"/>
      <c r="Q16" s="728"/>
      <c r="R16" s="728"/>
      <c r="S16" s="728"/>
      <c r="T16" s="729"/>
      <c r="U16" s="357"/>
      <c r="V16" s="727"/>
      <c r="W16" s="728"/>
      <c r="X16" s="728"/>
      <c r="Y16" s="728"/>
      <c r="Z16" s="728"/>
      <c r="AA16" s="728"/>
      <c r="AB16" s="728"/>
      <c r="AC16" s="728"/>
      <c r="AD16" s="729"/>
      <c r="AE16" s="356"/>
      <c r="AF16" s="410" t="str">
        <f>CONCATENATE("- ",'Fields names'!A247)</f>
        <v>- Verpackung</v>
      </c>
      <c r="AG16" s="376"/>
      <c r="AH16" s="376"/>
      <c r="AI16" s="376"/>
      <c r="AJ16" s="376"/>
      <c r="AK16" s="376"/>
      <c r="AL16" s="376"/>
      <c r="AM16" s="376"/>
      <c r="AN16" s="376"/>
      <c r="AO16" s="376"/>
      <c r="AP16" s="376"/>
    </row>
    <row r="17" spans="1:42" ht="18.75" customHeight="1">
      <c r="A17" s="356"/>
      <c r="B17" s="727"/>
      <c r="C17" s="728"/>
      <c r="D17" s="728"/>
      <c r="E17" s="728"/>
      <c r="F17" s="728"/>
      <c r="G17" s="728"/>
      <c r="H17" s="728"/>
      <c r="I17" s="728"/>
      <c r="J17" s="729"/>
      <c r="K17" s="356"/>
      <c r="L17" s="727"/>
      <c r="M17" s="728"/>
      <c r="N17" s="728"/>
      <c r="O17" s="728"/>
      <c r="P17" s="728"/>
      <c r="Q17" s="728"/>
      <c r="R17" s="728"/>
      <c r="S17" s="728"/>
      <c r="T17" s="729"/>
      <c r="U17" s="357"/>
      <c r="V17" s="727"/>
      <c r="W17" s="728"/>
      <c r="X17" s="728"/>
      <c r="Y17" s="728"/>
      <c r="Z17" s="728"/>
      <c r="AA17" s="728"/>
      <c r="AB17" s="728"/>
      <c r="AC17" s="728"/>
      <c r="AD17" s="729"/>
      <c r="AE17" s="356"/>
      <c r="AF17" s="410" t="str">
        <f>CONCATENATE("- ",'Fields names'!A248)</f>
        <v>- Abbildung der Einzelkomponente bei Sets</v>
      </c>
      <c r="AG17" s="376"/>
      <c r="AH17" s="376"/>
      <c r="AI17" s="376"/>
      <c r="AJ17" s="376"/>
      <c r="AK17" s="376"/>
      <c r="AL17" s="376"/>
      <c r="AM17" s="376"/>
      <c r="AN17" s="376"/>
      <c r="AO17" s="376"/>
      <c r="AP17" s="376"/>
    </row>
    <row r="18" spans="1:42" ht="19.5" customHeight="1">
      <c r="A18" s="356"/>
      <c r="B18" s="730"/>
      <c r="C18" s="731"/>
      <c r="D18" s="731"/>
      <c r="E18" s="731"/>
      <c r="F18" s="731"/>
      <c r="G18" s="731"/>
      <c r="H18" s="731"/>
      <c r="I18" s="731"/>
      <c r="J18" s="732"/>
      <c r="K18" s="356"/>
      <c r="L18" s="730"/>
      <c r="M18" s="731"/>
      <c r="N18" s="731"/>
      <c r="O18" s="731"/>
      <c r="P18" s="731"/>
      <c r="Q18" s="731"/>
      <c r="R18" s="731"/>
      <c r="S18" s="731"/>
      <c r="T18" s="732"/>
      <c r="U18" s="357"/>
      <c r="V18" s="730"/>
      <c r="W18" s="731"/>
      <c r="X18" s="731"/>
      <c r="Y18" s="731"/>
      <c r="Z18" s="731"/>
      <c r="AA18" s="731"/>
      <c r="AB18" s="731"/>
      <c r="AC18" s="731"/>
      <c r="AD18" s="732"/>
      <c r="AE18" s="356"/>
      <c r="AG18" s="376"/>
      <c r="AH18" s="376"/>
      <c r="AI18" s="376"/>
      <c r="AJ18" s="376"/>
      <c r="AK18" s="376"/>
      <c r="AL18" s="376"/>
      <c r="AM18" s="376"/>
      <c r="AN18" s="376"/>
      <c r="AO18" s="376"/>
      <c r="AP18" s="376"/>
    </row>
    <row r="19" spans="1:42" ht="9" customHeight="1">
      <c r="A19" s="356"/>
      <c r="B19" s="356"/>
      <c r="C19" s="356"/>
      <c r="D19" s="356"/>
      <c r="E19" s="356"/>
      <c r="F19" s="356"/>
      <c r="G19" s="356"/>
      <c r="H19" s="356"/>
      <c r="I19" s="356"/>
      <c r="J19" s="356"/>
      <c r="K19" s="356"/>
      <c r="L19" s="356"/>
      <c r="M19" s="356"/>
      <c r="N19" s="356"/>
      <c r="O19" s="356"/>
      <c r="P19" s="356"/>
      <c r="Q19" s="356"/>
      <c r="R19" s="356"/>
      <c r="S19" s="356"/>
      <c r="T19" s="356"/>
      <c r="U19" s="357"/>
      <c r="V19" s="356"/>
      <c r="W19" s="356"/>
      <c r="X19" s="356"/>
      <c r="Y19" s="356"/>
      <c r="Z19" s="356"/>
      <c r="AA19" s="356"/>
      <c r="AB19" s="356"/>
      <c r="AC19" s="356"/>
      <c r="AD19" s="356"/>
      <c r="AE19" s="356"/>
      <c r="AG19" s="376"/>
      <c r="AH19" s="376"/>
      <c r="AI19" s="376"/>
      <c r="AJ19" s="376"/>
      <c r="AK19" s="376"/>
      <c r="AL19" s="376"/>
      <c r="AM19" s="376"/>
      <c r="AN19" s="376"/>
      <c r="AO19" s="376"/>
      <c r="AP19" s="376"/>
    </row>
    <row r="20" spans="1:42" ht="11.25" customHeight="1">
      <c r="A20" s="356"/>
      <c r="B20" s="733" t="s">
        <v>217</v>
      </c>
      <c r="C20" s="734"/>
      <c r="D20" s="734"/>
      <c r="E20" s="734"/>
      <c r="F20" s="734"/>
      <c r="G20" s="734"/>
      <c r="H20" s="734"/>
      <c r="I20" s="734"/>
      <c r="J20" s="735"/>
      <c r="K20" s="356"/>
      <c r="L20" s="733" t="s">
        <v>218</v>
      </c>
      <c r="M20" s="734"/>
      <c r="N20" s="734"/>
      <c r="O20" s="734"/>
      <c r="P20" s="734"/>
      <c r="Q20" s="734"/>
      <c r="R20" s="734"/>
      <c r="S20" s="734"/>
      <c r="T20" s="735"/>
      <c r="U20" s="357"/>
      <c r="V20" s="733" t="s">
        <v>1341</v>
      </c>
      <c r="W20" s="734"/>
      <c r="X20" s="734"/>
      <c r="Y20" s="734"/>
      <c r="Z20" s="734"/>
      <c r="AA20" s="734"/>
      <c r="AB20" s="734"/>
      <c r="AC20" s="734"/>
      <c r="AD20" s="735"/>
      <c r="AE20" s="356"/>
      <c r="AG20" s="376"/>
      <c r="AH20" s="376"/>
      <c r="AI20" s="376"/>
      <c r="AJ20" s="376"/>
      <c r="AK20" s="376"/>
      <c r="AL20" s="376"/>
      <c r="AM20" s="376"/>
      <c r="AN20" s="376"/>
      <c r="AO20" s="376"/>
      <c r="AP20" s="376"/>
    </row>
    <row r="21" spans="1:42" ht="18.75" customHeight="1">
      <c r="A21" s="356"/>
      <c r="B21" s="724"/>
      <c r="C21" s="725"/>
      <c r="D21" s="725"/>
      <c r="E21" s="725"/>
      <c r="F21" s="725"/>
      <c r="G21" s="725"/>
      <c r="H21" s="725"/>
      <c r="I21" s="725"/>
      <c r="J21" s="726"/>
      <c r="K21" s="356"/>
      <c r="L21" s="724"/>
      <c r="M21" s="725"/>
      <c r="N21" s="725"/>
      <c r="O21" s="725"/>
      <c r="P21" s="725"/>
      <c r="Q21" s="725"/>
      <c r="R21" s="725"/>
      <c r="S21" s="725"/>
      <c r="T21" s="726"/>
      <c r="U21" s="357"/>
      <c r="V21" s="724"/>
      <c r="W21" s="725"/>
      <c r="X21" s="725"/>
      <c r="Y21" s="725"/>
      <c r="Z21" s="725"/>
      <c r="AA21" s="725"/>
      <c r="AB21" s="725"/>
      <c r="AC21" s="725"/>
      <c r="AD21" s="726"/>
      <c r="AE21" s="356"/>
      <c r="AG21" s="376"/>
      <c r="AH21" s="376"/>
      <c r="AI21" s="376"/>
      <c r="AJ21" s="376"/>
      <c r="AK21" s="376"/>
      <c r="AL21" s="376"/>
      <c r="AM21" s="376"/>
      <c r="AN21" s="376"/>
      <c r="AO21" s="376"/>
      <c r="AP21" s="376"/>
    </row>
    <row r="22" spans="1:42" ht="18.75" customHeight="1">
      <c r="A22" s="356"/>
      <c r="B22" s="727"/>
      <c r="C22" s="728"/>
      <c r="D22" s="728"/>
      <c r="E22" s="728"/>
      <c r="F22" s="728"/>
      <c r="G22" s="728"/>
      <c r="H22" s="728"/>
      <c r="I22" s="728"/>
      <c r="J22" s="729"/>
      <c r="K22" s="356"/>
      <c r="L22" s="727"/>
      <c r="M22" s="728"/>
      <c r="N22" s="728"/>
      <c r="O22" s="728"/>
      <c r="P22" s="728"/>
      <c r="Q22" s="728"/>
      <c r="R22" s="728"/>
      <c r="S22" s="728"/>
      <c r="T22" s="729"/>
      <c r="U22" s="357"/>
      <c r="V22" s="727"/>
      <c r="W22" s="728"/>
      <c r="X22" s="728"/>
      <c r="Y22" s="728"/>
      <c r="Z22" s="728"/>
      <c r="AA22" s="728"/>
      <c r="AB22" s="728"/>
      <c r="AC22" s="728"/>
      <c r="AD22" s="729"/>
      <c r="AE22" s="356"/>
      <c r="AG22" s="376"/>
      <c r="AH22" s="376"/>
      <c r="AI22" s="376"/>
      <c r="AJ22" s="376"/>
      <c r="AK22" s="376"/>
      <c r="AL22" s="376"/>
      <c r="AM22" s="376"/>
      <c r="AN22" s="376"/>
      <c r="AO22" s="376"/>
      <c r="AP22" s="376"/>
    </row>
    <row r="23" spans="1:42" ht="18.75" customHeight="1">
      <c r="A23" s="356"/>
      <c r="B23" s="727"/>
      <c r="C23" s="728"/>
      <c r="D23" s="728"/>
      <c r="E23" s="728"/>
      <c r="F23" s="728"/>
      <c r="G23" s="728"/>
      <c r="H23" s="728"/>
      <c r="I23" s="728"/>
      <c r="J23" s="729"/>
      <c r="K23" s="356"/>
      <c r="L23" s="727"/>
      <c r="M23" s="728"/>
      <c r="N23" s="728"/>
      <c r="O23" s="728"/>
      <c r="P23" s="728"/>
      <c r="Q23" s="728"/>
      <c r="R23" s="728"/>
      <c r="S23" s="728"/>
      <c r="T23" s="729"/>
      <c r="U23" s="357"/>
      <c r="V23" s="727"/>
      <c r="W23" s="728"/>
      <c r="X23" s="728"/>
      <c r="Y23" s="728"/>
      <c r="Z23" s="728"/>
      <c r="AA23" s="728"/>
      <c r="AB23" s="728"/>
      <c r="AC23" s="728"/>
      <c r="AD23" s="729"/>
      <c r="AE23" s="356"/>
      <c r="AG23" s="376"/>
      <c r="AH23" s="376"/>
      <c r="AI23" s="376"/>
      <c r="AJ23" s="376"/>
      <c r="AK23" s="376"/>
      <c r="AL23" s="376"/>
      <c r="AM23" s="376"/>
      <c r="AN23" s="376"/>
      <c r="AO23" s="376"/>
      <c r="AP23" s="376"/>
    </row>
    <row r="24" spans="1:42" ht="18.75" customHeight="1">
      <c r="A24" s="356"/>
      <c r="B24" s="727"/>
      <c r="C24" s="728"/>
      <c r="D24" s="728"/>
      <c r="E24" s="728"/>
      <c r="F24" s="728"/>
      <c r="G24" s="728"/>
      <c r="H24" s="728"/>
      <c r="I24" s="728"/>
      <c r="J24" s="729"/>
      <c r="K24" s="356"/>
      <c r="L24" s="727"/>
      <c r="M24" s="728"/>
      <c r="N24" s="728"/>
      <c r="O24" s="728"/>
      <c r="P24" s="728"/>
      <c r="Q24" s="728"/>
      <c r="R24" s="728"/>
      <c r="S24" s="728"/>
      <c r="T24" s="729"/>
      <c r="U24" s="357"/>
      <c r="V24" s="727"/>
      <c r="W24" s="728"/>
      <c r="X24" s="728"/>
      <c r="Y24" s="728"/>
      <c r="Z24" s="728"/>
      <c r="AA24" s="728"/>
      <c r="AB24" s="728"/>
      <c r="AC24" s="728"/>
      <c r="AD24" s="729"/>
      <c r="AE24" s="356"/>
      <c r="AG24" s="376"/>
      <c r="AH24" s="376"/>
      <c r="AI24" s="376"/>
      <c r="AJ24" s="376"/>
      <c r="AK24" s="376"/>
      <c r="AL24" s="376"/>
      <c r="AM24" s="376"/>
      <c r="AN24" s="376"/>
      <c r="AO24" s="376"/>
      <c r="AP24" s="376"/>
    </row>
    <row r="25" spans="1:42" ht="18.75" customHeight="1">
      <c r="A25" s="356"/>
      <c r="B25" s="727"/>
      <c r="C25" s="728"/>
      <c r="D25" s="728"/>
      <c r="E25" s="728"/>
      <c r="F25" s="728"/>
      <c r="G25" s="728"/>
      <c r="H25" s="728"/>
      <c r="I25" s="728"/>
      <c r="J25" s="729"/>
      <c r="K25" s="356"/>
      <c r="L25" s="727"/>
      <c r="M25" s="728"/>
      <c r="N25" s="728"/>
      <c r="O25" s="728"/>
      <c r="P25" s="728"/>
      <c r="Q25" s="728"/>
      <c r="R25" s="728"/>
      <c r="S25" s="728"/>
      <c r="T25" s="729"/>
      <c r="U25" s="357"/>
      <c r="V25" s="727"/>
      <c r="W25" s="728"/>
      <c r="X25" s="728"/>
      <c r="Y25" s="728"/>
      <c r="Z25" s="728"/>
      <c r="AA25" s="728"/>
      <c r="AB25" s="728"/>
      <c r="AC25" s="728"/>
      <c r="AD25" s="729"/>
      <c r="AE25" s="356"/>
    </row>
    <row r="26" spans="1:42" ht="18.75" customHeight="1">
      <c r="A26" s="356"/>
      <c r="B26" s="727"/>
      <c r="C26" s="728"/>
      <c r="D26" s="728"/>
      <c r="E26" s="728"/>
      <c r="F26" s="728"/>
      <c r="G26" s="728"/>
      <c r="H26" s="728"/>
      <c r="I26" s="728"/>
      <c r="J26" s="729"/>
      <c r="K26" s="356"/>
      <c r="L26" s="727"/>
      <c r="M26" s="728"/>
      <c r="N26" s="728"/>
      <c r="O26" s="728"/>
      <c r="P26" s="728"/>
      <c r="Q26" s="728"/>
      <c r="R26" s="728"/>
      <c r="S26" s="728"/>
      <c r="T26" s="729"/>
      <c r="U26" s="357"/>
      <c r="V26" s="727"/>
      <c r="W26" s="728"/>
      <c r="X26" s="728"/>
      <c r="Y26" s="728"/>
      <c r="Z26" s="728"/>
      <c r="AA26" s="728"/>
      <c r="AB26" s="728"/>
      <c r="AC26" s="728"/>
      <c r="AD26" s="729"/>
      <c r="AE26" s="356"/>
    </row>
    <row r="27" spans="1:42" ht="18.75" customHeight="1">
      <c r="A27" s="356"/>
      <c r="B27" s="727"/>
      <c r="C27" s="728"/>
      <c r="D27" s="728"/>
      <c r="E27" s="728"/>
      <c r="F27" s="728"/>
      <c r="G27" s="728"/>
      <c r="H27" s="728"/>
      <c r="I27" s="728"/>
      <c r="J27" s="729"/>
      <c r="K27" s="356"/>
      <c r="L27" s="727"/>
      <c r="M27" s="728"/>
      <c r="N27" s="728"/>
      <c r="O27" s="728"/>
      <c r="P27" s="728"/>
      <c r="Q27" s="728"/>
      <c r="R27" s="728"/>
      <c r="S27" s="728"/>
      <c r="T27" s="729"/>
      <c r="U27" s="357"/>
      <c r="V27" s="727"/>
      <c r="W27" s="728"/>
      <c r="X27" s="728"/>
      <c r="Y27" s="728"/>
      <c r="Z27" s="728"/>
      <c r="AA27" s="728"/>
      <c r="AB27" s="728"/>
      <c r="AC27" s="728"/>
      <c r="AD27" s="729"/>
      <c r="AE27" s="356"/>
    </row>
    <row r="28" spans="1:42" ht="18.75" customHeight="1">
      <c r="A28" s="356"/>
      <c r="B28" s="727"/>
      <c r="C28" s="728"/>
      <c r="D28" s="728"/>
      <c r="E28" s="728"/>
      <c r="F28" s="728"/>
      <c r="G28" s="728"/>
      <c r="H28" s="728"/>
      <c r="I28" s="728"/>
      <c r="J28" s="729"/>
      <c r="K28" s="356"/>
      <c r="L28" s="727"/>
      <c r="M28" s="728"/>
      <c r="N28" s="728"/>
      <c r="O28" s="728"/>
      <c r="P28" s="728"/>
      <c r="Q28" s="728"/>
      <c r="R28" s="728"/>
      <c r="S28" s="728"/>
      <c r="T28" s="729"/>
      <c r="U28" s="357"/>
      <c r="V28" s="727"/>
      <c r="W28" s="728"/>
      <c r="X28" s="728"/>
      <c r="Y28" s="728"/>
      <c r="Z28" s="728"/>
      <c r="AA28" s="728"/>
      <c r="AB28" s="728"/>
      <c r="AC28" s="728"/>
      <c r="AD28" s="729"/>
      <c r="AE28" s="356"/>
    </row>
    <row r="29" spans="1:42" ht="18.75" customHeight="1">
      <c r="A29" s="356"/>
      <c r="B29" s="727"/>
      <c r="C29" s="728"/>
      <c r="D29" s="728"/>
      <c r="E29" s="728"/>
      <c r="F29" s="728"/>
      <c r="G29" s="728"/>
      <c r="H29" s="728"/>
      <c r="I29" s="728"/>
      <c r="J29" s="729"/>
      <c r="K29" s="356"/>
      <c r="L29" s="727"/>
      <c r="M29" s="728"/>
      <c r="N29" s="728"/>
      <c r="O29" s="728"/>
      <c r="P29" s="728"/>
      <c r="Q29" s="728"/>
      <c r="R29" s="728"/>
      <c r="S29" s="728"/>
      <c r="T29" s="729"/>
      <c r="U29" s="357"/>
      <c r="V29" s="727"/>
      <c r="W29" s="728"/>
      <c r="X29" s="728"/>
      <c r="Y29" s="728"/>
      <c r="Z29" s="728"/>
      <c r="AA29" s="728"/>
      <c r="AB29" s="728"/>
      <c r="AC29" s="728"/>
      <c r="AD29" s="729"/>
      <c r="AE29" s="356"/>
    </row>
    <row r="30" spans="1:42" ht="18.75" customHeight="1">
      <c r="A30" s="356"/>
      <c r="B30" s="730"/>
      <c r="C30" s="731"/>
      <c r="D30" s="731"/>
      <c r="E30" s="731"/>
      <c r="F30" s="731"/>
      <c r="G30" s="731"/>
      <c r="H30" s="731"/>
      <c r="I30" s="731"/>
      <c r="J30" s="732"/>
      <c r="K30" s="356"/>
      <c r="L30" s="730"/>
      <c r="M30" s="731"/>
      <c r="N30" s="731"/>
      <c r="O30" s="731"/>
      <c r="P30" s="731"/>
      <c r="Q30" s="731"/>
      <c r="R30" s="731"/>
      <c r="S30" s="731"/>
      <c r="T30" s="732"/>
      <c r="U30" s="357"/>
      <c r="V30" s="730"/>
      <c r="W30" s="731"/>
      <c r="X30" s="731"/>
      <c r="Y30" s="731"/>
      <c r="Z30" s="731"/>
      <c r="AA30" s="731"/>
      <c r="AB30" s="731"/>
      <c r="AC30" s="731"/>
      <c r="AD30" s="732"/>
      <c r="AE30" s="356"/>
    </row>
    <row r="31" spans="1:42" ht="10.5" customHeight="1">
      <c r="A31" s="356"/>
      <c r="B31" s="356"/>
      <c r="C31" s="356"/>
      <c r="D31" s="356"/>
      <c r="E31" s="356"/>
      <c r="F31" s="356"/>
      <c r="G31" s="356"/>
      <c r="H31" s="356"/>
      <c r="I31" s="356"/>
      <c r="J31" s="356"/>
      <c r="K31" s="356"/>
      <c r="L31" s="356"/>
      <c r="M31" s="356"/>
      <c r="N31" s="356"/>
      <c r="O31" s="356"/>
      <c r="P31" s="356"/>
      <c r="Q31" s="356"/>
      <c r="R31" s="356"/>
      <c r="S31" s="356"/>
      <c r="T31" s="356"/>
      <c r="U31" s="357"/>
      <c r="V31" s="356"/>
      <c r="W31" s="356"/>
      <c r="X31" s="356"/>
      <c r="Y31" s="356"/>
      <c r="Z31" s="356"/>
      <c r="AA31" s="356"/>
      <c r="AB31" s="356"/>
      <c r="AC31" s="356"/>
      <c r="AD31" s="356"/>
      <c r="AE31" s="356"/>
    </row>
    <row r="32" spans="1:42" ht="14.25" customHeight="1">
      <c r="A32" s="356"/>
      <c r="B32" s="733" t="s">
        <v>1066</v>
      </c>
      <c r="C32" s="734"/>
      <c r="D32" s="734"/>
      <c r="E32" s="734"/>
      <c r="F32" s="734"/>
      <c r="G32" s="734"/>
      <c r="H32" s="734"/>
      <c r="I32" s="734"/>
      <c r="J32" s="735"/>
      <c r="K32" s="356"/>
      <c r="L32" s="733" t="s">
        <v>1067</v>
      </c>
      <c r="M32" s="734"/>
      <c r="N32" s="734"/>
      <c r="O32" s="734"/>
      <c r="P32" s="734"/>
      <c r="Q32" s="734"/>
      <c r="R32" s="734"/>
      <c r="S32" s="734"/>
      <c r="T32" s="735"/>
      <c r="U32" s="357"/>
      <c r="V32" s="733" t="s">
        <v>1512</v>
      </c>
      <c r="W32" s="734"/>
      <c r="X32" s="734"/>
      <c r="Y32" s="734"/>
      <c r="Z32" s="734"/>
      <c r="AA32" s="734"/>
      <c r="AB32" s="734"/>
      <c r="AC32" s="734"/>
      <c r="AD32" s="735"/>
      <c r="AE32" s="356"/>
    </row>
    <row r="33" spans="1:31" ht="18.75" customHeight="1">
      <c r="A33" s="356"/>
      <c r="B33" s="724"/>
      <c r="C33" s="725"/>
      <c r="D33" s="725"/>
      <c r="E33" s="725"/>
      <c r="F33" s="725"/>
      <c r="G33" s="725"/>
      <c r="H33" s="725"/>
      <c r="I33" s="725"/>
      <c r="J33" s="726"/>
      <c r="K33" s="356"/>
      <c r="L33" s="724"/>
      <c r="M33" s="725"/>
      <c r="N33" s="725"/>
      <c r="O33" s="725"/>
      <c r="P33" s="725"/>
      <c r="Q33" s="725"/>
      <c r="R33" s="725"/>
      <c r="S33" s="725"/>
      <c r="T33" s="726"/>
      <c r="U33" s="357"/>
      <c r="V33" s="724"/>
      <c r="W33" s="725"/>
      <c r="X33" s="725"/>
      <c r="Y33" s="725"/>
      <c r="Z33" s="725"/>
      <c r="AA33" s="725"/>
      <c r="AB33" s="725"/>
      <c r="AC33" s="725"/>
      <c r="AD33" s="726"/>
      <c r="AE33" s="356"/>
    </row>
    <row r="34" spans="1:31" ht="18.75" customHeight="1">
      <c r="A34" s="356"/>
      <c r="B34" s="727"/>
      <c r="C34" s="728"/>
      <c r="D34" s="728"/>
      <c r="E34" s="728"/>
      <c r="F34" s="728"/>
      <c r="G34" s="728"/>
      <c r="H34" s="728"/>
      <c r="I34" s="728"/>
      <c r="J34" s="729"/>
      <c r="K34" s="356"/>
      <c r="L34" s="727"/>
      <c r="M34" s="728"/>
      <c r="N34" s="728"/>
      <c r="O34" s="728"/>
      <c r="P34" s="728"/>
      <c r="Q34" s="728"/>
      <c r="R34" s="728"/>
      <c r="S34" s="728"/>
      <c r="T34" s="729"/>
      <c r="U34" s="357"/>
      <c r="V34" s="727"/>
      <c r="W34" s="728"/>
      <c r="X34" s="728"/>
      <c r="Y34" s="728"/>
      <c r="Z34" s="728"/>
      <c r="AA34" s="728"/>
      <c r="AB34" s="728"/>
      <c r="AC34" s="728"/>
      <c r="AD34" s="729"/>
      <c r="AE34" s="356"/>
    </row>
    <row r="35" spans="1:31" ht="18.75" customHeight="1">
      <c r="A35" s="356"/>
      <c r="B35" s="727"/>
      <c r="C35" s="728"/>
      <c r="D35" s="728"/>
      <c r="E35" s="728"/>
      <c r="F35" s="728"/>
      <c r="G35" s="728"/>
      <c r="H35" s="728"/>
      <c r="I35" s="728"/>
      <c r="J35" s="729"/>
      <c r="K35" s="356"/>
      <c r="L35" s="727"/>
      <c r="M35" s="728"/>
      <c r="N35" s="728"/>
      <c r="O35" s="728"/>
      <c r="P35" s="728"/>
      <c r="Q35" s="728"/>
      <c r="R35" s="728"/>
      <c r="S35" s="728"/>
      <c r="T35" s="729"/>
      <c r="U35" s="357"/>
      <c r="V35" s="727"/>
      <c r="W35" s="728"/>
      <c r="X35" s="728"/>
      <c r="Y35" s="728"/>
      <c r="Z35" s="728"/>
      <c r="AA35" s="728"/>
      <c r="AB35" s="728"/>
      <c r="AC35" s="728"/>
      <c r="AD35" s="729"/>
      <c r="AE35" s="356"/>
    </row>
    <row r="36" spans="1:31" ht="18.75" customHeight="1">
      <c r="A36" s="356"/>
      <c r="B36" s="727"/>
      <c r="C36" s="728"/>
      <c r="D36" s="728"/>
      <c r="E36" s="728"/>
      <c r="F36" s="728"/>
      <c r="G36" s="728"/>
      <c r="H36" s="728"/>
      <c r="I36" s="728"/>
      <c r="J36" s="729"/>
      <c r="K36" s="356"/>
      <c r="L36" s="727"/>
      <c r="M36" s="728"/>
      <c r="N36" s="728"/>
      <c r="O36" s="728"/>
      <c r="P36" s="728"/>
      <c r="Q36" s="728"/>
      <c r="R36" s="728"/>
      <c r="S36" s="728"/>
      <c r="T36" s="729"/>
      <c r="U36" s="357"/>
      <c r="V36" s="727"/>
      <c r="W36" s="728"/>
      <c r="X36" s="728"/>
      <c r="Y36" s="728"/>
      <c r="Z36" s="728"/>
      <c r="AA36" s="728"/>
      <c r="AB36" s="728"/>
      <c r="AC36" s="728"/>
      <c r="AD36" s="729"/>
      <c r="AE36" s="356"/>
    </row>
    <row r="37" spans="1:31" ht="18.75" customHeight="1">
      <c r="A37" s="356"/>
      <c r="B37" s="727"/>
      <c r="C37" s="728"/>
      <c r="D37" s="728"/>
      <c r="E37" s="728"/>
      <c r="F37" s="728"/>
      <c r="G37" s="728"/>
      <c r="H37" s="728"/>
      <c r="I37" s="728"/>
      <c r="J37" s="729"/>
      <c r="K37" s="356"/>
      <c r="L37" s="727"/>
      <c r="M37" s="728"/>
      <c r="N37" s="728"/>
      <c r="O37" s="728"/>
      <c r="P37" s="728"/>
      <c r="Q37" s="728"/>
      <c r="R37" s="728"/>
      <c r="S37" s="728"/>
      <c r="T37" s="729"/>
      <c r="U37" s="357"/>
      <c r="V37" s="727"/>
      <c r="W37" s="728"/>
      <c r="X37" s="728"/>
      <c r="Y37" s="728"/>
      <c r="Z37" s="728"/>
      <c r="AA37" s="728"/>
      <c r="AB37" s="728"/>
      <c r="AC37" s="728"/>
      <c r="AD37" s="729"/>
      <c r="AE37" s="356"/>
    </row>
    <row r="38" spans="1:31" ht="18.75" customHeight="1">
      <c r="A38" s="356"/>
      <c r="B38" s="727"/>
      <c r="C38" s="728"/>
      <c r="D38" s="728"/>
      <c r="E38" s="728"/>
      <c r="F38" s="728"/>
      <c r="G38" s="728"/>
      <c r="H38" s="728"/>
      <c r="I38" s="728"/>
      <c r="J38" s="729"/>
      <c r="K38" s="356"/>
      <c r="L38" s="727"/>
      <c r="M38" s="728"/>
      <c r="N38" s="728"/>
      <c r="O38" s="728"/>
      <c r="P38" s="728"/>
      <c r="Q38" s="728"/>
      <c r="R38" s="728"/>
      <c r="S38" s="728"/>
      <c r="T38" s="729"/>
      <c r="U38" s="357"/>
      <c r="V38" s="727"/>
      <c r="W38" s="728"/>
      <c r="X38" s="728"/>
      <c r="Y38" s="728"/>
      <c r="Z38" s="728"/>
      <c r="AA38" s="728"/>
      <c r="AB38" s="728"/>
      <c r="AC38" s="728"/>
      <c r="AD38" s="729"/>
      <c r="AE38" s="356"/>
    </row>
    <row r="39" spans="1:31" ht="18.75" customHeight="1">
      <c r="A39" s="356"/>
      <c r="B39" s="727"/>
      <c r="C39" s="728"/>
      <c r="D39" s="728"/>
      <c r="E39" s="728"/>
      <c r="F39" s="728"/>
      <c r="G39" s="728"/>
      <c r="H39" s="728"/>
      <c r="I39" s="728"/>
      <c r="J39" s="729"/>
      <c r="K39" s="356"/>
      <c r="L39" s="727"/>
      <c r="M39" s="728"/>
      <c r="N39" s="728"/>
      <c r="O39" s="728"/>
      <c r="P39" s="728"/>
      <c r="Q39" s="728"/>
      <c r="R39" s="728"/>
      <c r="S39" s="728"/>
      <c r="T39" s="729"/>
      <c r="U39" s="357"/>
      <c r="V39" s="727"/>
      <c r="W39" s="728"/>
      <c r="X39" s="728"/>
      <c r="Y39" s="728"/>
      <c r="Z39" s="728"/>
      <c r="AA39" s="728"/>
      <c r="AB39" s="728"/>
      <c r="AC39" s="728"/>
      <c r="AD39" s="729"/>
      <c r="AE39" s="356"/>
    </row>
    <row r="40" spans="1:31" ht="18.75" customHeight="1">
      <c r="A40" s="356"/>
      <c r="B40" s="727"/>
      <c r="C40" s="728"/>
      <c r="D40" s="728"/>
      <c r="E40" s="728"/>
      <c r="F40" s="728"/>
      <c r="G40" s="728"/>
      <c r="H40" s="728"/>
      <c r="I40" s="728"/>
      <c r="J40" s="729"/>
      <c r="K40" s="356"/>
      <c r="L40" s="727"/>
      <c r="M40" s="728"/>
      <c r="N40" s="728"/>
      <c r="O40" s="728"/>
      <c r="P40" s="728"/>
      <c r="Q40" s="728"/>
      <c r="R40" s="728"/>
      <c r="S40" s="728"/>
      <c r="T40" s="729"/>
      <c r="U40" s="357"/>
      <c r="V40" s="727"/>
      <c r="W40" s="728"/>
      <c r="X40" s="728"/>
      <c r="Y40" s="728"/>
      <c r="Z40" s="728"/>
      <c r="AA40" s="728"/>
      <c r="AB40" s="728"/>
      <c r="AC40" s="728"/>
      <c r="AD40" s="729"/>
      <c r="AE40" s="356"/>
    </row>
    <row r="41" spans="1:31" ht="18.75" customHeight="1">
      <c r="A41" s="356"/>
      <c r="B41" s="727"/>
      <c r="C41" s="728"/>
      <c r="D41" s="728"/>
      <c r="E41" s="728"/>
      <c r="F41" s="728"/>
      <c r="G41" s="728"/>
      <c r="H41" s="728"/>
      <c r="I41" s="728"/>
      <c r="J41" s="729"/>
      <c r="K41" s="356"/>
      <c r="L41" s="727"/>
      <c r="M41" s="728"/>
      <c r="N41" s="728"/>
      <c r="O41" s="728"/>
      <c r="P41" s="728"/>
      <c r="Q41" s="728"/>
      <c r="R41" s="728"/>
      <c r="S41" s="728"/>
      <c r="T41" s="729"/>
      <c r="U41" s="357"/>
      <c r="V41" s="727"/>
      <c r="W41" s="728"/>
      <c r="X41" s="728"/>
      <c r="Y41" s="728"/>
      <c r="Z41" s="728"/>
      <c r="AA41" s="728"/>
      <c r="AB41" s="728"/>
      <c r="AC41" s="728"/>
      <c r="AD41" s="729"/>
      <c r="AE41" s="356"/>
    </row>
    <row r="42" spans="1:31" ht="18.75" customHeight="1">
      <c r="A42" s="356"/>
      <c r="B42" s="730"/>
      <c r="C42" s="731"/>
      <c r="D42" s="731"/>
      <c r="E42" s="731"/>
      <c r="F42" s="731"/>
      <c r="G42" s="731"/>
      <c r="H42" s="731"/>
      <c r="I42" s="731"/>
      <c r="J42" s="732"/>
      <c r="K42" s="356"/>
      <c r="L42" s="730"/>
      <c r="M42" s="731"/>
      <c r="N42" s="731"/>
      <c r="O42" s="731"/>
      <c r="P42" s="731"/>
      <c r="Q42" s="731"/>
      <c r="R42" s="731"/>
      <c r="S42" s="731"/>
      <c r="T42" s="732"/>
      <c r="U42" s="357"/>
      <c r="V42" s="730"/>
      <c r="W42" s="731"/>
      <c r="X42" s="731"/>
      <c r="Y42" s="731"/>
      <c r="Z42" s="731"/>
      <c r="AA42" s="731"/>
      <c r="AB42" s="731"/>
      <c r="AC42" s="731"/>
      <c r="AD42" s="732"/>
      <c r="AE42" s="356"/>
    </row>
    <row r="43" spans="1:31">
      <c r="A43" s="356"/>
      <c r="B43" s="356"/>
      <c r="C43" s="356"/>
      <c r="D43" s="356"/>
      <c r="E43" s="356"/>
      <c r="F43" s="356"/>
      <c r="G43" s="356"/>
      <c r="H43" s="356"/>
      <c r="I43" s="356"/>
      <c r="J43" s="356"/>
      <c r="K43" s="356"/>
      <c r="L43" s="356"/>
      <c r="M43" s="356"/>
      <c r="N43" s="356"/>
      <c r="O43" s="356"/>
      <c r="P43" s="356"/>
      <c r="Q43" s="356"/>
      <c r="R43" s="356"/>
      <c r="S43" s="356"/>
      <c r="T43" s="356"/>
      <c r="U43" s="357"/>
      <c r="V43" s="356"/>
      <c r="W43" s="356"/>
      <c r="X43" s="356"/>
      <c r="Y43" s="356"/>
      <c r="Z43" s="356"/>
      <c r="AA43" s="356"/>
      <c r="AB43" s="356"/>
      <c r="AC43" s="356"/>
      <c r="AD43" s="356"/>
      <c r="AE43" s="356"/>
    </row>
    <row r="44" spans="1:31">
      <c r="A44" s="253"/>
      <c r="B44" s="253"/>
      <c r="C44" s="253"/>
      <c r="D44" s="253"/>
      <c r="E44" s="253"/>
      <c r="F44" s="253"/>
      <c r="G44" s="253"/>
      <c r="H44" s="253"/>
      <c r="I44" s="253"/>
      <c r="J44" s="253"/>
      <c r="K44" s="253"/>
      <c r="L44" s="253"/>
      <c r="M44" s="253"/>
      <c r="N44" s="253"/>
      <c r="O44" s="253"/>
      <c r="P44" s="253"/>
      <c r="Q44" s="253"/>
      <c r="R44" s="253"/>
      <c r="S44" s="253"/>
      <c r="T44" s="253"/>
      <c r="U44" s="254"/>
      <c r="V44" s="253"/>
      <c r="W44" s="253"/>
      <c r="X44" s="253"/>
      <c r="Y44" s="253"/>
      <c r="Z44" s="253"/>
      <c r="AA44" s="253"/>
      <c r="AB44" s="253"/>
      <c r="AC44" s="253"/>
      <c r="AD44" s="253"/>
      <c r="AE44" s="253"/>
    </row>
    <row r="45" spans="1:31">
      <c r="A45" s="253"/>
      <c r="B45" s="253"/>
      <c r="C45" s="253"/>
      <c r="D45" s="253"/>
      <c r="E45" s="253"/>
      <c r="F45" s="253"/>
      <c r="G45" s="253"/>
      <c r="H45" s="253"/>
      <c r="I45" s="253"/>
      <c r="J45" s="253"/>
      <c r="K45" s="253"/>
      <c r="L45" s="253"/>
      <c r="M45" s="253"/>
      <c r="N45" s="253"/>
      <c r="O45" s="253"/>
      <c r="P45" s="253"/>
      <c r="Q45" s="253"/>
      <c r="R45" s="253"/>
      <c r="S45" s="253"/>
      <c r="T45" s="253"/>
      <c r="U45" s="254"/>
      <c r="V45" s="253"/>
      <c r="W45" s="253"/>
      <c r="X45" s="253"/>
      <c r="Y45" s="253"/>
      <c r="Z45" s="253"/>
      <c r="AA45" s="253"/>
      <c r="AB45" s="253"/>
      <c r="AC45" s="253"/>
      <c r="AD45" s="253"/>
      <c r="AE45" s="253"/>
    </row>
    <row r="46" spans="1:31">
      <c r="A46" s="253"/>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row>
    <row r="47" spans="1:31">
      <c r="A47" s="253"/>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row>
    <row r="48" spans="1:31">
      <c r="A48" s="253"/>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row>
    <row r="49" spans="1:31">
      <c r="A49" s="253"/>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row>
    <row r="50" spans="1:31">
      <c r="A50" s="253"/>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row>
    <row r="51" spans="1:31">
      <c r="A51" s="253"/>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row>
    <row r="52" spans="1:31">
      <c r="A52" s="253"/>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row>
    <row r="53" spans="1:31">
      <c r="A53" s="253"/>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row>
  </sheetData>
  <sheetProtection algorithmName="SHA-512" hashValue="lQwzneravxQdwufCPFEVhnL1Z54/8cb9U3HGLbIw6ytCjx2ldRrzX1Maf7JGiwQ7befgDWSwFwooak35OQ7Dtg==" saltValue="wf50xCA9prshAclghEpbaA==" spinCount="100000" sheet="1" formatCells="0" formatColumns="0" formatRows="0" insertColumns="0" insertRows="0" insertHyperlinks="0" selectLockedCells="1" sort="0" autoFilter="0"/>
  <dataConsolidate/>
  <mergeCells count="25">
    <mergeCell ref="B33:J42"/>
    <mergeCell ref="L32:T32"/>
    <mergeCell ref="L33:T42"/>
    <mergeCell ref="V32:AD32"/>
    <mergeCell ref="V33:AD42"/>
    <mergeCell ref="B20:J20"/>
    <mergeCell ref="L20:T20"/>
    <mergeCell ref="V20:AD20"/>
    <mergeCell ref="V21:AD30"/>
    <mergeCell ref="B32:J32"/>
    <mergeCell ref="B21:J30"/>
    <mergeCell ref="L21:T30"/>
    <mergeCell ref="E2:R3"/>
    <mergeCell ref="B8:J8"/>
    <mergeCell ref="B9:J18"/>
    <mergeCell ref="L8:T8"/>
    <mergeCell ref="L9:T18"/>
    <mergeCell ref="E4:T5"/>
    <mergeCell ref="AF9:AP12"/>
    <mergeCell ref="AA2:AD2"/>
    <mergeCell ref="AA3:AD3"/>
    <mergeCell ref="AA4:AD4"/>
    <mergeCell ref="AA5:AD5"/>
    <mergeCell ref="V9:AD18"/>
    <mergeCell ref="V8:AD8"/>
  </mergeCells>
  <pageMargins left="0.23622047244094491" right="0.23622047244094491" top="0" bottom="0" header="0.31496062992125984" footer="0.31496062992125984"/>
  <pageSetup paperSize="9" scale="66" orientation="portrait" r:id="rId1"/>
  <headerFooter>
    <oddFooter>&amp;L&amp;F&amp;R&amp;A;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499984740745262"/>
    <pageSetUpPr fitToPage="1"/>
  </sheetPr>
  <dimension ref="A1:BL86"/>
  <sheetViews>
    <sheetView showGridLines="0" showRowColHeaders="0" workbookViewId="0">
      <selection activeCell="B10" sqref="B10:C10"/>
    </sheetView>
  </sheetViews>
  <sheetFormatPr baseColWidth="10" defaultColWidth="9.1796875" defaultRowHeight="14.5"/>
  <cols>
    <col min="1" max="1" width="2" customWidth="1"/>
    <col min="2" max="2" width="10.7265625" style="145" customWidth="1"/>
    <col min="3" max="3" width="20.26953125" style="27" customWidth="1"/>
    <col min="4" max="5" width="13.1796875" customWidth="1"/>
    <col min="6" max="6" width="15.54296875" style="24" customWidth="1"/>
    <col min="7" max="7" width="37" style="67" customWidth="1"/>
    <col min="8" max="8" width="15.453125" customWidth="1"/>
    <col min="9" max="9" width="14.7265625" style="66" hidden="1" customWidth="1"/>
    <col min="10" max="10" width="18.1796875" style="24" bestFit="1" customWidth="1"/>
    <col min="11" max="12" width="2.81640625" hidden="1" customWidth="1"/>
    <col min="13" max="19" width="2.81640625" style="24" hidden="1" customWidth="1"/>
    <col min="20" max="23" width="4.453125" style="24" hidden="1" customWidth="1"/>
    <col min="24" max="36" width="2" style="24" hidden="1" customWidth="1"/>
    <col min="37" max="37" width="2" hidden="1" customWidth="1"/>
    <col min="38" max="50" width="2" style="24" hidden="1" customWidth="1"/>
    <col min="51" max="52" width="3.54296875" style="24" hidden="1" customWidth="1"/>
    <col min="53" max="53" width="26.1796875" style="63" hidden="1" customWidth="1"/>
    <col min="54" max="54" width="51.7265625" style="24" hidden="1" customWidth="1"/>
    <col min="55" max="55" width="28.1796875" hidden="1" customWidth="1"/>
    <col min="56" max="56" width="2" hidden="1" customWidth="1"/>
    <col min="57" max="57" width="1.81640625" customWidth="1"/>
    <col min="58" max="58" width="15.81640625" customWidth="1"/>
    <col min="62" max="62" width="62.1796875" customWidth="1"/>
    <col min="64" max="64" width="0" hidden="1" customWidth="1"/>
  </cols>
  <sheetData>
    <row r="1" spans="1:64" s="116" customFormat="1" ht="3.75" customHeight="1">
      <c r="A1" s="220"/>
      <c r="B1" s="220"/>
      <c r="C1" s="220"/>
      <c r="D1" s="220"/>
      <c r="E1" s="220"/>
      <c r="F1" s="220"/>
      <c r="G1" s="220"/>
      <c r="H1" s="220"/>
      <c r="I1" s="220"/>
      <c r="J1" s="220"/>
      <c r="K1" s="220"/>
      <c r="L1" s="220"/>
      <c r="M1" s="220"/>
      <c r="N1" s="220"/>
      <c r="O1" s="220"/>
      <c r="P1" s="220"/>
      <c r="Q1" s="220"/>
      <c r="R1" s="220"/>
      <c r="S1" s="221"/>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2"/>
      <c r="BF1" s="235"/>
      <c r="BG1" s="235"/>
      <c r="BH1" s="235"/>
      <c r="BI1" s="235"/>
      <c r="BJ1" s="235"/>
    </row>
    <row r="2" spans="1:64" s="178" customFormat="1" ht="13.5" customHeight="1">
      <c r="A2" s="222"/>
      <c r="B2" s="222"/>
      <c r="C2" s="683" t="str">
        <f>'Fields names'!B14</f>
        <v>Product Specification Card</v>
      </c>
      <c r="D2" s="683"/>
      <c r="E2" s="683"/>
      <c r="F2" s="683"/>
      <c r="G2" s="223" t="str">
        <f>'Fields names'!A16</f>
        <v>QVC SKN (QVC Artikelnummer)</v>
      </c>
      <c r="H2" s="571">
        <f>'PRODUCT &amp; PO'!$X$2</f>
        <v>0</v>
      </c>
      <c r="I2" s="571"/>
      <c r="J2" s="571"/>
      <c r="K2" s="176"/>
      <c r="L2" s="174"/>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222"/>
      <c r="BF2" s="236"/>
      <c r="BG2" s="236"/>
      <c r="BH2" s="236"/>
      <c r="BI2" s="236"/>
      <c r="BJ2" s="236"/>
    </row>
    <row r="3" spans="1:64" s="178" customFormat="1" ht="15" customHeight="1">
      <c r="A3" s="222"/>
      <c r="B3" s="222"/>
      <c r="C3" s="683"/>
      <c r="D3" s="683"/>
      <c r="E3" s="683"/>
      <c r="F3" s="683"/>
      <c r="G3" s="223" t="str">
        <f>'Fields names'!A21</f>
        <v>Produktbezeichnung</v>
      </c>
      <c r="H3" s="571">
        <f>'PRODUCT &amp; PO'!$S$6</f>
        <v>0</v>
      </c>
      <c r="I3" s="571"/>
      <c r="J3" s="571"/>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222"/>
      <c r="BF3" s="236"/>
      <c r="BG3" s="236"/>
      <c r="BH3" s="236"/>
      <c r="BI3" s="236"/>
      <c r="BJ3" s="236"/>
    </row>
    <row r="4" spans="1:64" s="178" customFormat="1" ht="12.75" customHeight="1">
      <c r="A4" s="222"/>
      <c r="B4" s="222"/>
      <c r="C4" s="754" t="str">
        <f>CUSTOMS!E4</f>
        <v>Kosmetik, Lebensmittel und Nahrungsergänzungsmittel</v>
      </c>
      <c r="D4" s="754"/>
      <c r="E4" s="754"/>
      <c r="F4" s="754"/>
      <c r="G4" s="223" t="str">
        <f>'Fields names'!A17</f>
        <v>Lieferant</v>
      </c>
      <c r="H4" s="571">
        <f>'PRODUCT &amp; PO'!$B$6</f>
        <v>0</v>
      </c>
      <c r="I4" s="571"/>
      <c r="J4" s="571"/>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222"/>
      <c r="BF4" s="236"/>
      <c r="BG4" s="236"/>
      <c r="BH4" s="236"/>
      <c r="BI4" s="236"/>
      <c r="BJ4" s="236"/>
    </row>
    <row r="5" spans="1:64" s="178" customFormat="1" ht="15" customHeight="1">
      <c r="A5" s="222"/>
      <c r="B5" s="222"/>
      <c r="C5" s="754"/>
      <c r="D5" s="754"/>
      <c r="E5" s="754"/>
      <c r="F5" s="754"/>
      <c r="G5" s="223" t="str">
        <f>'Fields names'!A19</f>
        <v>Marke</v>
      </c>
      <c r="H5" s="571">
        <f>'PRODUCT &amp; PO'!$J$6</f>
        <v>0</v>
      </c>
      <c r="I5" s="571"/>
      <c r="J5" s="57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222"/>
      <c r="BF5" s="236"/>
      <c r="BG5" s="236"/>
      <c r="BH5" s="236"/>
      <c r="BI5" s="236"/>
      <c r="BJ5" s="236"/>
    </row>
    <row r="6" spans="1:64" ht="3.75" customHeight="1" thickBot="1">
      <c r="A6" s="237"/>
      <c r="B6" s="237"/>
      <c r="C6" s="240"/>
      <c r="D6" s="237"/>
      <c r="E6" s="237"/>
      <c r="F6" s="237"/>
      <c r="G6" s="241"/>
      <c r="H6" s="237"/>
      <c r="I6" s="242"/>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43"/>
      <c r="BB6" s="237"/>
      <c r="BC6" s="237"/>
      <c r="BD6" s="237"/>
      <c r="BE6" s="237"/>
      <c r="BF6" s="237"/>
      <c r="BG6" s="237"/>
      <c r="BH6" s="237"/>
      <c r="BI6" s="237"/>
      <c r="BJ6" s="237"/>
    </row>
    <row r="7" spans="1:64" ht="42" customHeight="1" thickBot="1">
      <c r="A7" s="237"/>
      <c r="B7" s="741" t="str">
        <f>'Fields names'!A186</f>
        <v>GTIN NUMMER (Geben Sie jede angebotene Kombination aus Variante/Farbe/Größe ein (falls vorhanden) und führen Sie die zugewiesenen GTIN-Nummern auf.)</v>
      </c>
      <c r="C7" s="742"/>
      <c r="D7" s="742"/>
      <c r="E7" s="742"/>
      <c r="F7" s="742"/>
      <c r="G7" s="742"/>
      <c r="H7" s="742"/>
      <c r="I7" s="742"/>
      <c r="J7" s="742"/>
      <c r="K7" s="742"/>
      <c r="L7" s="742"/>
      <c r="M7" s="742"/>
      <c r="N7" s="742"/>
      <c r="O7" s="742"/>
      <c r="P7" s="742"/>
      <c r="Q7" s="742"/>
      <c r="R7" s="742"/>
      <c r="S7" s="742"/>
      <c r="T7" s="742"/>
      <c r="U7" s="742"/>
      <c r="V7" s="742"/>
      <c r="W7" s="742"/>
      <c r="X7" s="743"/>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64"/>
      <c r="BB7" s="55"/>
      <c r="BC7" s="55"/>
      <c r="BD7" s="56"/>
      <c r="BE7" s="237"/>
      <c r="BF7" s="237"/>
      <c r="BG7" s="237"/>
      <c r="BH7" s="237"/>
      <c r="BI7" s="237"/>
      <c r="BJ7" s="237"/>
    </row>
    <row r="8" spans="1:64" ht="46.9" customHeight="1" thickBot="1">
      <c r="A8" s="237"/>
      <c r="B8" s="744" t="str">
        <f>'Fields names'!A187</f>
        <v>QVC SKU (variante)</v>
      </c>
      <c r="C8" s="745"/>
      <c r="D8" s="745" t="str">
        <f>'Fields names'!A188</f>
        <v>Farbe</v>
      </c>
      <c r="E8" s="745"/>
      <c r="F8" s="395" t="str">
        <f>'Fields names'!A189</f>
        <v>Größe</v>
      </c>
      <c r="G8" s="244" t="str">
        <f>'Fields names'!A190</f>
        <v>GTIN-Nummer</v>
      </c>
      <c r="H8" s="245" t="str">
        <f>'Fields names'!A191</f>
        <v>Typ</v>
      </c>
      <c r="I8" s="403" t="s">
        <v>1021</v>
      </c>
      <c r="J8" s="404" t="str">
        <f>'Fields names'!A192</f>
        <v>GTIN Prüfung</v>
      </c>
      <c r="K8" s="751" t="s">
        <v>1024</v>
      </c>
      <c r="L8" s="751"/>
      <c r="M8" s="751"/>
      <c r="N8" s="751"/>
      <c r="O8" s="751"/>
      <c r="P8" s="751"/>
      <c r="Q8" s="751"/>
      <c r="R8" s="751"/>
      <c r="S8" s="751"/>
      <c r="T8" s="751"/>
      <c r="U8" s="751"/>
      <c r="V8" s="751"/>
      <c r="W8" s="751"/>
      <c r="X8" s="752"/>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B8" s="54"/>
      <c r="BC8" s="54"/>
      <c r="BD8" s="54"/>
      <c r="BE8" s="237"/>
      <c r="BF8" s="237"/>
      <c r="BG8" s="237"/>
      <c r="BH8" s="237"/>
      <c r="BI8" s="237"/>
      <c r="BJ8" s="237"/>
      <c r="BL8" t="s">
        <v>1023</v>
      </c>
    </row>
    <row r="9" spans="1:64" s="75" customFormat="1" ht="21.5" hidden="1" thickBot="1">
      <c r="A9" s="238"/>
      <c r="B9" s="398"/>
      <c r="C9" s="94"/>
      <c r="D9" s="68"/>
      <c r="E9" s="68"/>
      <c r="F9" s="68"/>
      <c r="G9" s="69"/>
      <c r="H9" s="70"/>
      <c r="I9" s="71"/>
      <c r="J9" s="399"/>
      <c r="K9" s="72">
        <v>1</v>
      </c>
      <c r="L9" s="72">
        <v>2</v>
      </c>
      <c r="M9" s="72">
        <v>3</v>
      </c>
      <c r="N9" s="72">
        <v>4</v>
      </c>
      <c r="O9" s="72">
        <v>5</v>
      </c>
      <c r="P9" s="72">
        <v>6</v>
      </c>
      <c r="Q9" s="72">
        <v>7</v>
      </c>
      <c r="R9" s="72">
        <v>8</v>
      </c>
      <c r="S9" s="72">
        <v>9</v>
      </c>
      <c r="T9" s="72">
        <v>10</v>
      </c>
      <c r="U9" s="72">
        <v>11</v>
      </c>
      <c r="V9" s="72">
        <v>12</v>
      </c>
      <c r="W9" s="72">
        <v>13</v>
      </c>
      <c r="X9" s="95"/>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4"/>
      <c r="BB9" s="73"/>
      <c r="BC9" s="73"/>
      <c r="BD9" s="73"/>
      <c r="BE9" s="238"/>
      <c r="BF9" s="238"/>
      <c r="BG9" s="238"/>
      <c r="BH9" s="238"/>
      <c r="BI9" s="238"/>
      <c r="BJ9" s="238"/>
      <c r="BL9" s="24" t="s">
        <v>1017</v>
      </c>
    </row>
    <row r="10" spans="1:64" ht="36" customHeight="1">
      <c r="A10" s="237"/>
      <c r="B10" s="737"/>
      <c r="C10" s="738"/>
      <c r="D10" s="749"/>
      <c r="E10" s="750"/>
      <c r="F10" s="85"/>
      <c r="G10" s="86"/>
      <c r="H10" s="87" t="s">
        <v>1023</v>
      </c>
      <c r="I10" s="246" t="b">
        <f>EXACT(W10,AY10)</f>
        <v>1</v>
      </c>
      <c r="J10" s="400" t="str">
        <f>IF(H10="Select type","--", IF(I10=TRUE,"OK","NOT OK"))</f>
        <v>--</v>
      </c>
      <c r="K10" s="396">
        <f>IF($H10="EAN",LEFT($G10,1),IF($H10="ISBN",LEFT($G10,1),IF($H10="UPC",0,0)))</f>
        <v>0</v>
      </c>
      <c r="L10" s="3">
        <f>IF($H10="EAN",MID($G10,2,1),IF($H10="UPC",MID($G10,1,1),IF($H10="ISBN",MID($G10,2,1),0)))</f>
        <v>0</v>
      </c>
      <c r="M10" s="3">
        <f>IF($H10="EAN",MID($G10,3,1),IF($H10="UPC",MID($G10,2,1),IF($H10="ISBN",MID($G10,3,1),0)))</f>
        <v>0</v>
      </c>
      <c r="N10" s="3">
        <f>IF($H10="EAN",MID($G10,4,1),IF($H10="UPC",MID($G10,3,1),IF($H10="ISBN",MID($G10,4,1),0)))</f>
        <v>0</v>
      </c>
      <c r="O10" s="3">
        <f>IF($H10="EAN",MID($G10,5,1),IF($H10="UPC",MID($G10,4,1),IF($H10="ISBN",MID($G10,5,1),0)))</f>
        <v>0</v>
      </c>
      <c r="P10" s="3">
        <f>IF($H10="EAN",MID($G10,6,1),IF($H10="UPC",MID($G10,5,1),IF($H10="ISBN",MID($G10,6,1),0)))</f>
        <v>0</v>
      </c>
      <c r="Q10" s="3">
        <f>IF($H10="EAN",MID($G10,7,1),IF($H10="UPC",MID($G10,6,1),IF($H10="JAN",MID($G10,1,1),IF($H10="ISBN",MID($G10,7,1),0))))</f>
        <v>0</v>
      </c>
      <c r="R10" s="3">
        <f>IF($H10="EAN",MID($G10,8,1),IF($H10="UPC",MID($G10,7,1),IF($H10="JAN",MID($G10,2,1),IF($H10="ISBN",MID($G10,8,1),0))))</f>
        <v>0</v>
      </c>
      <c r="S10" s="3">
        <f>IF($H10="EAN",MID($G10,9,1),IF($H10="UPC",MID($G10,8,1),IF($H10="JAN",MID($G10,3,1),IF($H10="ISBN",MID($G10,9,1),0))))</f>
        <v>0</v>
      </c>
      <c r="T10" s="3">
        <f>IF($H10="EAN",MID($G10,10,1),IF($H10="UPC",MID($G10,9,1),IF($H10="JAN",MID($G10,4,1),IF($H10="ISBN",MID($G10,10,1),0))))</f>
        <v>0</v>
      </c>
      <c r="U10" s="3">
        <f>IF($H10="EAN",MID($G10,11,1),IF($H10="UPC",MID($G10,10,1),IF($H10="JAN",MID($G10,5,1),IF($H10="ISBN",MID($G10,11,1),0))))</f>
        <v>0</v>
      </c>
      <c r="V10" s="3">
        <f>IF($H10="EAN",MID($G10,12,1),IF($H10="UPC",MID($G10,11,1),IF($H10="JAN",MID($G10,6,1),IF($H10="ISBN",MID($G10,12,1),0))))</f>
        <v>0</v>
      </c>
      <c r="W10" s="3">
        <f>IF($H10="EAN",MID($G10,13,1),IF($H10="UPC",MID($G10,12,1),IF($H10="JAN",MID($G10,7,1),IF($H10="ISBN",MID($G10,13,1),0))))</f>
        <v>0</v>
      </c>
      <c r="X10" s="96">
        <v>1</v>
      </c>
      <c r="Y10" s="145">
        <v>3</v>
      </c>
      <c r="Z10" s="145">
        <v>1</v>
      </c>
      <c r="AA10" s="145">
        <v>3</v>
      </c>
      <c r="AB10" s="145">
        <v>1</v>
      </c>
      <c r="AC10" s="145">
        <v>3</v>
      </c>
      <c r="AD10" s="145">
        <v>1</v>
      </c>
      <c r="AE10" s="145">
        <v>3</v>
      </c>
      <c r="AF10" s="145">
        <v>1</v>
      </c>
      <c r="AG10" s="145">
        <v>3</v>
      </c>
      <c r="AH10" s="145">
        <v>1</v>
      </c>
      <c r="AI10" s="145">
        <v>3</v>
      </c>
      <c r="AJ10" s="57"/>
      <c r="AK10" s="145">
        <f t="shared" ref="AK10:AV12" si="0">K10*X10</f>
        <v>0</v>
      </c>
      <c r="AL10" s="145">
        <f t="shared" si="0"/>
        <v>0</v>
      </c>
      <c r="AM10" s="145">
        <f t="shared" si="0"/>
        <v>0</v>
      </c>
      <c r="AN10" s="145">
        <f t="shared" si="0"/>
        <v>0</v>
      </c>
      <c r="AO10" s="145">
        <f t="shared" si="0"/>
        <v>0</v>
      </c>
      <c r="AP10" s="145">
        <f t="shared" si="0"/>
        <v>0</v>
      </c>
      <c r="AQ10" s="145">
        <f t="shared" si="0"/>
        <v>0</v>
      </c>
      <c r="AR10" s="145">
        <f t="shared" si="0"/>
        <v>0</v>
      </c>
      <c r="AS10" s="145">
        <f t="shared" si="0"/>
        <v>0</v>
      </c>
      <c r="AT10" s="145">
        <f t="shared" si="0"/>
        <v>0</v>
      </c>
      <c r="AU10" s="145">
        <f t="shared" si="0"/>
        <v>0</v>
      </c>
      <c r="AV10" s="145">
        <f t="shared" si="0"/>
        <v>0</v>
      </c>
      <c r="AW10" s="62">
        <f>SUM(AK10:AV10)</f>
        <v>0</v>
      </c>
      <c r="AX10" s="62">
        <f>ROUNDUP(AW10,-1)</f>
        <v>0</v>
      </c>
      <c r="AY10" s="65">
        <f>AX10-AW10</f>
        <v>0</v>
      </c>
      <c r="AZ10" s="65">
        <f>AY10-W10</f>
        <v>0</v>
      </c>
      <c r="BB10" s="247"/>
      <c r="BC10" s="53"/>
      <c r="BD10" s="53"/>
      <c r="BE10" s="237"/>
      <c r="BF10" s="748" t="str">
        <f>instructions!A87</f>
        <v>&lt;== Die GTIN (Global Trade Item Number), umgangssprachlich als EAN bekannt, ermöglicht eine weltweite Produktkennzeichnung.
Die Vergabe erfolgt durch die GS1 - Organisation der jeweiligen Länder.
Bitte geben Sie die GTIN-Nummer an, falls vorhanden.
Es gibt verschiedene Nummern zur Produktkennzeichnung, die als GTIN gelten. Verwenden Sie das Attribut gtin [GTIN] zur Angabe der folgenden Arten von Nummern: 
• UPC (in Nordamerika/GTIN-12): 12-stellige Nummer (8-stellige UPC-E-Codes müssen in 12-stellige Codes umgewandelt werden)
• EAN (in Europa/GTIN-13): 13-stellige Nummer
• JAN (in Japan/GTIN-13): 8- oder 13-stellige Nummer
• ISBN (für Bücher): 13-stellige Nummer (ISBN-10 muss in ISBN-13 umgewandelt werden). Wenn Sie beide Nummern haben, verwenden Sie nur die 13-stellige Nummer. Bitte ohne Bindestriche.
--UPC und JAN werden automatisch in eine 13-stellige Nummer umgewandelt durch die Ergänzung von Nullen.--
Bitte geben Sie im Datenfeld „Typ“ den Typ der GTIN an, um eine Überprüfung der GTIN zu ermöglichen.</v>
      </c>
      <c r="BG10" s="748"/>
      <c r="BH10" s="748"/>
      <c r="BI10" s="748"/>
      <c r="BJ10" s="748"/>
      <c r="BL10" s="24" t="s">
        <v>1018</v>
      </c>
    </row>
    <row r="11" spans="1:64" ht="36" customHeight="1">
      <c r="A11" s="237"/>
      <c r="B11" s="737"/>
      <c r="C11" s="738"/>
      <c r="D11" s="747"/>
      <c r="E11" s="747"/>
      <c r="F11" s="89"/>
      <c r="G11" s="90"/>
      <c r="H11" s="87" t="s">
        <v>1023</v>
      </c>
      <c r="I11" s="246" t="b">
        <f t="shared" ref="I11:I12" si="1">EXACT(W11,AY11)</f>
        <v>1</v>
      </c>
      <c r="J11" s="400" t="str">
        <f t="shared" ref="J11:J12" si="2">IF(H11="Select type","--", IF(I11=TRUE,"OK","NOT OK"))</f>
        <v>--</v>
      </c>
      <c r="K11" s="396">
        <f t="shared" ref="K11:K12" si="3">IF($H11="EAN",LEFT($G11,1),IF($H11="ISBN",LEFT($G11,1),IF($H11="UPC",0,0)))</f>
        <v>0</v>
      </c>
      <c r="L11" s="3">
        <f t="shared" ref="L11:L12" si="4">IF($H11="EAN",MID($G11,2,1),IF($H11="UPC",MID($G11,1,1),IF($H11="ISBN",MID($G11,2,1),0)))</f>
        <v>0</v>
      </c>
      <c r="M11" s="3">
        <f t="shared" ref="M11:M12" si="5">IF($H11="EAN",MID($G11,3,1),IF($H11="UPC",MID($G11,2,1),IF($H11="ISBN",MID($G11,3,1),0)))</f>
        <v>0</v>
      </c>
      <c r="N11" s="3">
        <f t="shared" ref="N11:N12" si="6">IF($H11="EAN",MID($G11,4,1),IF($H11="UPC",MID($G11,3,1),IF($H11="ISBN",MID($G11,4,1),0)))</f>
        <v>0</v>
      </c>
      <c r="O11" s="3">
        <f t="shared" ref="O11:O12" si="7">IF($H11="EAN",MID($G11,5,1),IF($H11="UPC",MID($G11,4,1),IF($H11="ISBN",MID($G11,5,1),0)))</f>
        <v>0</v>
      </c>
      <c r="P11" s="3">
        <f t="shared" ref="P11:P12" si="8">IF($H11="EAN",MID($G11,6,1),IF($H11="UPC",MID($G11,5,1),IF($H11="ISBN",MID($G11,6,1),0)))</f>
        <v>0</v>
      </c>
      <c r="Q11" s="3">
        <f t="shared" ref="Q11:Q12" si="9">IF($H11="EAN",MID($G11,7,1),IF($H11="UPC",MID($G11,6,1),IF($H11="JAN",MID($G11,1,1),IF($H11="ISBN",MID($G11,7,1),0))))</f>
        <v>0</v>
      </c>
      <c r="R11" s="3">
        <f t="shared" ref="R11:R12" si="10">IF($H11="EAN",MID($G11,8,1),IF($H11="UPC",MID($G11,7,1),IF($H11="JAN",MID($G11,2,1),IF($H11="ISBN",MID($G11,8,1),0))))</f>
        <v>0</v>
      </c>
      <c r="S11" s="3">
        <f t="shared" ref="S11:S12" si="11">IF($H11="EAN",MID($G11,9,1),IF($H11="UPC",MID($G11,8,1),IF($H11="JAN",MID($G11,3,1),IF($H11="ISBN",MID($G11,9,1),0))))</f>
        <v>0</v>
      </c>
      <c r="T11" s="3">
        <f t="shared" ref="T11:T12" si="12">IF($H11="EAN",MID($G11,10,1),IF($H11="UPC",MID($G11,9,1),IF($H11="JAN",MID($G11,4,1),IF($H11="ISBN",MID($G11,10,1),0))))</f>
        <v>0</v>
      </c>
      <c r="U11" s="3">
        <f t="shared" ref="U11:U12" si="13">IF($H11="EAN",MID($G11,11,1),IF($H11="UPC",MID($G11,10,1),IF($H11="JAN",MID($G11,5,1),IF($H11="ISBN",MID($G11,11,1),0))))</f>
        <v>0</v>
      </c>
      <c r="V11" s="3">
        <f t="shared" ref="V11:V12" si="14">IF($H11="EAN",MID($G11,12,1),IF($H11="UPC",MID($G11,11,1),IF($H11="JAN",MID($G11,6,1),IF($H11="ISBN",MID($G11,12,1),0))))</f>
        <v>0</v>
      </c>
      <c r="W11" s="3">
        <f t="shared" ref="W11:W12" si="15">IF($H11="EAN",MID($G11,13,1),IF($H11="UPC",MID($G11,12,1),IF($H11="JAN",MID($G11,7,1),IF($H11="ISBN",MID($G11,13,1),0))))</f>
        <v>0</v>
      </c>
      <c r="X11" s="96">
        <v>1</v>
      </c>
      <c r="Y11" s="145">
        <v>3</v>
      </c>
      <c r="Z11" s="145">
        <v>1</v>
      </c>
      <c r="AA11" s="145">
        <v>3</v>
      </c>
      <c r="AB11" s="145">
        <v>1</v>
      </c>
      <c r="AC11" s="145">
        <v>3</v>
      </c>
      <c r="AD11" s="145">
        <v>1</v>
      </c>
      <c r="AE11" s="145">
        <v>3</v>
      </c>
      <c r="AF11" s="145">
        <v>1</v>
      </c>
      <c r="AG11" s="145">
        <v>3</v>
      </c>
      <c r="AH11" s="145">
        <v>1</v>
      </c>
      <c r="AI11" s="145">
        <v>3</v>
      </c>
      <c r="AJ11" s="57"/>
      <c r="AK11" s="145">
        <f t="shared" si="0"/>
        <v>0</v>
      </c>
      <c r="AL11" s="145">
        <f t="shared" si="0"/>
        <v>0</v>
      </c>
      <c r="AM11" s="145">
        <f t="shared" si="0"/>
        <v>0</v>
      </c>
      <c r="AN11" s="145">
        <f t="shared" si="0"/>
        <v>0</v>
      </c>
      <c r="AO11" s="145">
        <f t="shared" si="0"/>
        <v>0</v>
      </c>
      <c r="AP11" s="145">
        <f t="shared" si="0"/>
        <v>0</v>
      </c>
      <c r="AQ11" s="145">
        <f t="shared" si="0"/>
        <v>0</v>
      </c>
      <c r="AR11" s="145">
        <f t="shared" si="0"/>
        <v>0</v>
      </c>
      <c r="AS11" s="145">
        <f t="shared" si="0"/>
        <v>0</v>
      </c>
      <c r="AT11" s="145">
        <f t="shared" si="0"/>
        <v>0</v>
      </c>
      <c r="AU11" s="145">
        <f t="shared" si="0"/>
        <v>0</v>
      </c>
      <c r="AV11" s="145">
        <f t="shared" si="0"/>
        <v>0</v>
      </c>
      <c r="AW11" s="62">
        <f t="shared" ref="AW11:AW12" si="16">SUM(AK11:AV11)</f>
        <v>0</v>
      </c>
      <c r="AX11" s="62">
        <f t="shared" ref="AX11:AX12" si="17">ROUNDUP(AW11,-1)</f>
        <v>0</v>
      </c>
      <c r="AY11" s="65">
        <f t="shared" ref="AY11:AY12" si="18">AX11-AW11</f>
        <v>0</v>
      </c>
      <c r="AZ11" s="65">
        <f t="shared" ref="AZ11:AZ12" si="19">AY11-W11</f>
        <v>0</v>
      </c>
      <c r="BB11" s="248" t="s">
        <v>1022</v>
      </c>
      <c r="BC11" s="58"/>
      <c r="BD11" s="59"/>
      <c r="BE11" s="237"/>
      <c r="BF11" s="748"/>
      <c r="BG11" s="748"/>
      <c r="BH11" s="748"/>
      <c r="BI11" s="748"/>
      <c r="BJ11" s="748"/>
      <c r="BL11" s="24" t="s">
        <v>1019</v>
      </c>
    </row>
    <row r="12" spans="1:64" ht="36" customHeight="1">
      <c r="A12" s="237"/>
      <c r="B12" s="737"/>
      <c r="C12" s="738"/>
      <c r="D12" s="747"/>
      <c r="E12" s="747"/>
      <c r="F12" s="89"/>
      <c r="G12" s="90"/>
      <c r="H12" s="87" t="s">
        <v>1023</v>
      </c>
      <c r="I12" s="246" t="b">
        <f t="shared" si="1"/>
        <v>1</v>
      </c>
      <c r="J12" s="400" t="str">
        <f t="shared" si="2"/>
        <v>--</v>
      </c>
      <c r="K12" s="396">
        <f t="shared" si="3"/>
        <v>0</v>
      </c>
      <c r="L12" s="3">
        <f t="shared" si="4"/>
        <v>0</v>
      </c>
      <c r="M12" s="3">
        <f t="shared" si="5"/>
        <v>0</v>
      </c>
      <c r="N12" s="3">
        <f t="shared" si="6"/>
        <v>0</v>
      </c>
      <c r="O12" s="3">
        <f t="shared" si="7"/>
        <v>0</v>
      </c>
      <c r="P12" s="3">
        <f t="shared" si="8"/>
        <v>0</v>
      </c>
      <c r="Q12" s="3">
        <f t="shared" si="9"/>
        <v>0</v>
      </c>
      <c r="R12" s="3">
        <f t="shared" si="10"/>
        <v>0</v>
      </c>
      <c r="S12" s="3">
        <f t="shared" si="11"/>
        <v>0</v>
      </c>
      <c r="T12" s="3">
        <f t="shared" si="12"/>
        <v>0</v>
      </c>
      <c r="U12" s="3">
        <f t="shared" si="13"/>
        <v>0</v>
      </c>
      <c r="V12" s="3">
        <f t="shared" si="14"/>
        <v>0</v>
      </c>
      <c r="W12" s="3">
        <f t="shared" si="15"/>
        <v>0</v>
      </c>
      <c r="X12" s="96">
        <v>1</v>
      </c>
      <c r="Y12" s="145">
        <v>3</v>
      </c>
      <c r="Z12" s="145">
        <v>1</v>
      </c>
      <c r="AA12" s="145">
        <v>3</v>
      </c>
      <c r="AB12" s="145">
        <v>1</v>
      </c>
      <c r="AC12" s="145">
        <v>3</v>
      </c>
      <c r="AD12" s="145">
        <v>1</v>
      </c>
      <c r="AE12" s="145">
        <v>3</v>
      </c>
      <c r="AF12" s="145">
        <v>1</v>
      </c>
      <c r="AG12" s="145">
        <v>3</v>
      </c>
      <c r="AH12" s="145">
        <v>1</v>
      </c>
      <c r="AI12" s="145">
        <v>3</v>
      </c>
      <c r="AJ12" s="57"/>
      <c r="AK12" s="145">
        <f t="shared" si="0"/>
        <v>0</v>
      </c>
      <c r="AL12" s="145">
        <f t="shared" si="0"/>
        <v>0</v>
      </c>
      <c r="AM12" s="145">
        <f t="shared" si="0"/>
        <v>0</v>
      </c>
      <c r="AN12" s="145">
        <f t="shared" si="0"/>
        <v>0</v>
      </c>
      <c r="AO12" s="145">
        <f t="shared" si="0"/>
        <v>0</v>
      </c>
      <c r="AP12" s="145">
        <f t="shared" si="0"/>
        <v>0</v>
      </c>
      <c r="AQ12" s="145">
        <f t="shared" si="0"/>
        <v>0</v>
      </c>
      <c r="AR12" s="145">
        <f t="shared" si="0"/>
        <v>0</v>
      </c>
      <c r="AS12" s="145">
        <f t="shared" si="0"/>
        <v>0</v>
      </c>
      <c r="AT12" s="145">
        <f t="shared" si="0"/>
        <v>0</v>
      </c>
      <c r="AU12" s="145">
        <f t="shared" si="0"/>
        <v>0</v>
      </c>
      <c r="AV12" s="145">
        <f t="shared" si="0"/>
        <v>0</v>
      </c>
      <c r="AW12" s="62">
        <f t="shared" si="16"/>
        <v>0</v>
      </c>
      <c r="AX12" s="62">
        <f t="shared" si="17"/>
        <v>0</v>
      </c>
      <c r="AY12" s="65">
        <f t="shared" si="18"/>
        <v>0</v>
      </c>
      <c r="AZ12" s="65">
        <f t="shared" si="19"/>
        <v>0</v>
      </c>
      <c r="BB12" s="248"/>
      <c r="BC12" s="58"/>
      <c r="BD12" s="59"/>
      <c r="BE12" s="237"/>
      <c r="BF12" s="748"/>
      <c r="BG12" s="748"/>
      <c r="BH12" s="748"/>
      <c r="BI12" s="748"/>
      <c r="BJ12" s="748"/>
      <c r="BL12" s="24" t="s">
        <v>1020</v>
      </c>
    </row>
    <row r="13" spans="1:64" ht="36" customHeight="1">
      <c r="A13" s="237"/>
      <c r="B13" s="737"/>
      <c r="C13" s="738"/>
      <c r="D13" s="747"/>
      <c r="E13" s="747"/>
      <c r="F13" s="89"/>
      <c r="G13" s="91"/>
      <c r="H13" s="87" t="s">
        <v>1023</v>
      </c>
      <c r="I13" s="88" t="b">
        <f t="shared" ref="I13:I74" si="20">EXACT(W13,AY13)</f>
        <v>1</v>
      </c>
      <c r="J13" s="401" t="str">
        <f t="shared" ref="J13:J74" si="21">IF(H13="Select type","--", IF(I13=TRUE,"OK","NOT OK"))</f>
        <v>--</v>
      </c>
      <c r="K13" s="396">
        <f t="shared" ref="K13:K74" si="22">IF($H13="EAN",LEFT($G13,1),IF($H13="ISBN",LEFT($G13,1),IF($H13="UPC",0,0)))</f>
        <v>0</v>
      </c>
      <c r="L13" s="3">
        <f t="shared" ref="L13:L74" si="23">IF($H13="EAN",MID($G13,2,1),IF($H13="UPC",MID($G13,1,1),IF($H13="ISBN",MID($G13,2,1),0)))</f>
        <v>0</v>
      </c>
      <c r="M13" s="3">
        <f t="shared" ref="M13:M74" si="24">IF($H13="EAN",MID($G13,3,1),IF($H13="UPC",MID($G13,2,1),IF($H13="ISBN",MID($G13,3,1),0)))</f>
        <v>0</v>
      </c>
      <c r="N13" s="3">
        <f t="shared" ref="N13:N74" si="25">IF($H13="EAN",MID($G13,4,1),IF($H13="UPC",MID($G13,3,1),IF($H13="ISBN",MID($G13,4,1),0)))</f>
        <v>0</v>
      </c>
      <c r="O13" s="3">
        <f t="shared" ref="O13:O74" si="26">IF($H13="EAN",MID($G13,5,1),IF($H13="UPC",MID($G13,4,1),IF($H13="ISBN",MID($G13,5,1),0)))</f>
        <v>0</v>
      </c>
      <c r="P13" s="3">
        <f t="shared" ref="P13:P74" si="27">IF($H13="EAN",MID($G13,6,1),IF($H13="UPC",MID($G13,5,1),IF($H13="ISBN",MID($G13,6,1),0)))</f>
        <v>0</v>
      </c>
      <c r="Q13" s="3">
        <f t="shared" ref="Q13" si="28">IF($H13="EAN",MID($G13,7,1),IF($H13="UPC",MID($G13,6,1),IF($H13="JAN",MID($G13,1,1),IF($H13="ISBN",MID($G13,7,1),0))))</f>
        <v>0</v>
      </c>
      <c r="R13" s="3">
        <f t="shared" ref="R13:R74" si="29">IF($H13="EAN",MID($G13,8,1),IF($H13="UPC",MID($G13,7,1),IF($H13="JAN",MID($G13,2,1),IF($H13="ISBN",MID($G13,8,1),0))))</f>
        <v>0</v>
      </c>
      <c r="S13" s="3">
        <f t="shared" ref="S13:S74" si="30">IF($H13="EAN",MID($G13,9,1),IF($H13="UPC",MID($G13,8,1),IF($H13="JAN",MID($G13,3,1),IF($H13="ISBN",MID($G13,9,1),0))))</f>
        <v>0</v>
      </c>
      <c r="T13" s="3">
        <f t="shared" ref="T13:T74" si="31">IF($H13="EAN",MID($G13,10,1),IF($H13="UPC",MID($G13,9,1),IF($H13="JAN",MID($G13,4,1),IF($H13="ISBN",MID($G13,10,1),0))))</f>
        <v>0</v>
      </c>
      <c r="U13" s="3">
        <f t="shared" ref="U13:U74" si="32">IF($H13="EAN",MID($G13,11,1),IF($H13="UPC",MID($G13,10,1),IF($H13="JAN",MID($G13,5,1),IF($H13="ISBN",MID($G13,11,1),0))))</f>
        <v>0</v>
      </c>
      <c r="V13" s="3">
        <f t="shared" ref="V13:V74" si="33">IF($H13="EAN",MID($G13,12,1),IF($H13="UPC",MID($G13,11,1),IF($H13="JAN",MID($G13,6,1),IF($H13="ISBN",MID($G13,12,1),0))))</f>
        <v>0</v>
      </c>
      <c r="W13" s="3">
        <f t="shared" ref="W13:W74" si="34">IF($H13="EAN",MID($G13,13,1),IF($H13="UPC",MID($G13,12,1),IF($H13="JAN",MID($G13,7,1),IF($H13="ISBN",MID($G13,13,1),0))))</f>
        <v>0</v>
      </c>
      <c r="X13" s="96">
        <v>1</v>
      </c>
      <c r="Y13" s="24">
        <v>3</v>
      </c>
      <c r="Z13" s="24">
        <v>1</v>
      </c>
      <c r="AA13" s="24">
        <v>3</v>
      </c>
      <c r="AB13" s="24">
        <v>1</v>
      </c>
      <c r="AC13" s="24">
        <v>3</v>
      </c>
      <c r="AD13" s="24">
        <v>1</v>
      </c>
      <c r="AE13" s="24">
        <v>3</v>
      </c>
      <c r="AF13" s="24">
        <v>1</v>
      </c>
      <c r="AG13" s="24">
        <v>3</v>
      </c>
      <c r="AH13" s="24">
        <v>1</v>
      </c>
      <c r="AI13" s="24">
        <v>3</v>
      </c>
      <c r="AJ13" s="57"/>
      <c r="AK13" s="24">
        <f t="shared" ref="AK13:AK74" si="35">K13*X13</f>
        <v>0</v>
      </c>
      <c r="AL13" s="24">
        <f t="shared" ref="AL13:AL74" si="36">L13*Y13</f>
        <v>0</v>
      </c>
      <c r="AM13" s="24">
        <f t="shared" ref="AM13:AM74" si="37">M13*Z13</f>
        <v>0</v>
      </c>
      <c r="AN13" s="24">
        <f t="shared" ref="AN13:AN74" si="38">N13*AA13</f>
        <v>0</v>
      </c>
      <c r="AO13" s="24">
        <f t="shared" ref="AO13:AO74" si="39">O13*AB13</f>
        <v>0</v>
      </c>
      <c r="AP13" s="24">
        <f t="shared" ref="AP13:AP74" si="40">P13*AC13</f>
        <v>0</v>
      </c>
      <c r="AQ13" s="24">
        <f t="shared" ref="AQ13:AQ74" si="41">Q13*AD13</f>
        <v>0</v>
      </c>
      <c r="AR13" s="24">
        <f t="shared" ref="AR13:AR74" si="42">R13*AE13</f>
        <v>0</v>
      </c>
      <c r="AS13" s="24">
        <f t="shared" ref="AS13:AS74" si="43">S13*AF13</f>
        <v>0</v>
      </c>
      <c r="AT13" s="24">
        <f t="shared" ref="AT13:AT74" si="44">T13*AG13</f>
        <v>0</v>
      </c>
      <c r="AU13" s="24">
        <f t="shared" ref="AU13:AU74" si="45">U13*AH13</f>
        <v>0</v>
      </c>
      <c r="AV13" s="24">
        <f t="shared" ref="AV13:AV74" si="46">V13*AI13</f>
        <v>0</v>
      </c>
      <c r="AW13" s="62">
        <f t="shared" ref="AW13:AW74" si="47">SUM(AK13:AV13)</f>
        <v>0</v>
      </c>
      <c r="AX13" s="62">
        <f t="shared" ref="AX13:AX74" si="48">ROUNDUP(AW13,-1)</f>
        <v>0</v>
      </c>
      <c r="AY13" s="65">
        <f t="shared" ref="AY13:AY74" si="49">AX13-AW13</f>
        <v>0</v>
      </c>
      <c r="AZ13" s="65">
        <f t="shared" ref="AZ13:AZ74" si="50">AY13-W13</f>
        <v>0</v>
      </c>
      <c r="BB13" s="58"/>
      <c r="BC13" s="58"/>
      <c r="BD13" s="59"/>
      <c r="BE13" s="237"/>
      <c r="BF13" s="748"/>
      <c r="BG13" s="748"/>
      <c r="BH13" s="748"/>
      <c r="BI13" s="748"/>
      <c r="BJ13" s="748"/>
    </row>
    <row r="14" spans="1:64" ht="36" customHeight="1">
      <c r="A14" s="237"/>
      <c r="B14" s="737"/>
      <c r="C14" s="738"/>
      <c r="D14" s="747"/>
      <c r="E14" s="747"/>
      <c r="F14" s="89"/>
      <c r="G14" s="91"/>
      <c r="H14" s="87" t="s">
        <v>1023</v>
      </c>
      <c r="I14" s="88" t="b">
        <f t="shared" si="20"/>
        <v>1</v>
      </c>
      <c r="J14" s="401" t="str">
        <f t="shared" si="21"/>
        <v>--</v>
      </c>
      <c r="K14" s="396">
        <f t="shared" si="22"/>
        <v>0</v>
      </c>
      <c r="L14" s="3">
        <f t="shared" si="23"/>
        <v>0</v>
      </c>
      <c r="M14" s="3">
        <f t="shared" si="24"/>
        <v>0</v>
      </c>
      <c r="N14" s="3">
        <f t="shared" si="25"/>
        <v>0</v>
      </c>
      <c r="O14" s="3">
        <f t="shared" si="26"/>
        <v>0</v>
      </c>
      <c r="P14" s="3">
        <f t="shared" si="27"/>
        <v>0</v>
      </c>
      <c r="Q14" s="3">
        <f>IF($H14="EAN",MID($G14,7,1),IF($H14="UPC",MID($G14,6,1),IF($H14="JAN",MID($G14,1,1),IF($H14="ISBN",MID($G14,7,1),0))))</f>
        <v>0</v>
      </c>
      <c r="R14" s="3">
        <f t="shared" si="29"/>
        <v>0</v>
      </c>
      <c r="S14" s="3">
        <f t="shared" si="30"/>
        <v>0</v>
      </c>
      <c r="T14" s="3">
        <f t="shared" si="31"/>
        <v>0</v>
      </c>
      <c r="U14" s="3">
        <f t="shared" si="32"/>
        <v>0</v>
      </c>
      <c r="V14" s="3">
        <f t="shared" si="33"/>
        <v>0</v>
      </c>
      <c r="W14" s="3">
        <f t="shared" si="34"/>
        <v>0</v>
      </c>
      <c r="X14" s="96">
        <v>1</v>
      </c>
      <c r="Y14" s="24">
        <v>3</v>
      </c>
      <c r="Z14" s="24">
        <v>1</v>
      </c>
      <c r="AA14" s="24">
        <v>3</v>
      </c>
      <c r="AB14" s="24">
        <v>1</v>
      </c>
      <c r="AC14" s="24">
        <v>3</v>
      </c>
      <c r="AD14" s="24">
        <v>1</v>
      </c>
      <c r="AE14" s="24">
        <v>3</v>
      </c>
      <c r="AF14" s="24">
        <v>1</v>
      </c>
      <c r="AG14" s="24">
        <v>3</v>
      </c>
      <c r="AH14" s="24">
        <v>1</v>
      </c>
      <c r="AI14" s="24">
        <v>3</v>
      </c>
      <c r="AJ14" s="57"/>
      <c r="AK14" s="24">
        <f t="shared" si="35"/>
        <v>0</v>
      </c>
      <c r="AL14" s="24">
        <f t="shared" si="36"/>
        <v>0</v>
      </c>
      <c r="AM14" s="24">
        <f t="shared" si="37"/>
        <v>0</v>
      </c>
      <c r="AN14" s="24">
        <f t="shared" si="38"/>
        <v>0</v>
      </c>
      <c r="AO14" s="24">
        <f t="shared" si="39"/>
        <v>0</v>
      </c>
      <c r="AP14" s="24">
        <f t="shared" si="40"/>
        <v>0</v>
      </c>
      <c r="AQ14" s="24">
        <f t="shared" si="41"/>
        <v>0</v>
      </c>
      <c r="AR14" s="24">
        <f t="shared" si="42"/>
        <v>0</v>
      </c>
      <c r="AS14" s="24">
        <f t="shared" si="43"/>
        <v>0</v>
      </c>
      <c r="AT14" s="24">
        <f t="shared" si="44"/>
        <v>0</v>
      </c>
      <c r="AU14" s="24">
        <f t="shared" si="45"/>
        <v>0</v>
      </c>
      <c r="AV14" s="24">
        <f t="shared" si="46"/>
        <v>0</v>
      </c>
      <c r="AW14" s="62">
        <f t="shared" si="47"/>
        <v>0</v>
      </c>
      <c r="AX14" s="62">
        <f t="shared" si="48"/>
        <v>0</v>
      </c>
      <c r="AY14" s="65">
        <f t="shared" si="49"/>
        <v>0</v>
      </c>
      <c r="AZ14" s="65">
        <f t="shared" si="50"/>
        <v>0</v>
      </c>
      <c r="BB14" s="58"/>
      <c r="BC14" s="58"/>
      <c r="BD14" s="59"/>
      <c r="BE14" s="237"/>
      <c r="BF14" s="748"/>
      <c r="BG14" s="748"/>
      <c r="BH14" s="748"/>
      <c r="BI14" s="748"/>
      <c r="BJ14" s="748"/>
    </row>
    <row r="15" spans="1:64" s="24" customFormat="1" ht="36" customHeight="1">
      <c r="A15" s="237"/>
      <c r="B15" s="737"/>
      <c r="C15" s="738"/>
      <c r="D15" s="747"/>
      <c r="E15" s="747"/>
      <c r="F15" s="89"/>
      <c r="G15" s="91"/>
      <c r="H15" s="87" t="s">
        <v>1023</v>
      </c>
      <c r="I15" s="88" t="b">
        <f t="shared" si="20"/>
        <v>1</v>
      </c>
      <c r="J15" s="401" t="str">
        <f t="shared" si="21"/>
        <v>--</v>
      </c>
      <c r="K15" s="396">
        <f t="shared" si="22"/>
        <v>0</v>
      </c>
      <c r="L15" s="3">
        <f t="shared" si="23"/>
        <v>0</v>
      </c>
      <c r="M15" s="3">
        <f t="shared" si="24"/>
        <v>0</v>
      </c>
      <c r="N15" s="3">
        <f t="shared" si="25"/>
        <v>0</v>
      </c>
      <c r="O15" s="3">
        <f t="shared" si="26"/>
        <v>0</v>
      </c>
      <c r="P15" s="3">
        <f t="shared" si="27"/>
        <v>0</v>
      </c>
      <c r="Q15" s="3">
        <f t="shared" ref="Q15:Q78" si="51">IF($H15="EAN",MID($G15,7,1),IF($H15="UPC",MID($G15,6,1),IF($H15="JAN",MID($G15,1,1),IF($H15="ISBN",MID($G15,7,1),0))))</f>
        <v>0</v>
      </c>
      <c r="R15" s="3">
        <f t="shared" si="29"/>
        <v>0</v>
      </c>
      <c r="S15" s="3">
        <f t="shared" si="30"/>
        <v>0</v>
      </c>
      <c r="T15" s="3">
        <f t="shared" si="31"/>
        <v>0</v>
      </c>
      <c r="U15" s="3">
        <f t="shared" si="32"/>
        <v>0</v>
      </c>
      <c r="V15" s="3">
        <f t="shared" si="33"/>
        <v>0</v>
      </c>
      <c r="W15" s="3">
        <f t="shared" si="34"/>
        <v>0</v>
      </c>
      <c r="X15" s="96">
        <v>1</v>
      </c>
      <c r="Y15" s="24">
        <v>3</v>
      </c>
      <c r="Z15" s="24">
        <v>1</v>
      </c>
      <c r="AA15" s="24">
        <v>3</v>
      </c>
      <c r="AB15" s="24">
        <v>1</v>
      </c>
      <c r="AC15" s="24">
        <v>3</v>
      </c>
      <c r="AD15" s="24">
        <v>1</v>
      </c>
      <c r="AE15" s="24">
        <v>3</v>
      </c>
      <c r="AF15" s="24">
        <v>1</v>
      </c>
      <c r="AG15" s="24">
        <v>3</v>
      </c>
      <c r="AH15" s="24">
        <v>1</v>
      </c>
      <c r="AI15" s="24">
        <v>3</v>
      </c>
      <c r="AJ15" s="57"/>
      <c r="AK15" s="24">
        <f t="shared" si="35"/>
        <v>0</v>
      </c>
      <c r="AL15" s="24">
        <f t="shared" si="36"/>
        <v>0</v>
      </c>
      <c r="AM15" s="24">
        <f t="shared" si="37"/>
        <v>0</v>
      </c>
      <c r="AN15" s="24">
        <f t="shared" si="38"/>
        <v>0</v>
      </c>
      <c r="AO15" s="24">
        <f t="shared" si="39"/>
        <v>0</v>
      </c>
      <c r="AP15" s="24">
        <f t="shared" si="40"/>
        <v>0</v>
      </c>
      <c r="AQ15" s="24">
        <f t="shared" si="41"/>
        <v>0</v>
      </c>
      <c r="AR15" s="24">
        <f t="shared" si="42"/>
        <v>0</v>
      </c>
      <c r="AS15" s="24">
        <f t="shared" si="43"/>
        <v>0</v>
      </c>
      <c r="AT15" s="24">
        <f t="shared" si="44"/>
        <v>0</v>
      </c>
      <c r="AU15" s="24">
        <f t="shared" si="45"/>
        <v>0</v>
      </c>
      <c r="AV15" s="24">
        <f t="shared" si="46"/>
        <v>0</v>
      </c>
      <c r="AW15" s="62">
        <f t="shared" si="47"/>
        <v>0</v>
      </c>
      <c r="AX15" s="62">
        <f t="shared" si="48"/>
        <v>0</v>
      </c>
      <c r="AY15" s="65">
        <f t="shared" si="49"/>
        <v>0</v>
      </c>
      <c r="AZ15" s="65">
        <f t="shared" si="50"/>
        <v>0</v>
      </c>
      <c r="BB15" s="58"/>
      <c r="BC15" s="58"/>
      <c r="BD15" s="59"/>
      <c r="BE15" s="237"/>
      <c r="BF15" s="748"/>
      <c r="BG15" s="748"/>
      <c r="BH15" s="748"/>
      <c r="BI15" s="748"/>
      <c r="BJ15" s="748"/>
    </row>
    <row r="16" spans="1:64" s="24" customFormat="1" ht="36" customHeight="1">
      <c r="A16" s="237"/>
      <c r="B16" s="737"/>
      <c r="C16" s="738"/>
      <c r="D16" s="747"/>
      <c r="E16" s="747"/>
      <c r="F16" s="89"/>
      <c r="G16" s="91"/>
      <c r="H16" s="87" t="s">
        <v>1023</v>
      </c>
      <c r="I16" s="88" t="b">
        <f t="shared" si="20"/>
        <v>1</v>
      </c>
      <c r="J16" s="401" t="str">
        <f t="shared" si="21"/>
        <v>--</v>
      </c>
      <c r="K16" s="396">
        <f t="shared" si="22"/>
        <v>0</v>
      </c>
      <c r="L16" s="3">
        <f t="shared" si="23"/>
        <v>0</v>
      </c>
      <c r="M16" s="3">
        <f t="shared" si="24"/>
        <v>0</v>
      </c>
      <c r="N16" s="3">
        <f t="shared" si="25"/>
        <v>0</v>
      </c>
      <c r="O16" s="3">
        <f t="shared" si="26"/>
        <v>0</v>
      </c>
      <c r="P16" s="3">
        <f t="shared" si="27"/>
        <v>0</v>
      </c>
      <c r="Q16" s="3">
        <f t="shared" si="51"/>
        <v>0</v>
      </c>
      <c r="R16" s="3">
        <f t="shared" si="29"/>
        <v>0</v>
      </c>
      <c r="S16" s="3">
        <f t="shared" si="30"/>
        <v>0</v>
      </c>
      <c r="T16" s="3">
        <f t="shared" si="31"/>
        <v>0</v>
      </c>
      <c r="U16" s="3">
        <f t="shared" si="32"/>
        <v>0</v>
      </c>
      <c r="V16" s="3">
        <f t="shared" si="33"/>
        <v>0</v>
      </c>
      <c r="W16" s="3">
        <f t="shared" si="34"/>
        <v>0</v>
      </c>
      <c r="X16" s="96">
        <v>1</v>
      </c>
      <c r="Y16" s="24">
        <v>3</v>
      </c>
      <c r="Z16" s="24">
        <v>1</v>
      </c>
      <c r="AA16" s="24">
        <v>3</v>
      </c>
      <c r="AB16" s="24">
        <v>1</v>
      </c>
      <c r="AC16" s="24">
        <v>3</v>
      </c>
      <c r="AD16" s="24">
        <v>1</v>
      </c>
      <c r="AE16" s="24">
        <v>3</v>
      </c>
      <c r="AF16" s="24">
        <v>1</v>
      </c>
      <c r="AG16" s="24">
        <v>3</v>
      </c>
      <c r="AH16" s="24">
        <v>1</v>
      </c>
      <c r="AI16" s="24">
        <v>3</v>
      </c>
      <c r="AJ16" s="57"/>
      <c r="AK16" s="24">
        <f t="shared" si="35"/>
        <v>0</v>
      </c>
      <c r="AL16" s="24">
        <f t="shared" si="36"/>
        <v>0</v>
      </c>
      <c r="AM16" s="24">
        <f t="shared" si="37"/>
        <v>0</v>
      </c>
      <c r="AN16" s="24">
        <f t="shared" si="38"/>
        <v>0</v>
      </c>
      <c r="AO16" s="24">
        <f t="shared" si="39"/>
        <v>0</v>
      </c>
      <c r="AP16" s="24">
        <f t="shared" si="40"/>
        <v>0</v>
      </c>
      <c r="AQ16" s="24">
        <f t="shared" si="41"/>
        <v>0</v>
      </c>
      <c r="AR16" s="24">
        <f t="shared" si="42"/>
        <v>0</v>
      </c>
      <c r="AS16" s="24">
        <f t="shared" si="43"/>
        <v>0</v>
      </c>
      <c r="AT16" s="24">
        <f t="shared" si="44"/>
        <v>0</v>
      </c>
      <c r="AU16" s="24">
        <f t="shared" si="45"/>
        <v>0</v>
      </c>
      <c r="AV16" s="24">
        <f t="shared" si="46"/>
        <v>0</v>
      </c>
      <c r="AW16" s="62">
        <f t="shared" si="47"/>
        <v>0</v>
      </c>
      <c r="AX16" s="62">
        <f t="shared" si="48"/>
        <v>0</v>
      </c>
      <c r="AY16" s="65">
        <f t="shared" si="49"/>
        <v>0</v>
      </c>
      <c r="AZ16" s="65">
        <f t="shared" si="50"/>
        <v>0</v>
      </c>
      <c r="BB16" s="58"/>
      <c r="BC16" s="58"/>
      <c r="BD16" s="59"/>
      <c r="BE16" s="237"/>
      <c r="BF16" s="748"/>
      <c r="BG16" s="748"/>
      <c r="BH16" s="748"/>
      <c r="BI16" s="748"/>
      <c r="BJ16" s="748"/>
    </row>
    <row r="17" spans="1:62" s="24" customFormat="1" ht="36" customHeight="1">
      <c r="A17" s="237"/>
      <c r="B17" s="737"/>
      <c r="C17" s="738"/>
      <c r="D17" s="747"/>
      <c r="E17" s="747"/>
      <c r="F17" s="89"/>
      <c r="G17" s="91"/>
      <c r="H17" s="87" t="s">
        <v>1023</v>
      </c>
      <c r="I17" s="88" t="b">
        <f t="shared" si="20"/>
        <v>1</v>
      </c>
      <c r="J17" s="401" t="str">
        <f t="shared" si="21"/>
        <v>--</v>
      </c>
      <c r="K17" s="396">
        <f t="shared" si="22"/>
        <v>0</v>
      </c>
      <c r="L17" s="3">
        <f t="shared" si="23"/>
        <v>0</v>
      </c>
      <c r="M17" s="3">
        <f t="shared" si="24"/>
        <v>0</v>
      </c>
      <c r="N17" s="3">
        <f t="shared" si="25"/>
        <v>0</v>
      </c>
      <c r="O17" s="3">
        <f t="shared" si="26"/>
        <v>0</v>
      </c>
      <c r="P17" s="3">
        <f t="shared" si="27"/>
        <v>0</v>
      </c>
      <c r="Q17" s="3">
        <f t="shared" si="51"/>
        <v>0</v>
      </c>
      <c r="R17" s="3">
        <f t="shared" si="29"/>
        <v>0</v>
      </c>
      <c r="S17" s="3">
        <f t="shared" si="30"/>
        <v>0</v>
      </c>
      <c r="T17" s="3">
        <f t="shared" si="31"/>
        <v>0</v>
      </c>
      <c r="U17" s="3">
        <f t="shared" si="32"/>
        <v>0</v>
      </c>
      <c r="V17" s="3">
        <f t="shared" si="33"/>
        <v>0</v>
      </c>
      <c r="W17" s="3">
        <f t="shared" si="34"/>
        <v>0</v>
      </c>
      <c r="X17" s="96">
        <v>1</v>
      </c>
      <c r="Y17" s="24">
        <v>3</v>
      </c>
      <c r="Z17" s="24">
        <v>1</v>
      </c>
      <c r="AA17" s="24">
        <v>3</v>
      </c>
      <c r="AB17" s="24">
        <v>1</v>
      </c>
      <c r="AC17" s="24">
        <v>3</v>
      </c>
      <c r="AD17" s="24">
        <v>1</v>
      </c>
      <c r="AE17" s="24">
        <v>3</v>
      </c>
      <c r="AF17" s="24">
        <v>1</v>
      </c>
      <c r="AG17" s="24">
        <v>3</v>
      </c>
      <c r="AH17" s="24">
        <v>1</v>
      </c>
      <c r="AI17" s="24">
        <v>3</v>
      </c>
      <c r="AJ17" s="57"/>
      <c r="AK17" s="24">
        <f t="shared" si="35"/>
        <v>0</v>
      </c>
      <c r="AL17" s="24">
        <f t="shared" si="36"/>
        <v>0</v>
      </c>
      <c r="AM17" s="24">
        <f t="shared" si="37"/>
        <v>0</v>
      </c>
      <c r="AN17" s="24">
        <f t="shared" si="38"/>
        <v>0</v>
      </c>
      <c r="AO17" s="24">
        <f t="shared" si="39"/>
        <v>0</v>
      </c>
      <c r="AP17" s="24">
        <f t="shared" si="40"/>
        <v>0</v>
      </c>
      <c r="AQ17" s="24">
        <f t="shared" si="41"/>
        <v>0</v>
      </c>
      <c r="AR17" s="24">
        <f t="shared" si="42"/>
        <v>0</v>
      </c>
      <c r="AS17" s="24">
        <f t="shared" si="43"/>
        <v>0</v>
      </c>
      <c r="AT17" s="24">
        <f t="shared" si="44"/>
        <v>0</v>
      </c>
      <c r="AU17" s="24">
        <f t="shared" si="45"/>
        <v>0</v>
      </c>
      <c r="AV17" s="24">
        <f t="shared" si="46"/>
        <v>0</v>
      </c>
      <c r="AW17" s="62">
        <f t="shared" si="47"/>
        <v>0</v>
      </c>
      <c r="AX17" s="62">
        <f t="shared" si="48"/>
        <v>0</v>
      </c>
      <c r="AY17" s="65">
        <f t="shared" si="49"/>
        <v>0</v>
      </c>
      <c r="AZ17" s="65">
        <f t="shared" si="50"/>
        <v>0</v>
      </c>
      <c r="BB17" s="58"/>
      <c r="BC17" s="58"/>
      <c r="BD17" s="59"/>
      <c r="BE17" s="237"/>
      <c r="BF17" s="748"/>
      <c r="BG17" s="748"/>
      <c r="BH17" s="748"/>
      <c r="BI17" s="748"/>
      <c r="BJ17" s="748"/>
    </row>
    <row r="18" spans="1:62" s="24" customFormat="1" ht="36" customHeight="1">
      <c r="A18" s="237"/>
      <c r="B18" s="737"/>
      <c r="C18" s="738"/>
      <c r="D18" s="747"/>
      <c r="E18" s="747"/>
      <c r="F18" s="89"/>
      <c r="G18" s="91"/>
      <c r="H18" s="87" t="s">
        <v>1023</v>
      </c>
      <c r="I18" s="88" t="b">
        <f t="shared" si="20"/>
        <v>1</v>
      </c>
      <c r="J18" s="401" t="str">
        <f t="shared" si="21"/>
        <v>--</v>
      </c>
      <c r="K18" s="396">
        <f t="shared" si="22"/>
        <v>0</v>
      </c>
      <c r="L18" s="3">
        <f t="shared" si="23"/>
        <v>0</v>
      </c>
      <c r="M18" s="3">
        <f t="shared" si="24"/>
        <v>0</v>
      </c>
      <c r="N18" s="3">
        <f t="shared" si="25"/>
        <v>0</v>
      </c>
      <c r="O18" s="3">
        <f t="shared" si="26"/>
        <v>0</v>
      </c>
      <c r="P18" s="3">
        <f t="shared" si="27"/>
        <v>0</v>
      </c>
      <c r="Q18" s="3">
        <f t="shared" si="51"/>
        <v>0</v>
      </c>
      <c r="R18" s="3">
        <f t="shared" si="29"/>
        <v>0</v>
      </c>
      <c r="S18" s="3">
        <f t="shared" si="30"/>
        <v>0</v>
      </c>
      <c r="T18" s="3">
        <f t="shared" si="31"/>
        <v>0</v>
      </c>
      <c r="U18" s="3">
        <f t="shared" si="32"/>
        <v>0</v>
      </c>
      <c r="V18" s="3">
        <f t="shared" si="33"/>
        <v>0</v>
      </c>
      <c r="W18" s="3">
        <f t="shared" si="34"/>
        <v>0</v>
      </c>
      <c r="X18" s="96">
        <v>1</v>
      </c>
      <c r="Y18" s="24">
        <v>3</v>
      </c>
      <c r="Z18" s="24">
        <v>1</v>
      </c>
      <c r="AA18" s="24">
        <v>3</v>
      </c>
      <c r="AB18" s="24">
        <v>1</v>
      </c>
      <c r="AC18" s="24">
        <v>3</v>
      </c>
      <c r="AD18" s="24">
        <v>1</v>
      </c>
      <c r="AE18" s="24">
        <v>3</v>
      </c>
      <c r="AF18" s="24">
        <v>1</v>
      </c>
      <c r="AG18" s="24">
        <v>3</v>
      </c>
      <c r="AH18" s="24">
        <v>1</v>
      </c>
      <c r="AI18" s="24">
        <v>3</v>
      </c>
      <c r="AJ18" s="57"/>
      <c r="AK18" s="24">
        <f t="shared" si="35"/>
        <v>0</v>
      </c>
      <c r="AL18" s="24">
        <f t="shared" si="36"/>
        <v>0</v>
      </c>
      <c r="AM18" s="24">
        <f t="shared" si="37"/>
        <v>0</v>
      </c>
      <c r="AN18" s="24">
        <f t="shared" si="38"/>
        <v>0</v>
      </c>
      <c r="AO18" s="24">
        <f t="shared" si="39"/>
        <v>0</v>
      </c>
      <c r="AP18" s="24">
        <f t="shared" si="40"/>
        <v>0</v>
      </c>
      <c r="AQ18" s="24">
        <f t="shared" si="41"/>
        <v>0</v>
      </c>
      <c r="AR18" s="24">
        <f t="shared" si="42"/>
        <v>0</v>
      </c>
      <c r="AS18" s="24">
        <f t="shared" si="43"/>
        <v>0</v>
      </c>
      <c r="AT18" s="24">
        <f t="shared" si="44"/>
        <v>0</v>
      </c>
      <c r="AU18" s="24">
        <f t="shared" si="45"/>
        <v>0</v>
      </c>
      <c r="AV18" s="24">
        <f t="shared" si="46"/>
        <v>0</v>
      </c>
      <c r="AW18" s="62">
        <f t="shared" si="47"/>
        <v>0</v>
      </c>
      <c r="AX18" s="62">
        <f t="shared" si="48"/>
        <v>0</v>
      </c>
      <c r="AY18" s="65">
        <f t="shared" si="49"/>
        <v>0</v>
      </c>
      <c r="AZ18" s="65">
        <f t="shared" si="50"/>
        <v>0</v>
      </c>
      <c r="BB18" s="58"/>
      <c r="BC18" s="58"/>
      <c r="BD18" s="59"/>
      <c r="BE18" s="237"/>
      <c r="BF18" s="748"/>
      <c r="BG18" s="748"/>
      <c r="BH18" s="748"/>
      <c r="BI18" s="748"/>
      <c r="BJ18" s="748"/>
    </row>
    <row r="19" spans="1:62" s="24" customFormat="1" ht="36" customHeight="1">
      <c r="A19" s="237"/>
      <c r="B19" s="737"/>
      <c r="C19" s="738"/>
      <c r="D19" s="747"/>
      <c r="E19" s="747"/>
      <c r="F19" s="89"/>
      <c r="G19" s="91"/>
      <c r="H19" s="87" t="s">
        <v>1023</v>
      </c>
      <c r="I19" s="88" t="b">
        <f t="shared" si="20"/>
        <v>1</v>
      </c>
      <c r="J19" s="401" t="str">
        <f t="shared" si="21"/>
        <v>--</v>
      </c>
      <c r="K19" s="396">
        <f t="shared" si="22"/>
        <v>0</v>
      </c>
      <c r="L19" s="3">
        <f t="shared" si="23"/>
        <v>0</v>
      </c>
      <c r="M19" s="3">
        <f t="shared" si="24"/>
        <v>0</v>
      </c>
      <c r="N19" s="3">
        <f t="shared" si="25"/>
        <v>0</v>
      </c>
      <c r="O19" s="3">
        <f t="shared" si="26"/>
        <v>0</v>
      </c>
      <c r="P19" s="3">
        <f t="shared" si="27"/>
        <v>0</v>
      </c>
      <c r="Q19" s="3">
        <f t="shared" si="51"/>
        <v>0</v>
      </c>
      <c r="R19" s="3">
        <f t="shared" si="29"/>
        <v>0</v>
      </c>
      <c r="S19" s="3">
        <f t="shared" si="30"/>
        <v>0</v>
      </c>
      <c r="T19" s="3">
        <f t="shared" si="31"/>
        <v>0</v>
      </c>
      <c r="U19" s="3">
        <f t="shared" si="32"/>
        <v>0</v>
      </c>
      <c r="V19" s="3">
        <f t="shared" si="33"/>
        <v>0</v>
      </c>
      <c r="W19" s="3">
        <f t="shared" si="34"/>
        <v>0</v>
      </c>
      <c r="X19" s="96">
        <v>1</v>
      </c>
      <c r="Y19" s="24">
        <v>3</v>
      </c>
      <c r="Z19" s="24">
        <v>1</v>
      </c>
      <c r="AA19" s="24">
        <v>3</v>
      </c>
      <c r="AB19" s="24">
        <v>1</v>
      </c>
      <c r="AC19" s="24">
        <v>3</v>
      </c>
      <c r="AD19" s="24">
        <v>1</v>
      </c>
      <c r="AE19" s="24">
        <v>3</v>
      </c>
      <c r="AF19" s="24">
        <v>1</v>
      </c>
      <c r="AG19" s="24">
        <v>3</v>
      </c>
      <c r="AH19" s="24">
        <v>1</v>
      </c>
      <c r="AI19" s="24">
        <v>3</v>
      </c>
      <c r="AJ19" s="57"/>
      <c r="AK19" s="24">
        <f t="shared" si="35"/>
        <v>0</v>
      </c>
      <c r="AL19" s="24">
        <f t="shared" si="36"/>
        <v>0</v>
      </c>
      <c r="AM19" s="24">
        <f t="shared" si="37"/>
        <v>0</v>
      </c>
      <c r="AN19" s="24">
        <f t="shared" si="38"/>
        <v>0</v>
      </c>
      <c r="AO19" s="24">
        <f t="shared" si="39"/>
        <v>0</v>
      </c>
      <c r="AP19" s="24">
        <f t="shared" si="40"/>
        <v>0</v>
      </c>
      <c r="AQ19" s="24">
        <f t="shared" si="41"/>
        <v>0</v>
      </c>
      <c r="AR19" s="24">
        <f t="shared" si="42"/>
        <v>0</v>
      </c>
      <c r="AS19" s="24">
        <f t="shared" si="43"/>
        <v>0</v>
      </c>
      <c r="AT19" s="24">
        <f t="shared" si="44"/>
        <v>0</v>
      </c>
      <c r="AU19" s="24">
        <f t="shared" si="45"/>
        <v>0</v>
      </c>
      <c r="AV19" s="24">
        <f t="shared" si="46"/>
        <v>0</v>
      </c>
      <c r="AW19" s="62">
        <f t="shared" si="47"/>
        <v>0</v>
      </c>
      <c r="AX19" s="62">
        <f t="shared" si="48"/>
        <v>0</v>
      </c>
      <c r="AY19" s="65">
        <f t="shared" si="49"/>
        <v>0</v>
      </c>
      <c r="AZ19" s="65">
        <f t="shared" si="50"/>
        <v>0</v>
      </c>
      <c r="BB19" s="58"/>
      <c r="BC19" s="58"/>
      <c r="BD19" s="59"/>
      <c r="BE19" s="237"/>
      <c r="BF19" s="239"/>
      <c r="BG19" s="239"/>
      <c r="BH19" s="239"/>
      <c r="BI19" s="239"/>
      <c r="BJ19" s="239"/>
    </row>
    <row r="20" spans="1:62" s="24" customFormat="1" ht="36" customHeight="1">
      <c r="A20" s="237"/>
      <c r="B20" s="737"/>
      <c r="C20" s="738"/>
      <c r="D20" s="747"/>
      <c r="E20" s="747"/>
      <c r="F20" s="89"/>
      <c r="G20" s="91"/>
      <c r="H20" s="87" t="s">
        <v>1023</v>
      </c>
      <c r="I20" s="88" t="b">
        <f t="shared" si="20"/>
        <v>1</v>
      </c>
      <c r="J20" s="401" t="str">
        <f t="shared" si="21"/>
        <v>--</v>
      </c>
      <c r="K20" s="396">
        <f t="shared" si="22"/>
        <v>0</v>
      </c>
      <c r="L20" s="3">
        <f t="shared" si="23"/>
        <v>0</v>
      </c>
      <c r="M20" s="3">
        <f t="shared" si="24"/>
        <v>0</v>
      </c>
      <c r="N20" s="3">
        <f t="shared" si="25"/>
        <v>0</v>
      </c>
      <c r="O20" s="3">
        <f t="shared" si="26"/>
        <v>0</v>
      </c>
      <c r="P20" s="3">
        <f t="shared" si="27"/>
        <v>0</v>
      </c>
      <c r="Q20" s="3">
        <f t="shared" si="51"/>
        <v>0</v>
      </c>
      <c r="R20" s="3">
        <f t="shared" si="29"/>
        <v>0</v>
      </c>
      <c r="S20" s="3">
        <f t="shared" si="30"/>
        <v>0</v>
      </c>
      <c r="T20" s="3">
        <f t="shared" si="31"/>
        <v>0</v>
      </c>
      <c r="U20" s="3">
        <f t="shared" si="32"/>
        <v>0</v>
      </c>
      <c r="V20" s="3">
        <f t="shared" si="33"/>
        <v>0</v>
      </c>
      <c r="W20" s="3">
        <f t="shared" si="34"/>
        <v>0</v>
      </c>
      <c r="X20" s="96">
        <v>1</v>
      </c>
      <c r="Y20" s="24">
        <v>3</v>
      </c>
      <c r="Z20" s="24">
        <v>1</v>
      </c>
      <c r="AA20" s="24">
        <v>3</v>
      </c>
      <c r="AB20" s="24">
        <v>1</v>
      </c>
      <c r="AC20" s="24">
        <v>3</v>
      </c>
      <c r="AD20" s="24">
        <v>1</v>
      </c>
      <c r="AE20" s="24">
        <v>3</v>
      </c>
      <c r="AF20" s="24">
        <v>1</v>
      </c>
      <c r="AG20" s="24">
        <v>3</v>
      </c>
      <c r="AH20" s="24">
        <v>1</v>
      </c>
      <c r="AI20" s="24">
        <v>3</v>
      </c>
      <c r="AJ20" s="57"/>
      <c r="AK20" s="24">
        <f t="shared" si="35"/>
        <v>0</v>
      </c>
      <c r="AL20" s="24">
        <f t="shared" si="36"/>
        <v>0</v>
      </c>
      <c r="AM20" s="24">
        <f t="shared" si="37"/>
        <v>0</v>
      </c>
      <c r="AN20" s="24">
        <f t="shared" si="38"/>
        <v>0</v>
      </c>
      <c r="AO20" s="24">
        <f t="shared" si="39"/>
        <v>0</v>
      </c>
      <c r="AP20" s="24">
        <f t="shared" si="40"/>
        <v>0</v>
      </c>
      <c r="AQ20" s="24">
        <f t="shared" si="41"/>
        <v>0</v>
      </c>
      <c r="AR20" s="24">
        <f t="shared" si="42"/>
        <v>0</v>
      </c>
      <c r="AS20" s="24">
        <f t="shared" si="43"/>
        <v>0</v>
      </c>
      <c r="AT20" s="24">
        <f t="shared" si="44"/>
        <v>0</v>
      </c>
      <c r="AU20" s="24">
        <f t="shared" si="45"/>
        <v>0</v>
      </c>
      <c r="AV20" s="24">
        <f t="shared" si="46"/>
        <v>0</v>
      </c>
      <c r="AW20" s="62">
        <f t="shared" si="47"/>
        <v>0</v>
      </c>
      <c r="AX20" s="62">
        <f t="shared" si="48"/>
        <v>0</v>
      </c>
      <c r="AY20" s="65">
        <f t="shared" si="49"/>
        <v>0</v>
      </c>
      <c r="AZ20" s="65">
        <f t="shared" si="50"/>
        <v>0</v>
      </c>
      <c r="BB20" s="58"/>
      <c r="BC20" s="58"/>
      <c r="BD20" s="59"/>
      <c r="BE20" s="237"/>
      <c r="BF20" s="239"/>
      <c r="BG20" s="239"/>
      <c r="BH20" s="239"/>
      <c r="BI20" s="239"/>
      <c r="BJ20" s="239"/>
    </row>
    <row r="21" spans="1:62" s="24" customFormat="1" ht="36" customHeight="1">
      <c r="A21" s="237"/>
      <c r="B21" s="737"/>
      <c r="C21" s="738"/>
      <c r="D21" s="747"/>
      <c r="E21" s="747"/>
      <c r="F21" s="89"/>
      <c r="G21" s="91"/>
      <c r="H21" s="87" t="s">
        <v>1023</v>
      </c>
      <c r="I21" s="88" t="b">
        <f t="shared" si="20"/>
        <v>1</v>
      </c>
      <c r="J21" s="401" t="str">
        <f t="shared" si="21"/>
        <v>--</v>
      </c>
      <c r="K21" s="396">
        <f t="shared" si="22"/>
        <v>0</v>
      </c>
      <c r="L21" s="3">
        <f t="shared" si="23"/>
        <v>0</v>
      </c>
      <c r="M21" s="3">
        <f t="shared" si="24"/>
        <v>0</v>
      </c>
      <c r="N21" s="3">
        <f t="shared" si="25"/>
        <v>0</v>
      </c>
      <c r="O21" s="3">
        <f t="shared" si="26"/>
        <v>0</v>
      </c>
      <c r="P21" s="3">
        <f t="shared" si="27"/>
        <v>0</v>
      </c>
      <c r="Q21" s="3">
        <f t="shared" si="51"/>
        <v>0</v>
      </c>
      <c r="R21" s="3">
        <f t="shared" si="29"/>
        <v>0</v>
      </c>
      <c r="S21" s="3">
        <f t="shared" si="30"/>
        <v>0</v>
      </c>
      <c r="T21" s="3">
        <f t="shared" si="31"/>
        <v>0</v>
      </c>
      <c r="U21" s="3">
        <f t="shared" si="32"/>
        <v>0</v>
      </c>
      <c r="V21" s="3">
        <f t="shared" si="33"/>
        <v>0</v>
      </c>
      <c r="W21" s="3">
        <f t="shared" si="34"/>
        <v>0</v>
      </c>
      <c r="X21" s="96">
        <v>1</v>
      </c>
      <c r="Y21" s="24">
        <v>3</v>
      </c>
      <c r="Z21" s="24">
        <v>1</v>
      </c>
      <c r="AA21" s="24">
        <v>3</v>
      </c>
      <c r="AB21" s="24">
        <v>1</v>
      </c>
      <c r="AC21" s="24">
        <v>3</v>
      </c>
      <c r="AD21" s="24">
        <v>1</v>
      </c>
      <c r="AE21" s="24">
        <v>3</v>
      </c>
      <c r="AF21" s="24">
        <v>1</v>
      </c>
      <c r="AG21" s="24">
        <v>3</v>
      </c>
      <c r="AH21" s="24">
        <v>1</v>
      </c>
      <c r="AI21" s="24">
        <v>3</v>
      </c>
      <c r="AJ21" s="57"/>
      <c r="AK21" s="24">
        <f t="shared" si="35"/>
        <v>0</v>
      </c>
      <c r="AL21" s="24">
        <f t="shared" si="36"/>
        <v>0</v>
      </c>
      <c r="AM21" s="24">
        <f t="shared" si="37"/>
        <v>0</v>
      </c>
      <c r="AN21" s="24">
        <f t="shared" si="38"/>
        <v>0</v>
      </c>
      <c r="AO21" s="24">
        <f t="shared" si="39"/>
        <v>0</v>
      </c>
      <c r="AP21" s="24">
        <f t="shared" si="40"/>
        <v>0</v>
      </c>
      <c r="AQ21" s="24">
        <f t="shared" si="41"/>
        <v>0</v>
      </c>
      <c r="AR21" s="24">
        <f t="shared" si="42"/>
        <v>0</v>
      </c>
      <c r="AS21" s="24">
        <f t="shared" si="43"/>
        <v>0</v>
      </c>
      <c r="AT21" s="24">
        <f t="shared" si="44"/>
        <v>0</v>
      </c>
      <c r="AU21" s="24">
        <f t="shared" si="45"/>
        <v>0</v>
      </c>
      <c r="AV21" s="24">
        <f t="shared" si="46"/>
        <v>0</v>
      </c>
      <c r="AW21" s="62">
        <f t="shared" si="47"/>
        <v>0</v>
      </c>
      <c r="AX21" s="62">
        <f t="shared" si="48"/>
        <v>0</v>
      </c>
      <c r="AY21" s="65">
        <f t="shared" si="49"/>
        <v>0</v>
      </c>
      <c r="AZ21" s="65">
        <f t="shared" si="50"/>
        <v>0</v>
      </c>
      <c r="BB21" s="58"/>
      <c r="BC21" s="58"/>
      <c r="BD21" s="59"/>
      <c r="BE21" s="237"/>
      <c r="BF21" s="239"/>
      <c r="BG21" s="239"/>
      <c r="BH21" s="239"/>
      <c r="BI21" s="239"/>
      <c r="BJ21" s="239"/>
    </row>
    <row r="22" spans="1:62" s="24" customFormat="1" ht="36" customHeight="1">
      <c r="A22" s="237"/>
      <c r="B22" s="737"/>
      <c r="C22" s="738"/>
      <c r="D22" s="747"/>
      <c r="E22" s="747"/>
      <c r="F22" s="89"/>
      <c r="G22" s="91"/>
      <c r="H22" s="87" t="s">
        <v>1023</v>
      </c>
      <c r="I22" s="88" t="b">
        <f t="shared" si="20"/>
        <v>1</v>
      </c>
      <c r="J22" s="401" t="str">
        <f t="shared" si="21"/>
        <v>--</v>
      </c>
      <c r="K22" s="396">
        <f t="shared" si="22"/>
        <v>0</v>
      </c>
      <c r="L22" s="3">
        <f t="shared" si="23"/>
        <v>0</v>
      </c>
      <c r="M22" s="3">
        <f t="shared" si="24"/>
        <v>0</v>
      </c>
      <c r="N22" s="3">
        <f t="shared" si="25"/>
        <v>0</v>
      </c>
      <c r="O22" s="3">
        <f t="shared" si="26"/>
        <v>0</v>
      </c>
      <c r="P22" s="3">
        <f t="shared" si="27"/>
        <v>0</v>
      </c>
      <c r="Q22" s="3">
        <f t="shared" si="51"/>
        <v>0</v>
      </c>
      <c r="R22" s="3">
        <f t="shared" si="29"/>
        <v>0</v>
      </c>
      <c r="S22" s="3">
        <f t="shared" si="30"/>
        <v>0</v>
      </c>
      <c r="T22" s="3">
        <f t="shared" si="31"/>
        <v>0</v>
      </c>
      <c r="U22" s="3">
        <f t="shared" si="32"/>
        <v>0</v>
      </c>
      <c r="V22" s="3">
        <f t="shared" si="33"/>
        <v>0</v>
      </c>
      <c r="W22" s="3">
        <f t="shared" si="34"/>
        <v>0</v>
      </c>
      <c r="X22" s="96">
        <v>1</v>
      </c>
      <c r="Y22" s="24">
        <v>3</v>
      </c>
      <c r="Z22" s="24">
        <v>1</v>
      </c>
      <c r="AA22" s="24">
        <v>3</v>
      </c>
      <c r="AB22" s="24">
        <v>1</v>
      </c>
      <c r="AC22" s="24">
        <v>3</v>
      </c>
      <c r="AD22" s="24">
        <v>1</v>
      </c>
      <c r="AE22" s="24">
        <v>3</v>
      </c>
      <c r="AF22" s="24">
        <v>1</v>
      </c>
      <c r="AG22" s="24">
        <v>3</v>
      </c>
      <c r="AH22" s="24">
        <v>1</v>
      </c>
      <c r="AI22" s="24">
        <v>3</v>
      </c>
      <c r="AJ22" s="57"/>
      <c r="AK22" s="24">
        <f t="shared" si="35"/>
        <v>0</v>
      </c>
      <c r="AL22" s="24">
        <f t="shared" si="36"/>
        <v>0</v>
      </c>
      <c r="AM22" s="24">
        <f t="shared" si="37"/>
        <v>0</v>
      </c>
      <c r="AN22" s="24">
        <f t="shared" si="38"/>
        <v>0</v>
      </c>
      <c r="AO22" s="24">
        <f t="shared" si="39"/>
        <v>0</v>
      </c>
      <c r="AP22" s="24">
        <f t="shared" si="40"/>
        <v>0</v>
      </c>
      <c r="AQ22" s="24">
        <f t="shared" si="41"/>
        <v>0</v>
      </c>
      <c r="AR22" s="24">
        <f t="shared" si="42"/>
        <v>0</v>
      </c>
      <c r="AS22" s="24">
        <f t="shared" si="43"/>
        <v>0</v>
      </c>
      <c r="AT22" s="24">
        <f t="shared" si="44"/>
        <v>0</v>
      </c>
      <c r="AU22" s="24">
        <f t="shared" si="45"/>
        <v>0</v>
      </c>
      <c r="AV22" s="24">
        <f t="shared" si="46"/>
        <v>0</v>
      </c>
      <c r="AW22" s="62">
        <f t="shared" si="47"/>
        <v>0</v>
      </c>
      <c r="AX22" s="62">
        <f t="shared" si="48"/>
        <v>0</v>
      </c>
      <c r="AY22" s="65">
        <f t="shared" si="49"/>
        <v>0</v>
      </c>
      <c r="AZ22" s="65">
        <f t="shared" si="50"/>
        <v>0</v>
      </c>
      <c r="BB22" s="58"/>
      <c r="BC22" s="58"/>
      <c r="BD22" s="59"/>
      <c r="BE22" s="237"/>
      <c r="BF22" s="239"/>
      <c r="BG22" s="239"/>
      <c r="BH22" s="239"/>
      <c r="BI22" s="239"/>
      <c r="BJ22" s="239"/>
    </row>
    <row r="23" spans="1:62" s="24" customFormat="1" ht="36" customHeight="1">
      <c r="A23" s="237"/>
      <c r="B23" s="737"/>
      <c r="C23" s="738"/>
      <c r="D23" s="747"/>
      <c r="E23" s="747"/>
      <c r="F23" s="89"/>
      <c r="G23" s="91"/>
      <c r="H23" s="87" t="s">
        <v>1023</v>
      </c>
      <c r="I23" s="88" t="b">
        <f t="shared" si="20"/>
        <v>1</v>
      </c>
      <c r="J23" s="401" t="str">
        <f t="shared" si="21"/>
        <v>--</v>
      </c>
      <c r="K23" s="396">
        <f t="shared" si="22"/>
        <v>0</v>
      </c>
      <c r="L23" s="3">
        <f t="shared" si="23"/>
        <v>0</v>
      </c>
      <c r="M23" s="3">
        <f t="shared" si="24"/>
        <v>0</v>
      </c>
      <c r="N23" s="3">
        <f t="shared" si="25"/>
        <v>0</v>
      </c>
      <c r="O23" s="3">
        <f t="shared" si="26"/>
        <v>0</v>
      </c>
      <c r="P23" s="3">
        <f t="shared" si="27"/>
        <v>0</v>
      </c>
      <c r="Q23" s="3">
        <f t="shared" si="51"/>
        <v>0</v>
      </c>
      <c r="R23" s="3">
        <f t="shared" si="29"/>
        <v>0</v>
      </c>
      <c r="S23" s="3">
        <f t="shared" si="30"/>
        <v>0</v>
      </c>
      <c r="T23" s="3">
        <f t="shared" si="31"/>
        <v>0</v>
      </c>
      <c r="U23" s="3">
        <f t="shared" si="32"/>
        <v>0</v>
      </c>
      <c r="V23" s="3">
        <f t="shared" si="33"/>
        <v>0</v>
      </c>
      <c r="W23" s="3">
        <f t="shared" si="34"/>
        <v>0</v>
      </c>
      <c r="X23" s="96">
        <v>1</v>
      </c>
      <c r="Y23" s="24">
        <v>3</v>
      </c>
      <c r="Z23" s="24">
        <v>1</v>
      </c>
      <c r="AA23" s="24">
        <v>3</v>
      </c>
      <c r="AB23" s="24">
        <v>1</v>
      </c>
      <c r="AC23" s="24">
        <v>3</v>
      </c>
      <c r="AD23" s="24">
        <v>1</v>
      </c>
      <c r="AE23" s="24">
        <v>3</v>
      </c>
      <c r="AF23" s="24">
        <v>1</v>
      </c>
      <c r="AG23" s="24">
        <v>3</v>
      </c>
      <c r="AH23" s="24">
        <v>1</v>
      </c>
      <c r="AI23" s="24">
        <v>3</v>
      </c>
      <c r="AJ23" s="57"/>
      <c r="AK23" s="24">
        <f t="shared" si="35"/>
        <v>0</v>
      </c>
      <c r="AL23" s="24">
        <f t="shared" si="36"/>
        <v>0</v>
      </c>
      <c r="AM23" s="24">
        <f t="shared" si="37"/>
        <v>0</v>
      </c>
      <c r="AN23" s="24">
        <f t="shared" si="38"/>
        <v>0</v>
      </c>
      <c r="AO23" s="24">
        <f t="shared" si="39"/>
        <v>0</v>
      </c>
      <c r="AP23" s="24">
        <f t="shared" si="40"/>
        <v>0</v>
      </c>
      <c r="AQ23" s="24">
        <f t="shared" si="41"/>
        <v>0</v>
      </c>
      <c r="AR23" s="24">
        <f t="shared" si="42"/>
        <v>0</v>
      </c>
      <c r="AS23" s="24">
        <f t="shared" si="43"/>
        <v>0</v>
      </c>
      <c r="AT23" s="24">
        <f t="shared" si="44"/>
        <v>0</v>
      </c>
      <c r="AU23" s="24">
        <f t="shared" si="45"/>
        <v>0</v>
      </c>
      <c r="AV23" s="24">
        <f t="shared" si="46"/>
        <v>0</v>
      </c>
      <c r="AW23" s="62">
        <f t="shared" si="47"/>
        <v>0</v>
      </c>
      <c r="AX23" s="62">
        <f t="shared" si="48"/>
        <v>0</v>
      </c>
      <c r="AY23" s="65">
        <f t="shared" si="49"/>
        <v>0</v>
      </c>
      <c r="AZ23" s="65">
        <f t="shared" si="50"/>
        <v>0</v>
      </c>
      <c r="BB23" s="58"/>
      <c r="BC23" s="58"/>
      <c r="BD23" s="59"/>
      <c r="BE23" s="237"/>
      <c r="BF23" s="239"/>
      <c r="BG23" s="239"/>
      <c r="BH23" s="239"/>
      <c r="BI23" s="239"/>
      <c r="BJ23" s="239"/>
    </row>
    <row r="24" spans="1:62" s="24" customFormat="1" ht="36" customHeight="1">
      <c r="A24" s="237"/>
      <c r="B24" s="737"/>
      <c r="C24" s="738"/>
      <c r="D24" s="747"/>
      <c r="E24" s="747"/>
      <c r="F24" s="89"/>
      <c r="G24" s="91"/>
      <c r="H24" s="87" t="s">
        <v>1023</v>
      </c>
      <c r="I24" s="88" t="b">
        <f t="shared" si="20"/>
        <v>1</v>
      </c>
      <c r="J24" s="401" t="str">
        <f t="shared" si="21"/>
        <v>--</v>
      </c>
      <c r="K24" s="396">
        <f t="shared" si="22"/>
        <v>0</v>
      </c>
      <c r="L24" s="3">
        <f t="shared" si="23"/>
        <v>0</v>
      </c>
      <c r="M24" s="3">
        <f t="shared" si="24"/>
        <v>0</v>
      </c>
      <c r="N24" s="3">
        <f t="shared" si="25"/>
        <v>0</v>
      </c>
      <c r="O24" s="3">
        <f t="shared" si="26"/>
        <v>0</v>
      </c>
      <c r="P24" s="3">
        <f t="shared" si="27"/>
        <v>0</v>
      </c>
      <c r="Q24" s="3">
        <f t="shared" si="51"/>
        <v>0</v>
      </c>
      <c r="R24" s="3">
        <f t="shared" si="29"/>
        <v>0</v>
      </c>
      <c r="S24" s="3">
        <f t="shared" si="30"/>
        <v>0</v>
      </c>
      <c r="T24" s="3">
        <f t="shared" si="31"/>
        <v>0</v>
      </c>
      <c r="U24" s="3">
        <f t="shared" si="32"/>
        <v>0</v>
      </c>
      <c r="V24" s="3">
        <f t="shared" si="33"/>
        <v>0</v>
      </c>
      <c r="W24" s="3">
        <f t="shared" si="34"/>
        <v>0</v>
      </c>
      <c r="X24" s="96">
        <v>1</v>
      </c>
      <c r="Y24" s="24">
        <v>3</v>
      </c>
      <c r="Z24" s="24">
        <v>1</v>
      </c>
      <c r="AA24" s="24">
        <v>3</v>
      </c>
      <c r="AB24" s="24">
        <v>1</v>
      </c>
      <c r="AC24" s="24">
        <v>3</v>
      </c>
      <c r="AD24" s="24">
        <v>1</v>
      </c>
      <c r="AE24" s="24">
        <v>3</v>
      </c>
      <c r="AF24" s="24">
        <v>1</v>
      </c>
      <c r="AG24" s="24">
        <v>3</v>
      </c>
      <c r="AH24" s="24">
        <v>1</v>
      </c>
      <c r="AI24" s="24">
        <v>3</v>
      </c>
      <c r="AJ24" s="57"/>
      <c r="AK24" s="24">
        <f t="shared" si="35"/>
        <v>0</v>
      </c>
      <c r="AL24" s="24">
        <f t="shared" si="36"/>
        <v>0</v>
      </c>
      <c r="AM24" s="24">
        <f t="shared" si="37"/>
        <v>0</v>
      </c>
      <c r="AN24" s="24">
        <f t="shared" si="38"/>
        <v>0</v>
      </c>
      <c r="AO24" s="24">
        <f t="shared" si="39"/>
        <v>0</v>
      </c>
      <c r="AP24" s="24">
        <f t="shared" si="40"/>
        <v>0</v>
      </c>
      <c r="AQ24" s="24">
        <f t="shared" si="41"/>
        <v>0</v>
      </c>
      <c r="AR24" s="24">
        <f t="shared" si="42"/>
        <v>0</v>
      </c>
      <c r="AS24" s="24">
        <f t="shared" si="43"/>
        <v>0</v>
      </c>
      <c r="AT24" s="24">
        <f t="shared" si="44"/>
        <v>0</v>
      </c>
      <c r="AU24" s="24">
        <f t="shared" si="45"/>
        <v>0</v>
      </c>
      <c r="AV24" s="24">
        <f t="shared" si="46"/>
        <v>0</v>
      </c>
      <c r="AW24" s="62">
        <f t="shared" si="47"/>
        <v>0</v>
      </c>
      <c r="AX24" s="62">
        <f t="shared" si="48"/>
        <v>0</v>
      </c>
      <c r="AY24" s="65">
        <f t="shared" si="49"/>
        <v>0</v>
      </c>
      <c r="AZ24" s="65">
        <f t="shared" si="50"/>
        <v>0</v>
      </c>
      <c r="BB24" s="58"/>
      <c r="BC24" s="58"/>
      <c r="BD24" s="59"/>
      <c r="BE24" s="237"/>
      <c r="BF24" s="237"/>
      <c r="BG24" s="237"/>
      <c r="BH24" s="237"/>
      <c r="BI24" s="237"/>
      <c r="BJ24" s="237"/>
    </row>
    <row r="25" spans="1:62" s="24" customFormat="1" ht="36" customHeight="1">
      <c r="A25" s="237"/>
      <c r="B25" s="737"/>
      <c r="C25" s="738"/>
      <c r="D25" s="747"/>
      <c r="E25" s="747"/>
      <c r="F25" s="89"/>
      <c r="G25" s="91"/>
      <c r="H25" s="87" t="s">
        <v>1023</v>
      </c>
      <c r="I25" s="88" t="b">
        <f t="shared" si="20"/>
        <v>1</v>
      </c>
      <c r="J25" s="401" t="str">
        <f t="shared" si="21"/>
        <v>--</v>
      </c>
      <c r="K25" s="396">
        <f t="shared" si="22"/>
        <v>0</v>
      </c>
      <c r="L25" s="3">
        <f t="shared" si="23"/>
        <v>0</v>
      </c>
      <c r="M25" s="3">
        <f t="shared" si="24"/>
        <v>0</v>
      </c>
      <c r="N25" s="3">
        <f t="shared" si="25"/>
        <v>0</v>
      </c>
      <c r="O25" s="3">
        <f t="shared" si="26"/>
        <v>0</v>
      </c>
      <c r="P25" s="3">
        <f t="shared" si="27"/>
        <v>0</v>
      </c>
      <c r="Q25" s="3">
        <f t="shared" si="51"/>
        <v>0</v>
      </c>
      <c r="R25" s="3">
        <f t="shared" si="29"/>
        <v>0</v>
      </c>
      <c r="S25" s="3">
        <f t="shared" si="30"/>
        <v>0</v>
      </c>
      <c r="T25" s="3">
        <f t="shared" si="31"/>
        <v>0</v>
      </c>
      <c r="U25" s="3">
        <f t="shared" si="32"/>
        <v>0</v>
      </c>
      <c r="V25" s="3">
        <f t="shared" si="33"/>
        <v>0</v>
      </c>
      <c r="W25" s="3">
        <f t="shared" si="34"/>
        <v>0</v>
      </c>
      <c r="X25" s="96">
        <v>1</v>
      </c>
      <c r="Y25" s="24">
        <v>3</v>
      </c>
      <c r="Z25" s="24">
        <v>1</v>
      </c>
      <c r="AA25" s="24">
        <v>3</v>
      </c>
      <c r="AB25" s="24">
        <v>1</v>
      </c>
      <c r="AC25" s="24">
        <v>3</v>
      </c>
      <c r="AD25" s="24">
        <v>1</v>
      </c>
      <c r="AE25" s="24">
        <v>3</v>
      </c>
      <c r="AF25" s="24">
        <v>1</v>
      </c>
      <c r="AG25" s="24">
        <v>3</v>
      </c>
      <c r="AH25" s="24">
        <v>1</v>
      </c>
      <c r="AI25" s="24">
        <v>3</v>
      </c>
      <c r="AJ25" s="57"/>
      <c r="AK25" s="24">
        <f t="shared" si="35"/>
        <v>0</v>
      </c>
      <c r="AL25" s="24">
        <f t="shared" si="36"/>
        <v>0</v>
      </c>
      <c r="AM25" s="24">
        <f t="shared" si="37"/>
        <v>0</v>
      </c>
      <c r="AN25" s="24">
        <f t="shared" si="38"/>
        <v>0</v>
      </c>
      <c r="AO25" s="24">
        <f t="shared" si="39"/>
        <v>0</v>
      </c>
      <c r="AP25" s="24">
        <f t="shared" si="40"/>
        <v>0</v>
      </c>
      <c r="AQ25" s="24">
        <f t="shared" si="41"/>
        <v>0</v>
      </c>
      <c r="AR25" s="24">
        <f t="shared" si="42"/>
        <v>0</v>
      </c>
      <c r="AS25" s="24">
        <f t="shared" si="43"/>
        <v>0</v>
      </c>
      <c r="AT25" s="24">
        <f t="shared" si="44"/>
        <v>0</v>
      </c>
      <c r="AU25" s="24">
        <f t="shared" si="45"/>
        <v>0</v>
      </c>
      <c r="AV25" s="24">
        <f t="shared" si="46"/>
        <v>0</v>
      </c>
      <c r="AW25" s="62">
        <f t="shared" si="47"/>
        <v>0</v>
      </c>
      <c r="AX25" s="62">
        <f t="shared" si="48"/>
        <v>0</v>
      </c>
      <c r="AY25" s="65">
        <f t="shared" si="49"/>
        <v>0</v>
      </c>
      <c r="AZ25" s="65">
        <f t="shared" si="50"/>
        <v>0</v>
      </c>
      <c r="BB25" s="58"/>
      <c r="BC25" s="58"/>
      <c r="BD25" s="59"/>
      <c r="BE25" s="237"/>
      <c r="BF25" s="237"/>
      <c r="BG25" s="237"/>
      <c r="BH25" s="237"/>
      <c r="BI25" s="237"/>
      <c r="BJ25" s="237"/>
    </row>
    <row r="26" spans="1:62" s="24" customFormat="1" ht="36" customHeight="1">
      <c r="A26" s="237"/>
      <c r="B26" s="737"/>
      <c r="C26" s="738"/>
      <c r="D26" s="747"/>
      <c r="E26" s="747"/>
      <c r="F26" s="89"/>
      <c r="G26" s="91"/>
      <c r="H26" s="87" t="s">
        <v>1023</v>
      </c>
      <c r="I26" s="88" t="b">
        <f t="shared" si="20"/>
        <v>1</v>
      </c>
      <c r="J26" s="401" t="str">
        <f t="shared" si="21"/>
        <v>--</v>
      </c>
      <c r="K26" s="396">
        <f t="shared" si="22"/>
        <v>0</v>
      </c>
      <c r="L26" s="3">
        <f t="shared" si="23"/>
        <v>0</v>
      </c>
      <c r="M26" s="3">
        <f t="shared" si="24"/>
        <v>0</v>
      </c>
      <c r="N26" s="3">
        <f t="shared" si="25"/>
        <v>0</v>
      </c>
      <c r="O26" s="3">
        <f t="shared" si="26"/>
        <v>0</v>
      </c>
      <c r="P26" s="3">
        <f t="shared" si="27"/>
        <v>0</v>
      </c>
      <c r="Q26" s="3">
        <f t="shared" si="51"/>
        <v>0</v>
      </c>
      <c r="R26" s="3">
        <f t="shared" si="29"/>
        <v>0</v>
      </c>
      <c r="S26" s="3">
        <f t="shared" si="30"/>
        <v>0</v>
      </c>
      <c r="T26" s="3">
        <f t="shared" si="31"/>
        <v>0</v>
      </c>
      <c r="U26" s="3">
        <f t="shared" si="32"/>
        <v>0</v>
      </c>
      <c r="V26" s="3">
        <f t="shared" si="33"/>
        <v>0</v>
      </c>
      <c r="W26" s="3">
        <f t="shared" si="34"/>
        <v>0</v>
      </c>
      <c r="X26" s="96">
        <v>1</v>
      </c>
      <c r="Y26" s="24">
        <v>3</v>
      </c>
      <c r="Z26" s="24">
        <v>1</v>
      </c>
      <c r="AA26" s="24">
        <v>3</v>
      </c>
      <c r="AB26" s="24">
        <v>1</v>
      </c>
      <c r="AC26" s="24">
        <v>3</v>
      </c>
      <c r="AD26" s="24">
        <v>1</v>
      </c>
      <c r="AE26" s="24">
        <v>3</v>
      </c>
      <c r="AF26" s="24">
        <v>1</v>
      </c>
      <c r="AG26" s="24">
        <v>3</v>
      </c>
      <c r="AH26" s="24">
        <v>1</v>
      </c>
      <c r="AI26" s="24">
        <v>3</v>
      </c>
      <c r="AJ26" s="57"/>
      <c r="AK26" s="24">
        <f t="shared" si="35"/>
        <v>0</v>
      </c>
      <c r="AL26" s="24">
        <f t="shared" si="36"/>
        <v>0</v>
      </c>
      <c r="AM26" s="24">
        <f t="shared" si="37"/>
        <v>0</v>
      </c>
      <c r="AN26" s="24">
        <f t="shared" si="38"/>
        <v>0</v>
      </c>
      <c r="AO26" s="24">
        <f t="shared" si="39"/>
        <v>0</v>
      </c>
      <c r="AP26" s="24">
        <f t="shared" si="40"/>
        <v>0</v>
      </c>
      <c r="AQ26" s="24">
        <f t="shared" si="41"/>
        <v>0</v>
      </c>
      <c r="AR26" s="24">
        <f t="shared" si="42"/>
        <v>0</v>
      </c>
      <c r="AS26" s="24">
        <f t="shared" si="43"/>
        <v>0</v>
      </c>
      <c r="AT26" s="24">
        <f t="shared" si="44"/>
        <v>0</v>
      </c>
      <c r="AU26" s="24">
        <f t="shared" si="45"/>
        <v>0</v>
      </c>
      <c r="AV26" s="24">
        <f t="shared" si="46"/>
        <v>0</v>
      </c>
      <c r="AW26" s="62">
        <f t="shared" si="47"/>
        <v>0</v>
      </c>
      <c r="AX26" s="62">
        <f t="shared" si="48"/>
        <v>0</v>
      </c>
      <c r="AY26" s="65">
        <f t="shared" si="49"/>
        <v>0</v>
      </c>
      <c r="AZ26" s="65">
        <f t="shared" si="50"/>
        <v>0</v>
      </c>
      <c r="BB26" s="58"/>
      <c r="BC26" s="58"/>
      <c r="BD26" s="59"/>
      <c r="BE26" s="237"/>
      <c r="BF26" s="237"/>
      <c r="BG26" s="237"/>
      <c r="BH26" s="237"/>
      <c r="BI26" s="237"/>
      <c r="BJ26" s="237"/>
    </row>
    <row r="27" spans="1:62" s="24" customFormat="1" ht="36" customHeight="1">
      <c r="A27" s="237"/>
      <c r="B27" s="737"/>
      <c r="C27" s="738"/>
      <c r="D27" s="747"/>
      <c r="E27" s="747"/>
      <c r="F27" s="89"/>
      <c r="G27" s="91"/>
      <c r="H27" s="87" t="s">
        <v>1023</v>
      </c>
      <c r="I27" s="88" t="b">
        <f t="shared" si="20"/>
        <v>1</v>
      </c>
      <c r="J27" s="401" t="str">
        <f t="shared" si="21"/>
        <v>--</v>
      </c>
      <c r="K27" s="396">
        <f t="shared" si="22"/>
        <v>0</v>
      </c>
      <c r="L27" s="3">
        <f t="shared" si="23"/>
        <v>0</v>
      </c>
      <c r="M27" s="3">
        <f t="shared" si="24"/>
        <v>0</v>
      </c>
      <c r="N27" s="3">
        <f t="shared" si="25"/>
        <v>0</v>
      </c>
      <c r="O27" s="3">
        <f t="shared" si="26"/>
        <v>0</v>
      </c>
      <c r="P27" s="3">
        <f t="shared" si="27"/>
        <v>0</v>
      </c>
      <c r="Q27" s="3">
        <f t="shared" si="51"/>
        <v>0</v>
      </c>
      <c r="R27" s="3">
        <f t="shared" si="29"/>
        <v>0</v>
      </c>
      <c r="S27" s="3">
        <f t="shared" si="30"/>
        <v>0</v>
      </c>
      <c r="T27" s="3">
        <f t="shared" si="31"/>
        <v>0</v>
      </c>
      <c r="U27" s="3">
        <f t="shared" si="32"/>
        <v>0</v>
      </c>
      <c r="V27" s="3">
        <f t="shared" si="33"/>
        <v>0</v>
      </c>
      <c r="W27" s="3">
        <f t="shared" si="34"/>
        <v>0</v>
      </c>
      <c r="X27" s="96">
        <v>1</v>
      </c>
      <c r="Y27" s="24">
        <v>3</v>
      </c>
      <c r="Z27" s="24">
        <v>1</v>
      </c>
      <c r="AA27" s="24">
        <v>3</v>
      </c>
      <c r="AB27" s="24">
        <v>1</v>
      </c>
      <c r="AC27" s="24">
        <v>3</v>
      </c>
      <c r="AD27" s="24">
        <v>1</v>
      </c>
      <c r="AE27" s="24">
        <v>3</v>
      </c>
      <c r="AF27" s="24">
        <v>1</v>
      </c>
      <c r="AG27" s="24">
        <v>3</v>
      </c>
      <c r="AH27" s="24">
        <v>1</v>
      </c>
      <c r="AI27" s="24">
        <v>3</v>
      </c>
      <c r="AJ27" s="57"/>
      <c r="AK27" s="24">
        <f t="shared" si="35"/>
        <v>0</v>
      </c>
      <c r="AL27" s="24">
        <f t="shared" si="36"/>
        <v>0</v>
      </c>
      <c r="AM27" s="24">
        <f t="shared" si="37"/>
        <v>0</v>
      </c>
      <c r="AN27" s="24">
        <f t="shared" si="38"/>
        <v>0</v>
      </c>
      <c r="AO27" s="24">
        <f t="shared" si="39"/>
        <v>0</v>
      </c>
      <c r="AP27" s="24">
        <f t="shared" si="40"/>
        <v>0</v>
      </c>
      <c r="AQ27" s="24">
        <f t="shared" si="41"/>
        <v>0</v>
      </c>
      <c r="AR27" s="24">
        <f t="shared" si="42"/>
        <v>0</v>
      </c>
      <c r="AS27" s="24">
        <f t="shared" si="43"/>
        <v>0</v>
      </c>
      <c r="AT27" s="24">
        <f t="shared" si="44"/>
        <v>0</v>
      </c>
      <c r="AU27" s="24">
        <f t="shared" si="45"/>
        <v>0</v>
      </c>
      <c r="AV27" s="24">
        <f t="shared" si="46"/>
        <v>0</v>
      </c>
      <c r="AW27" s="62">
        <f t="shared" si="47"/>
        <v>0</v>
      </c>
      <c r="AX27" s="62">
        <f t="shared" si="48"/>
        <v>0</v>
      </c>
      <c r="AY27" s="65">
        <f t="shared" si="49"/>
        <v>0</v>
      </c>
      <c r="AZ27" s="65">
        <f t="shared" si="50"/>
        <v>0</v>
      </c>
      <c r="BB27" s="58"/>
      <c r="BC27" s="58"/>
      <c r="BD27" s="59"/>
      <c r="BE27" s="237"/>
      <c r="BF27" s="237"/>
      <c r="BG27" s="237"/>
      <c r="BH27" s="237"/>
      <c r="BI27" s="237"/>
      <c r="BJ27" s="237"/>
    </row>
    <row r="28" spans="1:62" s="24" customFormat="1" ht="36" customHeight="1">
      <c r="A28" s="237"/>
      <c r="B28" s="737"/>
      <c r="C28" s="738"/>
      <c r="D28" s="747"/>
      <c r="E28" s="747"/>
      <c r="F28" s="89"/>
      <c r="G28" s="91"/>
      <c r="H28" s="87" t="s">
        <v>1023</v>
      </c>
      <c r="I28" s="88" t="b">
        <f t="shared" si="20"/>
        <v>1</v>
      </c>
      <c r="J28" s="401" t="str">
        <f t="shared" si="21"/>
        <v>--</v>
      </c>
      <c r="K28" s="396">
        <f t="shared" si="22"/>
        <v>0</v>
      </c>
      <c r="L28" s="3">
        <f t="shared" si="23"/>
        <v>0</v>
      </c>
      <c r="M28" s="3">
        <f t="shared" si="24"/>
        <v>0</v>
      </c>
      <c r="N28" s="3">
        <f t="shared" si="25"/>
        <v>0</v>
      </c>
      <c r="O28" s="3">
        <f t="shared" si="26"/>
        <v>0</v>
      </c>
      <c r="P28" s="3">
        <f t="shared" si="27"/>
        <v>0</v>
      </c>
      <c r="Q28" s="3">
        <f t="shared" si="51"/>
        <v>0</v>
      </c>
      <c r="R28" s="3">
        <f t="shared" si="29"/>
        <v>0</v>
      </c>
      <c r="S28" s="3">
        <f t="shared" si="30"/>
        <v>0</v>
      </c>
      <c r="T28" s="3">
        <f t="shared" si="31"/>
        <v>0</v>
      </c>
      <c r="U28" s="3">
        <f t="shared" si="32"/>
        <v>0</v>
      </c>
      <c r="V28" s="3">
        <f t="shared" si="33"/>
        <v>0</v>
      </c>
      <c r="W28" s="3">
        <f t="shared" si="34"/>
        <v>0</v>
      </c>
      <c r="X28" s="96">
        <v>1</v>
      </c>
      <c r="Y28" s="24">
        <v>3</v>
      </c>
      <c r="Z28" s="24">
        <v>1</v>
      </c>
      <c r="AA28" s="24">
        <v>3</v>
      </c>
      <c r="AB28" s="24">
        <v>1</v>
      </c>
      <c r="AC28" s="24">
        <v>3</v>
      </c>
      <c r="AD28" s="24">
        <v>1</v>
      </c>
      <c r="AE28" s="24">
        <v>3</v>
      </c>
      <c r="AF28" s="24">
        <v>1</v>
      </c>
      <c r="AG28" s="24">
        <v>3</v>
      </c>
      <c r="AH28" s="24">
        <v>1</v>
      </c>
      <c r="AI28" s="24">
        <v>3</v>
      </c>
      <c r="AJ28" s="57"/>
      <c r="AK28" s="24">
        <f t="shared" si="35"/>
        <v>0</v>
      </c>
      <c r="AL28" s="24">
        <f t="shared" si="36"/>
        <v>0</v>
      </c>
      <c r="AM28" s="24">
        <f t="shared" si="37"/>
        <v>0</v>
      </c>
      <c r="AN28" s="24">
        <f t="shared" si="38"/>
        <v>0</v>
      </c>
      <c r="AO28" s="24">
        <f t="shared" si="39"/>
        <v>0</v>
      </c>
      <c r="AP28" s="24">
        <f t="shared" si="40"/>
        <v>0</v>
      </c>
      <c r="AQ28" s="24">
        <f t="shared" si="41"/>
        <v>0</v>
      </c>
      <c r="AR28" s="24">
        <f t="shared" si="42"/>
        <v>0</v>
      </c>
      <c r="AS28" s="24">
        <f t="shared" si="43"/>
        <v>0</v>
      </c>
      <c r="AT28" s="24">
        <f t="shared" si="44"/>
        <v>0</v>
      </c>
      <c r="AU28" s="24">
        <f t="shared" si="45"/>
        <v>0</v>
      </c>
      <c r="AV28" s="24">
        <f t="shared" si="46"/>
        <v>0</v>
      </c>
      <c r="AW28" s="62">
        <f t="shared" si="47"/>
        <v>0</v>
      </c>
      <c r="AX28" s="62">
        <f t="shared" si="48"/>
        <v>0</v>
      </c>
      <c r="AY28" s="65">
        <f t="shared" si="49"/>
        <v>0</v>
      </c>
      <c r="AZ28" s="65">
        <f t="shared" si="50"/>
        <v>0</v>
      </c>
      <c r="BB28" s="58"/>
      <c r="BC28" s="58"/>
      <c r="BD28" s="59"/>
      <c r="BE28" s="237"/>
      <c r="BF28" s="237"/>
      <c r="BG28" s="237"/>
      <c r="BH28" s="237"/>
      <c r="BI28" s="237"/>
      <c r="BJ28" s="237"/>
    </row>
    <row r="29" spans="1:62" s="24" customFormat="1" ht="36" customHeight="1">
      <c r="A29" s="237"/>
      <c r="B29" s="737"/>
      <c r="C29" s="738"/>
      <c r="D29" s="747"/>
      <c r="E29" s="747"/>
      <c r="F29" s="89"/>
      <c r="G29" s="91"/>
      <c r="H29" s="87" t="s">
        <v>1023</v>
      </c>
      <c r="I29" s="88" t="b">
        <f t="shared" si="20"/>
        <v>1</v>
      </c>
      <c r="J29" s="401" t="str">
        <f t="shared" si="21"/>
        <v>--</v>
      </c>
      <c r="K29" s="396">
        <f t="shared" si="22"/>
        <v>0</v>
      </c>
      <c r="L29" s="3">
        <f t="shared" si="23"/>
        <v>0</v>
      </c>
      <c r="M29" s="3">
        <f t="shared" si="24"/>
        <v>0</v>
      </c>
      <c r="N29" s="3">
        <f t="shared" si="25"/>
        <v>0</v>
      </c>
      <c r="O29" s="3">
        <f t="shared" si="26"/>
        <v>0</v>
      </c>
      <c r="P29" s="3">
        <f t="shared" si="27"/>
        <v>0</v>
      </c>
      <c r="Q29" s="3">
        <f t="shared" si="51"/>
        <v>0</v>
      </c>
      <c r="R29" s="3">
        <f t="shared" si="29"/>
        <v>0</v>
      </c>
      <c r="S29" s="3">
        <f t="shared" si="30"/>
        <v>0</v>
      </c>
      <c r="T29" s="3">
        <f t="shared" si="31"/>
        <v>0</v>
      </c>
      <c r="U29" s="3">
        <f t="shared" si="32"/>
        <v>0</v>
      </c>
      <c r="V29" s="3">
        <f t="shared" si="33"/>
        <v>0</v>
      </c>
      <c r="W29" s="3">
        <f t="shared" si="34"/>
        <v>0</v>
      </c>
      <c r="X29" s="96">
        <v>1</v>
      </c>
      <c r="Y29" s="24">
        <v>3</v>
      </c>
      <c r="Z29" s="24">
        <v>1</v>
      </c>
      <c r="AA29" s="24">
        <v>3</v>
      </c>
      <c r="AB29" s="24">
        <v>1</v>
      </c>
      <c r="AC29" s="24">
        <v>3</v>
      </c>
      <c r="AD29" s="24">
        <v>1</v>
      </c>
      <c r="AE29" s="24">
        <v>3</v>
      </c>
      <c r="AF29" s="24">
        <v>1</v>
      </c>
      <c r="AG29" s="24">
        <v>3</v>
      </c>
      <c r="AH29" s="24">
        <v>1</v>
      </c>
      <c r="AI29" s="24">
        <v>3</v>
      </c>
      <c r="AJ29" s="57"/>
      <c r="AK29" s="24">
        <f t="shared" si="35"/>
        <v>0</v>
      </c>
      <c r="AL29" s="24">
        <f t="shared" si="36"/>
        <v>0</v>
      </c>
      <c r="AM29" s="24">
        <f t="shared" si="37"/>
        <v>0</v>
      </c>
      <c r="AN29" s="24">
        <f t="shared" si="38"/>
        <v>0</v>
      </c>
      <c r="AO29" s="24">
        <f t="shared" si="39"/>
        <v>0</v>
      </c>
      <c r="AP29" s="24">
        <f t="shared" si="40"/>
        <v>0</v>
      </c>
      <c r="AQ29" s="24">
        <f t="shared" si="41"/>
        <v>0</v>
      </c>
      <c r="AR29" s="24">
        <f t="shared" si="42"/>
        <v>0</v>
      </c>
      <c r="AS29" s="24">
        <f t="shared" si="43"/>
        <v>0</v>
      </c>
      <c r="AT29" s="24">
        <f t="shared" si="44"/>
        <v>0</v>
      </c>
      <c r="AU29" s="24">
        <f t="shared" si="45"/>
        <v>0</v>
      </c>
      <c r="AV29" s="24">
        <f t="shared" si="46"/>
        <v>0</v>
      </c>
      <c r="AW29" s="62">
        <f t="shared" si="47"/>
        <v>0</v>
      </c>
      <c r="AX29" s="62">
        <f t="shared" si="48"/>
        <v>0</v>
      </c>
      <c r="AY29" s="65">
        <f t="shared" si="49"/>
        <v>0</v>
      </c>
      <c r="AZ29" s="65">
        <f t="shared" si="50"/>
        <v>0</v>
      </c>
      <c r="BB29" s="58"/>
      <c r="BC29" s="58"/>
      <c r="BD29" s="59"/>
      <c r="BE29" s="237"/>
      <c r="BF29" s="237"/>
      <c r="BG29" s="237"/>
      <c r="BH29" s="237"/>
      <c r="BI29" s="237"/>
      <c r="BJ29" s="237"/>
    </row>
    <row r="30" spans="1:62" s="24" customFormat="1" ht="36" customHeight="1">
      <c r="A30" s="237"/>
      <c r="B30" s="737"/>
      <c r="C30" s="738"/>
      <c r="D30" s="747"/>
      <c r="E30" s="747"/>
      <c r="F30" s="89"/>
      <c r="G30" s="91"/>
      <c r="H30" s="87" t="s">
        <v>1023</v>
      </c>
      <c r="I30" s="88" t="b">
        <f t="shared" si="20"/>
        <v>1</v>
      </c>
      <c r="J30" s="401" t="str">
        <f t="shared" si="21"/>
        <v>--</v>
      </c>
      <c r="K30" s="396">
        <f t="shared" si="22"/>
        <v>0</v>
      </c>
      <c r="L30" s="3">
        <f t="shared" si="23"/>
        <v>0</v>
      </c>
      <c r="M30" s="3">
        <f t="shared" si="24"/>
        <v>0</v>
      </c>
      <c r="N30" s="3">
        <f t="shared" si="25"/>
        <v>0</v>
      </c>
      <c r="O30" s="3">
        <f t="shared" si="26"/>
        <v>0</v>
      </c>
      <c r="P30" s="3">
        <f t="shared" si="27"/>
        <v>0</v>
      </c>
      <c r="Q30" s="3">
        <f t="shared" si="51"/>
        <v>0</v>
      </c>
      <c r="R30" s="3">
        <f t="shared" si="29"/>
        <v>0</v>
      </c>
      <c r="S30" s="3">
        <f t="shared" si="30"/>
        <v>0</v>
      </c>
      <c r="T30" s="3">
        <f t="shared" si="31"/>
        <v>0</v>
      </c>
      <c r="U30" s="3">
        <f t="shared" si="32"/>
        <v>0</v>
      </c>
      <c r="V30" s="3">
        <f t="shared" si="33"/>
        <v>0</v>
      </c>
      <c r="W30" s="3">
        <f t="shared" si="34"/>
        <v>0</v>
      </c>
      <c r="X30" s="96">
        <v>1</v>
      </c>
      <c r="Y30" s="24">
        <v>3</v>
      </c>
      <c r="Z30" s="24">
        <v>1</v>
      </c>
      <c r="AA30" s="24">
        <v>3</v>
      </c>
      <c r="AB30" s="24">
        <v>1</v>
      </c>
      <c r="AC30" s="24">
        <v>3</v>
      </c>
      <c r="AD30" s="24">
        <v>1</v>
      </c>
      <c r="AE30" s="24">
        <v>3</v>
      </c>
      <c r="AF30" s="24">
        <v>1</v>
      </c>
      <c r="AG30" s="24">
        <v>3</v>
      </c>
      <c r="AH30" s="24">
        <v>1</v>
      </c>
      <c r="AI30" s="24">
        <v>3</v>
      </c>
      <c r="AJ30" s="57"/>
      <c r="AK30" s="24">
        <f t="shared" si="35"/>
        <v>0</v>
      </c>
      <c r="AL30" s="24">
        <f t="shared" si="36"/>
        <v>0</v>
      </c>
      <c r="AM30" s="24">
        <f t="shared" si="37"/>
        <v>0</v>
      </c>
      <c r="AN30" s="24">
        <f t="shared" si="38"/>
        <v>0</v>
      </c>
      <c r="AO30" s="24">
        <f t="shared" si="39"/>
        <v>0</v>
      </c>
      <c r="AP30" s="24">
        <f t="shared" si="40"/>
        <v>0</v>
      </c>
      <c r="AQ30" s="24">
        <f t="shared" si="41"/>
        <v>0</v>
      </c>
      <c r="AR30" s="24">
        <f t="shared" si="42"/>
        <v>0</v>
      </c>
      <c r="AS30" s="24">
        <f t="shared" si="43"/>
        <v>0</v>
      </c>
      <c r="AT30" s="24">
        <f t="shared" si="44"/>
        <v>0</v>
      </c>
      <c r="AU30" s="24">
        <f t="shared" si="45"/>
        <v>0</v>
      </c>
      <c r="AV30" s="24">
        <f t="shared" si="46"/>
        <v>0</v>
      </c>
      <c r="AW30" s="62">
        <f t="shared" si="47"/>
        <v>0</v>
      </c>
      <c r="AX30" s="62">
        <f t="shared" si="48"/>
        <v>0</v>
      </c>
      <c r="AY30" s="65">
        <f t="shared" si="49"/>
        <v>0</v>
      </c>
      <c r="AZ30" s="65">
        <f t="shared" si="50"/>
        <v>0</v>
      </c>
      <c r="BB30" s="58"/>
      <c r="BC30" s="58"/>
      <c r="BD30" s="59"/>
      <c r="BE30" s="237"/>
      <c r="BF30" s="753"/>
      <c r="BG30" s="753"/>
      <c r="BH30" s="753"/>
      <c r="BI30" s="753"/>
      <c r="BJ30" s="237"/>
    </row>
    <row r="31" spans="1:62" s="24" customFormat="1" ht="36" customHeight="1">
      <c r="A31" s="237"/>
      <c r="B31" s="737"/>
      <c r="C31" s="738"/>
      <c r="D31" s="747"/>
      <c r="E31" s="747"/>
      <c r="F31" s="89"/>
      <c r="G31" s="91"/>
      <c r="H31" s="87" t="s">
        <v>1023</v>
      </c>
      <c r="I31" s="88" t="b">
        <f t="shared" si="20"/>
        <v>1</v>
      </c>
      <c r="J31" s="401" t="str">
        <f t="shared" si="21"/>
        <v>--</v>
      </c>
      <c r="K31" s="396">
        <f t="shared" si="22"/>
        <v>0</v>
      </c>
      <c r="L31" s="3">
        <f t="shared" si="23"/>
        <v>0</v>
      </c>
      <c r="M31" s="3">
        <f t="shared" si="24"/>
        <v>0</v>
      </c>
      <c r="N31" s="3">
        <f t="shared" si="25"/>
        <v>0</v>
      </c>
      <c r="O31" s="3">
        <f t="shared" si="26"/>
        <v>0</v>
      </c>
      <c r="P31" s="3">
        <f t="shared" si="27"/>
        <v>0</v>
      </c>
      <c r="Q31" s="3">
        <f t="shared" si="51"/>
        <v>0</v>
      </c>
      <c r="R31" s="3">
        <f t="shared" si="29"/>
        <v>0</v>
      </c>
      <c r="S31" s="3">
        <f t="shared" si="30"/>
        <v>0</v>
      </c>
      <c r="T31" s="3">
        <f t="shared" si="31"/>
        <v>0</v>
      </c>
      <c r="U31" s="3">
        <f t="shared" si="32"/>
        <v>0</v>
      </c>
      <c r="V31" s="3">
        <f t="shared" si="33"/>
        <v>0</v>
      </c>
      <c r="W31" s="3">
        <f t="shared" si="34"/>
        <v>0</v>
      </c>
      <c r="X31" s="96">
        <v>1</v>
      </c>
      <c r="Y31" s="24">
        <v>3</v>
      </c>
      <c r="Z31" s="24">
        <v>1</v>
      </c>
      <c r="AA31" s="24">
        <v>3</v>
      </c>
      <c r="AB31" s="24">
        <v>1</v>
      </c>
      <c r="AC31" s="24">
        <v>3</v>
      </c>
      <c r="AD31" s="24">
        <v>1</v>
      </c>
      <c r="AE31" s="24">
        <v>3</v>
      </c>
      <c r="AF31" s="24">
        <v>1</v>
      </c>
      <c r="AG31" s="24">
        <v>3</v>
      </c>
      <c r="AH31" s="24">
        <v>1</v>
      </c>
      <c r="AI31" s="24">
        <v>3</v>
      </c>
      <c r="AJ31" s="57"/>
      <c r="AK31" s="24">
        <f t="shared" si="35"/>
        <v>0</v>
      </c>
      <c r="AL31" s="24">
        <f t="shared" si="36"/>
        <v>0</v>
      </c>
      <c r="AM31" s="24">
        <f t="shared" si="37"/>
        <v>0</v>
      </c>
      <c r="AN31" s="24">
        <f t="shared" si="38"/>
        <v>0</v>
      </c>
      <c r="AO31" s="24">
        <f t="shared" si="39"/>
        <v>0</v>
      </c>
      <c r="AP31" s="24">
        <f t="shared" si="40"/>
        <v>0</v>
      </c>
      <c r="AQ31" s="24">
        <f t="shared" si="41"/>
        <v>0</v>
      </c>
      <c r="AR31" s="24">
        <f t="shared" si="42"/>
        <v>0</v>
      </c>
      <c r="AS31" s="24">
        <f t="shared" si="43"/>
        <v>0</v>
      </c>
      <c r="AT31" s="24">
        <f t="shared" si="44"/>
        <v>0</v>
      </c>
      <c r="AU31" s="24">
        <f t="shared" si="45"/>
        <v>0</v>
      </c>
      <c r="AV31" s="24">
        <f t="shared" si="46"/>
        <v>0</v>
      </c>
      <c r="AW31" s="62">
        <f t="shared" si="47"/>
        <v>0</v>
      </c>
      <c r="AX31" s="62">
        <f t="shared" si="48"/>
        <v>0</v>
      </c>
      <c r="AY31" s="65">
        <f t="shared" si="49"/>
        <v>0</v>
      </c>
      <c r="AZ31" s="65">
        <f t="shared" si="50"/>
        <v>0</v>
      </c>
      <c r="BB31" s="58"/>
      <c r="BC31" s="58"/>
      <c r="BD31" s="59"/>
      <c r="BE31" s="237"/>
      <c r="BF31" s="237"/>
      <c r="BG31" s="237"/>
      <c r="BH31" s="237"/>
      <c r="BI31" s="237"/>
      <c r="BJ31" s="237"/>
    </row>
    <row r="32" spans="1:62" s="24" customFormat="1" ht="36" customHeight="1">
      <c r="A32" s="237"/>
      <c r="B32" s="737"/>
      <c r="C32" s="738"/>
      <c r="D32" s="747"/>
      <c r="E32" s="747"/>
      <c r="F32" s="89"/>
      <c r="G32" s="91"/>
      <c r="H32" s="87" t="s">
        <v>1023</v>
      </c>
      <c r="I32" s="88" t="b">
        <f t="shared" si="20"/>
        <v>1</v>
      </c>
      <c r="J32" s="401" t="str">
        <f t="shared" si="21"/>
        <v>--</v>
      </c>
      <c r="K32" s="396">
        <f t="shared" si="22"/>
        <v>0</v>
      </c>
      <c r="L32" s="3">
        <f t="shared" si="23"/>
        <v>0</v>
      </c>
      <c r="M32" s="3">
        <f t="shared" si="24"/>
        <v>0</v>
      </c>
      <c r="N32" s="3">
        <f t="shared" si="25"/>
        <v>0</v>
      </c>
      <c r="O32" s="3">
        <f t="shared" si="26"/>
        <v>0</v>
      </c>
      <c r="P32" s="3">
        <f t="shared" si="27"/>
        <v>0</v>
      </c>
      <c r="Q32" s="3">
        <f t="shared" si="51"/>
        <v>0</v>
      </c>
      <c r="R32" s="3">
        <f t="shared" si="29"/>
        <v>0</v>
      </c>
      <c r="S32" s="3">
        <f t="shared" si="30"/>
        <v>0</v>
      </c>
      <c r="T32" s="3">
        <f t="shared" si="31"/>
        <v>0</v>
      </c>
      <c r="U32" s="3">
        <f t="shared" si="32"/>
        <v>0</v>
      </c>
      <c r="V32" s="3">
        <f t="shared" si="33"/>
        <v>0</v>
      </c>
      <c r="W32" s="3">
        <f t="shared" si="34"/>
        <v>0</v>
      </c>
      <c r="X32" s="96">
        <v>1</v>
      </c>
      <c r="Y32" s="24">
        <v>3</v>
      </c>
      <c r="Z32" s="24">
        <v>1</v>
      </c>
      <c r="AA32" s="24">
        <v>3</v>
      </c>
      <c r="AB32" s="24">
        <v>1</v>
      </c>
      <c r="AC32" s="24">
        <v>3</v>
      </c>
      <c r="AD32" s="24">
        <v>1</v>
      </c>
      <c r="AE32" s="24">
        <v>3</v>
      </c>
      <c r="AF32" s="24">
        <v>1</v>
      </c>
      <c r="AG32" s="24">
        <v>3</v>
      </c>
      <c r="AH32" s="24">
        <v>1</v>
      </c>
      <c r="AI32" s="24">
        <v>3</v>
      </c>
      <c r="AJ32" s="57"/>
      <c r="AK32" s="24">
        <f t="shared" si="35"/>
        <v>0</v>
      </c>
      <c r="AL32" s="24">
        <f t="shared" si="36"/>
        <v>0</v>
      </c>
      <c r="AM32" s="24">
        <f t="shared" si="37"/>
        <v>0</v>
      </c>
      <c r="AN32" s="24">
        <f t="shared" si="38"/>
        <v>0</v>
      </c>
      <c r="AO32" s="24">
        <f t="shared" si="39"/>
        <v>0</v>
      </c>
      <c r="AP32" s="24">
        <f t="shared" si="40"/>
        <v>0</v>
      </c>
      <c r="AQ32" s="24">
        <f t="shared" si="41"/>
        <v>0</v>
      </c>
      <c r="AR32" s="24">
        <f t="shared" si="42"/>
        <v>0</v>
      </c>
      <c r="AS32" s="24">
        <f t="shared" si="43"/>
        <v>0</v>
      </c>
      <c r="AT32" s="24">
        <f t="shared" si="44"/>
        <v>0</v>
      </c>
      <c r="AU32" s="24">
        <f t="shared" si="45"/>
        <v>0</v>
      </c>
      <c r="AV32" s="24">
        <f t="shared" si="46"/>
        <v>0</v>
      </c>
      <c r="AW32" s="62">
        <f t="shared" si="47"/>
        <v>0</v>
      </c>
      <c r="AX32" s="62">
        <f t="shared" si="48"/>
        <v>0</v>
      </c>
      <c r="AY32" s="65">
        <f t="shared" si="49"/>
        <v>0</v>
      </c>
      <c r="AZ32" s="65">
        <f t="shared" si="50"/>
        <v>0</v>
      </c>
      <c r="BB32" s="58"/>
      <c r="BC32" s="58"/>
      <c r="BD32" s="59"/>
      <c r="BE32" s="237"/>
      <c r="BF32" s="237"/>
      <c r="BG32" s="237"/>
      <c r="BH32" s="237"/>
      <c r="BI32" s="237"/>
      <c r="BJ32" s="237"/>
    </row>
    <row r="33" spans="1:62" s="24" customFormat="1" ht="36" customHeight="1">
      <c r="A33" s="237"/>
      <c r="B33" s="737"/>
      <c r="C33" s="738"/>
      <c r="D33" s="747"/>
      <c r="E33" s="747"/>
      <c r="F33" s="89"/>
      <c r="G33" s="91"/>
      <c r="H33" s="87" t="s">
        <v>1023</v>
      </c>
      <c r="I33" s="88" t="b">
        <f t="shared" si="20"/>
        <v>1</v>
      </c>
      <c r="J33" s="401" t="str">
        <f t="shared" si="21"/>
        <v>--</v>
      </c>
      <c r="K33" s="396">
        <f t="shared" si="22"/>
        <v>0</v>
      </c>
      <c r="L33" s="3">
        <f t="shared" si="23"/>
        <v>0</v>
      </c>
      <c r="M33" s="3">
        <f t="shared" si="24"/>
        <v>0</v>
      </c>
      <c r="N33" s="3">
        <f t="shared" si="25"/>
        <v>0</v>
      </c>
      <c r="O33" s="3">
        <f t="shared" si="26"/>
        <v>0</v>
      </c>
      <c r="P33" s="3">
        <f t="shared" si="27"/>
        <v>0</v>
      </c>
      <c r="Q33" s="3">
        <f t="shared" si="51"/>
        <v>0</v>
      </c>
      <c r="R33" s="3">
        <f t="shared" si="29"/>
        <v>0</v>
      </c>
      <c r="S33" s="3">
        <f t="shared" si="30"/>
        <v>0</v>
      </c>
      <c r="T33" s="3">
        <f t="shared" si="31"/>
        <v>0</v>
      </c>
      <c r="U33" s="3">
        <f t="shared" si="32"/>
        <v>0</v>
      </c>
      <c r="V33" s="3">
        <f t="shared" si="33"/>
        <v>0</v>
      </c>
      <c r="W33" s="3">
        <f t="shared" si="34"/>
        <v>0</v>
      </c>
      <c r="X33" s="96">
        <v>1</v>
      </c>
      <c r="Y33" s="24">
        <v>3</v>
      </c>
      <c r="Z33" s="24">
        <v>1</v>
      </c>
      <c r="AA33" s="24">
        <v>3</v>
      </c>
      <c r="AB33" s="24">
        <v>1</v>
      </c>
      <c r="AC33" s="24">
        <v>3</v>
      </c>
      <c r="AD33" s="24">
        <v>1</v>
      </c>
      <c r="AE33" s="24">
        <v>3</v>
      </c>
      <c r="AF33" s="24">
        <v>1</v>
      </c>
      <c r="AG33" s="24">
        <v>3</v>
      </c>
      <c r="AH33" s="24">
        <v>1</v>
      </c>
      <c r="AI33" s="24">
        <v>3</v>
      </c>
      <c r="AJ33" s="57"/>
      <c r="AK33" s="24">
        <f t="shared" si="35"/>
        <v>0</v>
      </c>
      <c r="AL33" s="24">
        <f t="shared" si="36"/>
        <v>0</v>
      </c>
      <c r="AM33" s="24">
        <f t="shared" si="37"/>
        <v>0</v>
      </c>
      <c r="AN33" s="24">
        <f t="shared" si="38"/>
        <v>0</v>
      </c>
      <c r="AO33" s="24">
        <f t="shared" si="39"/>
        <v>0</v>
      </c>
      <c r="AP33" s="24">
        <f t="shared" si="40"/>
        <v>0</v>
      </c>
      <c r="AQ33" s="24">
        <f t="shared" si="41"/>
        <v>0</v>
      </c>
      <c r="AR33" s="24">
        <f t="shared" si="42"/>
        <v>0</v>
      </c>
      <c r="AS33" s="24">
        <f t="shared" si="43"/>
        <v>0</v>
      </c>
      <c r="AT33" s="24">
        <f t="shared" si="44"/>
        <v>0</v>
      </c>
      <c r="AU33" s="24">
        <f t="shared" si="45"/>
        <v>0</v>
      </c>
      <c r="AV33" s="24">
        <f t="shared" si="46"/>
        <v>0</v>
      </c>
      <c r="AW33" s="62">
        <f t="shared" si="47"/>
        <v>0</v>
      </c>
      <c r="AX33" s="62">
        <f t="shared" si="48"/>
        <v>0</v>
      </c>
      <c r="AY33" s="65">
        <f t="shared" si="49"/>
        <v>0</v>
      </c>
      <c r="AZ33" s="65">
        <f t="shared" si="50"/>
        <v>0</v>
      </c>
      <c r="BB33" s="58"/>
      <c r="BC33" s="58"/>
      <c r="BD33" s="59"/>
      <c r="BE33" s="237"/>
      <c r="BF33" s="237"/>
      <c r="BG33" s="237"/>
      <c r="BH33" s="237"/>
      <c r="BI33" s="237"/>
      <c r="BJ33" s="237"/>
    </row>
    <row r="34" spans="1:62" s="24" customFormat="1" ht="36" customHeight="1">
      <c r="A34" s="237"/>
      <c r="B34" s="737"/>
      <c r="C34" s="738"/>
      <c r="D34" s="747"/>
      <c r="E34" s="747"/>
      <c r="F34" s="89"/>
      <c r="G34" s="91"/>
      <c r="H34" s="87" t="s">
        <v>1023</v>
      </c>
      <c r="I34" s="88" t="b">
        <f t="shared" si="20"/>
        <v>1</v>
      </c>
      <c r="J34" s="401" t="str">
        <f t="shared" si="21"/>
        <v>--</v>
      </c>
      <c r="K34" s="396">
        <f t="shared" si="22"/>
        <v>0</v>
      </c>
      <c r="L34" s="3">
        <f t="shared" si="23"/>
        <v>0</v>
      </c>
      <c r="M34" s="3">
        <f t="shared" si="24"/>
        <v>0</v>
      </c>
      <c r="N34" s="3">
        <f t="shared" si="25"/>
        <v>0</v>
      </c>
      <c r="O34" s="3">
        <f t="shared" si="26"/>
        <v>0</v>
      </c>
      <c r="P34" s="3">
        <f t="shared" si="27"/>
        <v>0</v>
      </c>
      <c r="Q34" s="3">
        <f t="shared" si="51"/>
        <v>0</v>
      </c>
      <c r="R34" s="3">
        <f t="shared" si="29"/>
        <v>0</v>
      </c>
      <c r="S34" s="3">
        <f t="shared" si="30"/>
        <v>0</v>
      </c>
      <c r="T34" s="3">
        <f t="shared" si="31"/>
        <v>0</v>
      </c>
      <c r="U34" s="3">
        <f t="shared" si="32"/>
        <v>0</v>
      </c>
      <c r="V34" s="3">
        <f t="shared" si="33"/>
        <v>0</v>
      </c>
      <c r="W34" s="3">
        <f t="shared" si="34"/>
        <v>0</v>
      </c>
      <c r="X34" s="96">
        <v>1</v>
      </c>
      <c r="Y34" s="24">
        <v>3</v>
      </c>
      <c r="Z34" s="24">
        <v>1</v>
      </c>
      <c r="AA34" s="24">
        <v>3</v>
      </c>
      <c r="AB34" s="24">
        <v>1</v>
      </c>
      <c r="AC34" s="24">
        <v>3</v>
      </c>
      <c r="AD34" s="24">
        <v>1</v>
      </c>
      <c r="AE34" s="24">
        <v>3</v>
      </c>
      <c r="AF34" s="24">
        <v>1</v>
      </c>
      <c r="AG34" s="24">
        <v>3</v>
      </c>
      <c r="AH34" s="24">
        <v>1</v>
      </c>
      <c r="AI34" s="24">
        <v>3</v>
      </c>
      <c r="AJ34" s="57"/>
      <c r="AK34" s="24">
        <f t="shared" si="35"/>
        <v>0</v>
      </c>
      <c r="AL34" s="24">
        <f t="shared" si="36"/>
        <v>0</v>
      </c>
      <c r="AM34" s="24">
        <f t="shared" si="37"/>
        <v>0</v>
      </c>
      <c r="AN34" s="24">
        <f t="shared" si="38"/>
        <v>0</v>
      </c>
      <c r="AO34" s="24">
        <f t="shared" si="39"/>
        <v>0</v>
      </c>
      <c r="AP34" s="24">
        <f t="shared" si="40"/>
        <v>0</v>
      </c>
      <c r="AQ34" s="24">
        <f t="shared" si="41"/>
        <v>0</v>
      </c>
      <c r="AR34" s="24">
        <f t="shared" si="42"/>
        <v>0</v>
      </c>
      <c r="AS34" s="24">
        <f t="shared" si="43"/>
        <v>0</v>
      </c>
      <c r="AT34" s="24">
        <f t="shared" si="44"/>
        <v>0</v>
      </c>
      <c r="AU34" s="24">
        <f t="shared" si="45"/>
        <v>0</v>
      </c>
      <c r="AV34" s="24">
        <f t="shared" si="46"/>
        <v>0</v>
      </c>
      <c r="AW34" s="62">
        <f t="shared" si="47"/>
        <v>0</v>
      </c>
      <c r="AX34" s="62">
        <f t="shared" si="48"/>
        <v>0</v>
      </c>
      <c r="AY34" s="65">
        <f t="shared" si="49"/>
        <v>0</v>
      </c>
      <c r="AZ34" s="65">
        <f t="shared" si="50"/>
        <v>0</v>
      </c>
      <c r="BB34" s="58"/>
      <c r="BC34" s="58"/>
      <c r="BD34" s="59"/>
      <c r="BE34" s="237"/>
      <c r="BF34" s="237"/>
      <c r="BG34" s="237"/>
      <c r="BH34" s="237"/>
      <c r="BI34" s="237"/>
      <c r="BJ34" s="237"/>
    </row>
    <row r="35" spans="1:62" s="24" customFormat="1" ht="36" customHeight="1">
      <c r="A35" s="237"/>
      <c r="B35" s="737"/>
      <c r="C35" s="738"/>
      <c r="D35" s="747"/>
      <c r="E35" s="747"/>
      <c r="F35" s="89"/>
      <c r="G35" s="91"/>
      <c r="H35" s="87" t="s">
        <v>1023</v>
      </c>
      <c r="I35" s="88" t="b">
        <f t="shared" si="20"/>
        <v>1</v>
      </c>
      <c r="J35" s="401" t="str">
        <f t="shared" si="21"/>
        <v>--</v>
      </c>
      <c r="K35" s="396">
        <f t="shared" si="22"/>
        <v>0</v>
      </c>
      <c r="L35" s="3">
        <f t="shared" si="23"/>
        <v>0</v>
      </c>
      <c r="M35" s="3">
        <f t="shared" si="24"/>
        <v>0</v>
      </c>
      <c r="N35" s="3">
        <f t="shared" si="25"/>
        <v>0</v>
      </c>
      <c r="O35" s="3">
        <f t="shared" si="26"/>
        <v>0</v>
      </c>
      <c r="P35" s="3">
        <f t="shared" si="27"/>
        <v>0</v>
      </c>
      <c r="Q35" s="3">
        <f t="shared" si="51"/>
        <v>0</v>
      </c>
      <c r="R35" s="3">
        <f t="shared" si="29"/>
        <v>0</v>
      </c>
      <c r="S35" s="3">
        <f t="shared" si="30"/>
        <v>0</v>
      </c>
      <c r="T35" s="3">
        <f t="shared" si="31"/>
        <v>0</v>
      </c>
      <c r="U35" s="3">
        <f t="shared" si="32"/>
        <v>0</v>
      </c>
      <c r="V35" s="3">
        <f t="shared" si="33"/>
        <v>0</v>
      </c>
      <c r="W35" s="3">
        <f t="shared" si="34"/>
        <v>0</v>
      </c>
      <c r="X35" s="96">
        <v>1</v>
      </c>
      <c r="Y35" s="24">
        <v>3</v>
      </c>
      <c r="Z35" s="24">
        <v>1</v>
      </c>
      <c r="AA35" s="24">
        <v>3</v>
      </c>
      <c r="AB35" s="24">
        <v>1</v>
      </c>
      <c r="AC35" s="24">
        <v>3</v>
      </c>
      <c r="AD35" s="24">
        <v>1</v>
      </c>
      <c r="AE35" s="24">
        <v>3</v>
      </c>
      <c r="AF35" s="24">
        <v>1</v>
      </c>
      <c r="AG35" s="24">
        <v>3</v>
      </c>
      <c r="AH35" s="24">
        <v>1</v>
      </c>
      <c r="AI35" s="24">
        <v>3</v>
      </c>
      <c r="AJ35" s="57"/>
      <c r="AK35" s="24">
        <f t="shared" si="35"/>
        <v>0</v>
      </c>
      <c r="AL35" s="24">
        <f t="shared" si="36"/>
        <v>0</v>
      </c>
      <c r="AM35" s="24">
        <f t="shared" si="37"/>
        <v>0</v>
      </c>
      <c r="AN35" s="24">
        <f t="shared" si="38"/>
        <v>0</v>
      </c>
      <c r="AO35" s="24">
        <f t="shared" si="39"/>
        <v>0</v>
      </c>
      <c r="AP35" s="24">
        <f t="shared" si="40"/>
        <v>0</v>
      </c>
      <c r="AQ35" s="24">
        <f t="shared" si="41"/>
        <v>0</v>
      </c>
      <c r="AR35" s="24">
        <f t="shared" si="42"/>
        <v>0</v>
      </c>
      <c r="AS35" s="24">
        <f t="shared" si="43"/>
        <v>0</v>
      </c>
      <c r="AT35" s="24">
        <f t="shared" si="44"/>
        <v>0</v>
      </c>
      <c r="AU35" s="24">
        <f t="shared" si="45"/>
        <v>0</v>
      </c>
      <c r="AV35" s="24">
        <f t="shared" si="46"/>
        <v>0</v>
      </c>
      <c r="AW35" s="62">
        <f t="shared" si="47"/>
        <v>0</v>
      </c>
      <c r="AX35" s="62">
        <f t="shared" si="48"/>
        <v>0</v>
      </c>
      <c r="AY35" s="65">
        <f t="shared" si="49"/>
        <v>0</v>
      </c>
      <c r="AZ35" s="65">
        <f t="shared" si="50"/>
        <v>0</v>
      </c>
      <c r="BB35" s="58"/>
      <c r="BC35" s="58"/>
      <c r="BD35" s="59"/>
      <c r="BE35" s="237"/>
      <c r="BF35" s="237"/>
      <c r="BG35" s="237"/>
      <c r="BH35" s="237"/>
      <c r="BI35" s="237"/>
      <c r="BJ35" s="237"/>
    </row>
    <row r="36" spans="1:62" s="24" customFormat="1" ht="36" customHeight="1">
      <c r="A36" s="237"/>
      <c r="B36" s="737"/>
      <c r="C36" s="738"/>
      <c r="D36" s="747"/>
      <c r="E36" s="747"/>
      <c r="F36" s="89"/>
      <c r="G36" s="91"/>
      <c r="H36" s="87" t="s">
        <v>1023</v>
      </c>
      <c r="I36" s="88" t="b">
        <f t="shared" si="20"/>
        <v>1</v>
      </c>
      <c r="J36" s="401" t="str">
        <f t="shared" si="21"/>
        <v>--</v>
      </c>
      <c r="K36" s="396">
        <f t="shared" si="22"/>
        <v>0</v>
      </c>
      <c r="L36" s="3">
        <f t="shared" si="23"/>
        <v>0</v>
      </c>
      <c r="M36" s="3">
        <f t="shared" si="24"/>
        <v>0</v>
      </c>
      <c r="N36" s="3">
        <f t="shared" si="25"/>
        <v>0</v>
      </c>
      <c r="O36" s="3">
        <f t="shared" si="26"/>
        <v>0</v>
      </c>
      <c r="P36" s="3">
        <f t="shared" si="27"/>
        <v>0</v>
      </c>
      <c r="Q36" s="3">
        <f t="shared" si="51"/>
        <v>0</v>
      </c>
      <c r="R36" s="3">
        <f t="shared" si="29"/>
        <v>0</v>
      </c>
      <c r="S36" s="3">
        <f t="shared" si="30"/>
        <v>0</v>
      </c>
      <c r="T36" s="3">
        <f t="shared" si="31"/>
        <v>0</v>
      </c>
      <c r="U36" s="3">
        <f t="shared" si="32"/>
        <v>0</v>
      </c>
      <c r="V36" s="3">
        <f t="shared" si="33"/>
        <v>0</v>
      </c>
      <c r="W36" s="3">
        <f t="shared" si="34"/>
        <v>0</v>
      </c>
      <c r="X36" s="96">
        <v>1</v>
      </c>
      <c r="Y36" s="24">
        <v>3</v>
      </c>
      <c r="Z36" s="24">
        <v>1</v>
      </c>
      <c r="AA36" s="24">
        <v>3</v>
      </c>
      <c r="AB36" s="24">
        <v>1</v>
      </c>
      <c r="AC36" s="24">
        <v>3</v>
      </c>
      <c r="AD36" s="24">
        <v>1</v>
      </c>
      <c r="AE36" s="24">
        <v>3</v>
      </c>
      <c r="AF36" s="24">
        <v>1</v>
      </c>
      <c r="AG36" s="24">
        <v>3</v>
      </c>
      <c r="AH36" s="24">
        <v>1</v>
      </c>
      <c r="AI36" s="24">
        <v>3</v>
      </c>
      <c r="AJ36" s="57"/>
      <c r="AK36" s="24">
        <f t="shared" si="35"/>
        <v>0</v>
      </c>
      <c r="AL36" s="24">
        <f t="shared" si="36"/>
        <v>0</v>
      </c>
      <c r="AM36" s="24">
        <f t="shared" si="37"/>
        <v>0</v>
      </c>
      <c r="AN36" s="24">
        <f t="shared" si="38"/>
        <v>0</v>
      </c>
      <c r="AO36" s="24">
        <f t="shared" si="39"/>
        <v>0</v>
      </c>
      <c r="AP36" s="24">
        <f t="shared" si="40"/>
        <v>0</v>
      </c>
      <c r="AQ36" s="24">
        <f t="shared" si="41"/>
        <v>0</v>
      </c>
      <c r="AR36" s="24">
        <f t="shared" si="42"/>
        <v>0</v>
      </c>
      <c r="AS36" s="24">
        <f t="shared" si="43"/>
        <v>0</v>
      </c>
      <c r="AT36" s="24">
        <f t="shared" si="44"/>
        <v>0</v>
      </c>
      <c r="AU36" s="24">
        <f t="shared" si="45"/>
        <v>0</v>
      </c>
      <c r="AV36" s="24">
        <f t="shared" si="46"/>
        <v>0</v>
      </c>
      <c r="AW36" s="62">
        <f t="shared" si="47"/>
        <v>0</v>
      </c>
      <c r="AX36" s="62">
        <f t="shared" si="48"/>
        <v>0</v>
      </c>
      <c r="AY36" s="65">
        <f t="shared" si="49"/>
        <v>0</v>
      </c>
      <c r="AZ36" s="65">
        <f t="shared" si="50"/>
        <v>0</v>
      </c>
      <c r="BB36" s="58"/>
      <c r="BC36" s="58"/>
      <c r="BD36" s="59"/>
      <c r="BE36" s="237"/>
      <c r="BF36" s="237"/>
      <c r="BG36" s="237"/>
      <c r="BH36" s="237"/>
      <c r="BI36" s="237"/>
      <c r="BJ36" s="237"/>
    </row>
    <row r="37" spans="1:62" s="24" customFormat="1" ht="36" customHeight="1">
      <c r="A37" s="237"/>
      <c r="B37" s="737"/>
      <c r="C37" s="738"/>
      <c r="D37" s="747"/>
      <c r="E37" s="747"/>
      <c r="F37" s="89"/>
      <c r="G37" s="91"/>
      <c r="H37" s="87" t="s">
        <v>1023</v>
      </c>
      <c r="I37" s="88" t="b">
        <f t="shared" si="20"/>
        <v>1</v>
      </c>
      <c r="J37" s="401" t="str">
        <f t="shared" si="21"/>
        <v>--</v>
      </c>
      <c r="K37" s="396">
        <f t="shared" si="22"/>
        <v>0</v>
      </c>
      <c r="L37" s="3">
        <f t="shared" si="23"/>
        <v>0</v>
      </c>
      <c r="M37" s="3">
        <f t="shared" si="24"/>
        <v>0</v>
      </c>
      <c r="N37" s="3">
        <f t="shared" si="25"/>
        <v>0</v>
      </c>
      <c r="O37" s="3">
        <f t="shared" si="26"/>
        <v>0</v>
      </c>
      <c r="P37" s="3">
        <f t="shared" si="27"/>
        <v>0</v>
      </c>
      <c r="Q37" s="3">
        <f t="shared" si="51"/>
        <v>0</v>
      </c>
      <c r="R37" s="3">
        <f t="shared" si="29"/>
        <v>0</v>
      </c>
      <c r="S37" s="3">
        <f t="shared" si="30"/>
        <v>0</v>
      </c>
      <c r="T37" s="3">
        <f t="shared" si="31"/>
        <v>0</v>
      </c>
      <c r="U37" s="3">
        <f t="shared" si="32"/>
        <v>0</v>
      </c>
      <c r="V37" s="3">
        <f t="shared" si="33"/>
        <v>0</v>
      </c>
      <c r="W37" s="3">
        <f t="shared" si="34"/>
        <v>0</v>
      </c>
      <c r="X37" s="96">
        <v>1</v>
      </c>
      <c r="Y37" s="24">
        <v>3</v>
      </c>
      <c r="Z37" s="24">
        <v>1</v>
      </c>
      <c r="AA37" s="24">
        <v>3</v>
      </c>
      <c r="AB37" s="24">
        <v>1</v>
      </c>
      <c r="AC37" s="24">
        <v>3</v>
      </c>
      <c r="AD37" s="24">
        <v>1</v>
      </c>
      <c r="AE37" s="24">
        <v>3</v>
      </c>
      <c r="AF37" s="24">
        <v>1</v>
      </c>
      <c r="AG37" s="24">
        <v>3</v>
      </c>
      <c r="AH37" s="24">
        <v>1</v>
      </c>
      <c r="AI37" s="24">
        <v>3</v>
      </c>
      <c r="AJ37" s="57"/>
      <c r="AK37" s="24">
        <f t="shared" si="35"/>
        <v>0</v>
      </c>
      <c r="AL37" s="24">
        <f t="shared" si="36"/>
        <v>0</v>
      </c>
      <c r="AM37" s="24">
        <f t="shared" si="37"/>
        <v>0</v>
      </c>
      <c r="AN37" s="24">
        <f t="shared" si="38"/>
        <v>0</v>
      </c>
      <c r="AO37" s="24">
        <f t="shared" si="39"/>
        <v>0</v>
      </c>
      <c r="AP37" s="24">
        <f t="shared" si="40"/>
        <v>0</v>
      </c>
      <c r="AQ37" s="24">
        <f t="shared" si="41"/>
        <v>0</v>
      </c>
      <c r="AR37" s="24">
        <f t="shared" si="42"/>
        <v>0</v>
      </c>
      <c r="AS37" s="24">
        <f t="shared" si="43"/>
        <v>0</v>
      </c>
      <c r="AT37" s="24">
        <f t="shared" si="44"/>
        <v>0</v>
      </c>
      <c r="AU37" s="24">
        <f t="shared" si="45"/>
        <v>0</v>
      </c>
      <c r="AV37" s="24">
        <f t="shared" si="46"/>
        <v>0</v>
      </c>
      <c r="AW37" s="62">
        <f t="shared" si="47"/>
        <v>0</v>
      </c>
      <c r="AX37" s="62">
        <f t="shared" si="48"/>
        <v>0</v>
      </c>
      <c r="AY37" s="65">
        <f t="shared" si="49"/>
        <v>0</v>
      </c>
      <c r="AZ37" s="65">
        <f t="shared" si="50"/>
        <v>0</v>
      </c>
      <c r="BB37" s="58"/>
      <c r="BC37" s="58"/>
      <c r="BD37" s="59"/>
      <c r="BE37" s="237"/>
      <c r="BF37" s="237"/>
      <c r="BG37" s="237"/>
      <c r="BH37" s="237"/>
      <c r="BI37" s="237"/>
      <c r="BJ37" s="237"/>
    </row>
    <row r="38" spans="1:62" s="24" customFormat="1" ht="36" customHeight="1">
      <c r="A38" s="237"/>
      <c r="B38" s="737"/>
      <c r="C38" s="738"/>
      <c r="D38" s="747"/>
      <c r="E38" s="747"/>
      <c r="F38" s="89"/>
      <c r="G38" s="91"/>
      <c r="H38" s="87" t="s">
        <v>1023</v>
      </c>
      <c r="I38" s="88" t="b">
        <f t="shared" si="20"/>
        <v>1</v>
      </c>
      <c r="J38" s="401" t="str">
        <f t="shared" si="21"/>
        <v>--</v>
      </c>
      <c r="K38" s="396">
        <f t="shared" si="22"/>
        <v>0</v>
      </c>
      <c r="L38" s="3">
        <f t="shared" si="23"/>
        <v>0</v>
      </c>
      <c r="M38" s="3">
        <f t="shared" si="24"/>
        <v>0</v>
      </c>
      <c r="N38" s="3">
        <f t="shared" si="25"/>
        <v>0</v>
      </c>
      <c r="O38" s="3">
        <f t="shared" si="26"/>
        <v>0</v>
      </c>
      <c r="P38" s="3">
        <f t="shared" si="27"/>
        <v>0</v>
      </c>
      <c r="Q38" s="3">
        <f t="shared" si="51"/>
        <v>0</v>
      </c>
      <c r="R38" s="3">
        <f t="shared" si="29"/>
        <v>0</v>
      </c>
      <c r="S38" s="3">
        <f t="shared" si="30"/>
        <v>0</v>
      </c>
      <c r="T38" s="3">
        <f t="shared" si="31"/>
        <v>0</v>
      </c>
      <c r="U38" s="3">
        <f t="shared" si="32"/>
        <v>0</v>
      </c>
      <c r="V38" s="3">
        <f t="shared" si="33"/>
        <v>0</v>
      </c>
      <c r="W38" s="3">
        <f t="shared" si="34"/>
        <v>0</v>
      </c>
      <c r="X38" s="96">
        <v>1</v>
      </c>
      <c r="Y38" s="24">
        <v>3</v>
      </c>
      <c r="Z38" s="24">
        <v>1</v>
      </c>
      <c r="AA38" s="24">
        <v>3</v>
      </c>
      <c r="AB38" s="24">
        <v>1</v>
      </c>
      <c r="AC38" s="24">
        <v>3</v>
      </c>
      <c r="AD38" s="24">
        <v>1</v>
      </c>
      <c r="AE38" s="24">
        <v>3</v>
      </c>
      <c r="AF38" s="24">
        <v>1</v>
      </c>
      <c r="AG38" s="24">
        <v>3</v>
      </c>
      <c r="AH38" s="24">
        <v>1</v>
      </c>
      <c r="AI38" s="24">
        <v>3</v>
      </c>
      <c r="AJ38" s="57"/>
      <c r="AK38" s="24">
        <f t="shared" si="35"/>
        <v>0</v>
      </c>
      <c r="AL38" s="24">
        <f t="shared" si="36"/>
        <v>0</v>
      </c>
      <c r="AM38" s="24">
        <f t="shared" si="37"/>
        <v>0</v>
      </c>
      <c r="AN38" s="24">
        <f t="shared" si="38"/>
        <v>0</v>
      </c>
      <c r="AO38" s="24">
        <f t="shared" si="39"/>
        <v>0</v>
      </c>
      <c r="AP38" s="24">
        <f t="shared" si="40"/>
        <v>0</v>
      </c>
      <c r="AQ38" s="24">
        <f t="shared" si="41"/>
        <v>0</v>
      </c>
      <c r="AR38" s="24">
        <f t="shared" si="42"/>
        <v>0</v>
      </c>
      <c r="AS38" s="24">
        <f t="shared" si="43"/>
        <v>0</v>
      </c>
      <c r="AT38" s="24">
        <f t="shared" si="44"/>
        <v>0</v>
      </c>
      <c r="AU38" s="24">
        <f t="shared" si="45"/>
        <v>0</v>
      </c>
      <c r="AV38" s="24">
        <f t="shared" si="46"/>
        <v>0</v>
      </c>
      <c r="AW38" s="62">
        <f t="shared" si="47"/>
        <v>0</v>
      </c>
      <c r="AX38" s="62">
        <f t="shared" si="48"/>
        <v>0</v>
      </c>
      <c r="AY38" s="65">
        <f t="shared" si="49"/>
        <v>0</v>
      </c>
      <c r="AZ38" s="65">
        <f t="shared" si="50"/>
        <v>0</v>
      </c>
      <c r="BB38" s="58"/>
      <c r="BC38" s="58"/>
      <c r="BD38" s="59"/>
      <c r="BE38" s="237"/>
      <c r="BF38" s="753"/>
      <c r="BG38" s="753"/>
      <c r="BH38" s="753"/>
      <c r="BI38" s="753"/>
      <c r="BJ38" s="237"/>
    </row>
    <row r="39" spans="1:62" s="24" customFormat="1" ht="36" customHeight="1">
      <c r="A39" s="237"/>
      <c r="B39" s="737"/>
      <c r="C39" s="738"/>
      <c r="D39" s="747"/>
      <c r="E39" s="747"/>
      <c r="F39" s="89"/>
      <c r="G39" s="91"/>
      <c r="H39" s="87" t="s">
        <v>1023</v>
      </c>
      <c r="I39" s="88" t="b">
        <f t="shared" si="20"/>
        <v>1</v>
      </c>
      <c r="J39" s="401" t="str">
        <f t="shared" si="21"/>
        <v>--</v>
      </c>
      <c r="K39" s="396">
        <f t="shared" si="22"/>
        <v>0</v>
      </c>
      <c r="L39" s="3">
        <f t="shared" si="23"/>
        <v>0</v>
      </c>
      <c r="M39" s="3">
        <f t="shared" si="24"/>
        <v>0</v>
      </c>
      <c r="N39" s="3">
        <f t="shared" si="25"/>
        <v>0</v>
      </c>
      <c r="O39" s="3">
        <f t="shared" si="26"/>
        <v>0</v>
      </c>
      <c r="P39" s="3">
        <f t="shared" si="27"/>
        <v>0</v>
      </c>
      <c r="Q39" s="3">
        <f t="shared" si="51"/>
        <v>0</v>
      </c>
      <c r="R39" s="3">
        <f t="shared" si="29"/>
        <v>0</v>
      </c>
      <c r="S39" s="3">
        <f t="shared" si="30"/>
        <v>0</v>
      </c>
      <c r="T39" s="3">
        <f t="shared" si="31"/>
        <v>0</v>
      </c>
      <c r="U39" s="3">
        <f t="shared" si="32"/>
        <v>0</v>
      </c>
      <c r="V39" s="3">
        <f t="shared" si="33"/>
        <v>0</v>
      </c>
      <c r="W39" s="3">
        <f t="shared" si="34"/>
        <v>0</v>
      </c>
      <c r="X39" s="96">
        <v>1</v>
      </c>
      <c r="Y39" s="24">
        <v>3</v>
      </c>
      <c r="Z39" s="24">
        <v>1</v>
      </c>
      <c r="AA39" s="24">
        <v>3</v>
      </c>
      <c r="AB39" s="24">
        <v>1</v>
      </c>
      <c r="AC39" s="24">
        <v>3</v>
      </c>
      <c r="AD39" s="24">
        <v>1</v>
      </c>
      <c r="AE39" s="24">
        <v>3</v>
      </c>
      <c r="AF39" s="24">
        <v>1</v>
      </c>
      <c r="AG39" s="24">
        <v>3</v>
      </c>
      <c r="AH39" s="24">
        <v>1</v>
      </c>
      <c r="AI39" s="24">
        <v>3</v>
      </c>
      <c r="AJ39" s="57"/>
      <c r="AK39" s="24">
        <f t="shared" si="35"/>
        <v>0</v>
      </c>
      <c r="AL39" s="24">
        <f t="shared" si="36"/>
        <v>0</v>
      </c>
      <c r="AM39" s="24">
        <f t="shared" si="37"/>
        <v>0</v>
      </c>
      <c r="AN39" s="24">
        <f t="shared" si="38"/>
        <v>0</v>
      </c>
      <c r="AO39" s="24">
        <f t="shared" si="39"/>
        <v>0</v>
      </c>
      <c r="AP39" s="24">
        <f t="shared" si="40"/>
        <v>0</v>
      </c>
      <c r="AQ39" s="24">
        <f t="shared" si="41"/>
        <v>0</v>
      </c>
      <c r="AR39" s="24">
        <f t="shared" si="42"/>
        <v>0</v>
      </c>
      <c r="AS39" s="24">
        <f t="shared" si="43"/>
        <v>0</v>
      </c>
      <c r="AT39" s="24">
        <f t="shared" si="44"/>
        <v>0</v>
      </c>
      <c r="AU39" s="24">
        <f t="shared" si="45"/>
        <v>0</v>
      </c>
      <c r="AV39" s="24">
        <f t="shared" si="46"/>
        <v>0</v>
      </c>
      <c r="AW39" s="62">
        <f t="shared" si="47"/>
        <v>0</v>
      </c>
      <c r="AX39" s="62">
        <f t="shared" si="48"/>
        <v>0</v>
      </c>
      <c r="AY39" s="65">
        <f t="shared" si="49"/>
        <v>0</v>
      </c>
      <c r="AZ39" s="65">
        <f t="shared" si="50"/>
        <v>0</v>
      </c>
      <c r="BB39" s="58"/>
      <c r="BC39" s="58"/>
      <c r="BD39" s="59"/>
      <c r="BE39" s="237"/>
      <c r="BF39" s="237"/>
      <c r="BG39" s="237"/>
      <c r="BH39" s="237"/>
      <c r="BI39" s="237"/>
      <c r="BJ39" s="237"/>
    </row>
    <row r="40" spans="1:62" s="24" customFormat="1" ht="36" customHeight="1">
      <c r="A40" s="237"/>
      <c r="B40" s="737"/>
      <c r="C40" s="738"/>
      <c r="D40" s="747"/>
      <c r="E40" s="747"/>
      <c r="F40" s="89"/>
      <c r="G40" s="91"/>
      <c r="H40" s="87" t="s">
        <v>1023</v>
      </c>
      <c r="I40" s="88" t="b">
        <f t="shared" si="20"/>
        <v>1</v>
      </c>
      <c r="J40" s="401" t="str">
        <f t="shared" si="21"/>
        <v>--</v>
      </c>
      <c r="K40" s="396">
        <f t="shared" si="22"/>
        <v>0</v>
      </c>
      <c r="L40" s="3">
        <f t="shared" si="23"/>
        <v>0</v>
      </c>
      <c r="M40" s="3">
        <f t="shared" si="24"/>
        <v>0</v>
      </c>
      <c r="N40" s="3">
        <f t="shared" si="25"/>
        <v>0</v>
      </c>
      <c r="O40" s="3">
        <f t="shared" si="26"/>
        <v>0</v>
      </c>
      <c r="P40" s="3">
        <f t="shared" si="27"/>
        <v>0</v>
      </c>
      <c r="Q40" s="3">
        <f t="shared" si="51"/>
        <v>0</v>
      </c>
      <c r="R40" s="3">
        <f t="shared" si="29"/>
        <v>0</v>
      </c>
      <c r="S40" s="3">
        <f t="shared" si="30"/>
        <v>0</v>
      </c>
      <c r="T40" s="3">
        <f t="shared" si="31"/>
        <v>0</v>
      </c>
      <c r="U40" s="3">
        <f t="shared" si="32"/>
        <v>0</v>
      </c>
      <c r="V40" s="3">
        <f t="shared" si="33"/>
        <v>0</v>
      </c>
      <c r="W40" s="3">
        <f t="shared" si="34"/>
        <v>0</v>
      </c>
      <c r="X40" s="96">
        <v>1</v>
      </c>
      <c r="Y40" s="24">
        <v>3</v>
      </c>
      <c r="Z40" s="24">
        <v>1</v>
      </c>
      <c r="AA40" s="24">
        <v>3</v>
      </c>
      <c r="AB40" s="24">
        <v>1</v>
      </c>
      <c r="AC40" s="24">
        <v>3</v>
      </c>
      <c r="AD40" s="24">
        <v>1</v>
      </c>
      <c r="AE40" s="24">
        <v>3</v>
      </c>
      <c r="AF40" s="24">
        <v>1</v>
      </c>
      <c r="AG40" s="24">
        <v>3</v>
      </c>
      <c r="AH40" s="24">
        <v>1</v>
      </c>
      <c r="AI40" s="24">
        <v>3</v>
      </c>
      <c r="AJ40" s="57"/>
      <c r="AK40" s="24">
        <f t="shared" si="35"/>
        <v>0</v>
      </c>
      <c r="AL40" s="24">
        <f t="shared" si="36"/>
        <v>0</v>
      </c>
      <c r="AM40" s="24">
        <f t="shared" si="37"/>
        <v>0</v>
      </c>
      <c r="AN40" s="24">
        <f t="shared" si="38"/>
        <v>0</v>
      </c>
      <c r="AO40" s="24">
        <f t="shared" si="39"/>
        <v>0</v>
      </c>
      <c r="AP40" s="24">
        <f t="shared" si="40"/>
        <v>0</v>
      </c>
      <c r="AQ40" s="24">
        <f t="shared" si="41"/>
        <v>0</v>
      </c>
      <c r="AR40" s="24">
        <f t="shared" si="42"/>
        <v>0</v>
      </c>
      <c r="AS40" s="24">
        <f t="shared" si="43"/>
        <v>0</v>
      </c>
      <c r="AT40" s="24">
        <f t="shared" si="44"/>
        <v>0</v>
      </c>
      <c r="AU40" s="24">
        <f t="shared" si="45"/>
        <v>0</v>
      </c>
      <c r="AV40" s="24">
        <f t="shared" si="46"/>
        <v>0</v>
      </c>
      <c r="AW40" s="62">
        <f t="shared" si="47"/>
        <v>0</v>
      </c>
      <c r="AX40" s="62">
        <f t="shared" si="48"/>
        <v>0</v>
      </c>
      <c r="AY40" s="65">
        <f t="shared" si="49"/>
        <v>0</v>
      </c>
      <c r="AZ40" s="65">
        <f t="shared" si="50"/>
        <v>0</v>
      </c>
      <c r="BB40" s="58"/>
      <c r="BC40" s="58"/>
      <c r="BD40" s="59"/>
      <c r="BE40" s="237"/>
      <c r="BF40" s="237"/>
      <c r="BG40" s="237"/>
      <c r="BH40" s="237"/>
      <c r="BI40" s="237"/>
      <c r="BJ40" s="237"/>
    </row>
    <row r="41" spans="1:62" s="24" customFormat="1" ht="36" customHeight="1">
      <c r="A41" s="237"/>
      <c r="B41" s="737"/>
      <c r="C41" s="738"/>
      <c r="D41" s="747"/>
      <c r="E41" s="747"/>
      <c r="F41" s="89"/>
      <c r="G41" s="91"/>
      <c r="H41" s="87" t="s">
        <v>1023</v>
      </c>
      <c r="I41" s="88" t="b">
        <f t="shared" si="20"/>
        <v>1</v>
      </c>
      <c r="J41" s="401" t="str">
        <f t="shared" si="21"/>
        <v>--</v>
      </c>
      <c r="K41" s="396">
        <f t="shared" si="22"/>
        <v>0</v>
      </c>
      <c r="L41" s="3">
        <f t="shared" si="23"/>
        <v>0</v>
      </c>
      <c r="M41" s="3">
        <f t="shared" si="24"/>
        <v>0</v>
      </c>
      <c r="N41" s="3">
        <f t="shared" si="25"/>
        <v>0</v>
      </c>
      <c r="O41" s="3">
        <f t="shared" si="26"/>
        <v>0</v>
      </c>
      <c r="P41" s="3">
        <f t="shared" si="27"/>
        <v>0</v>
      </c>
      <c r="Q41" s="3">
        <f t="shared" si="51"/>
        <v>0</v>
      </c>
      <c r="R41" s="3">
        <f t="shared" si="29"/>
        <v>0</v>
      </c>
      <c r="S41" s="3">
        <f t="shared" si="30"/>
        <v>0</v>
      </c>
      <c r="T41" s="3">
        <f t="shared" si="31"/>
        <v>0</v>
      </c>
      <c r="U41" s="3">
        <f t="shared" si="32"/>
        <v>0</v>
      </c>
      <c r="V41" s="3">
        <f t="shared" si="33"/>
        <v>0</v>
      </c>
      <c r="W41" s="3">
        <f t="shared" si="34"/>
        <v>0</v>
      </c>
      <c r="X41" s="96">
        <v>1</v>
      </c>
      <c r="Y41" s="24">
        <v>3</v>
      </c>
      <c r="Z41" s="24">
        <v>1</v>
      </c>
      <c r="AA41" s="24">
        <v>3</v>
      </c>
      <c r="AB41" s="24">
        <v>1</v>
      </c>
      <c r="AC41" s="24">
        <v>3</v>
      </c>
      <c r="AD41" s="24">
        <v>1</v>
      </c>
      <c r="AE41" s="24">
        <v>3</v>
      </c>
      <c r="AF41" s="24">
        <v>1</v>
      </c>
      <c r="AG41" s="24">
        <v>3</v>
      </c>
      <c r="AH41" s="24">
        <v>1</v>
      </c>
      <c r="AI41" s="24">
        <v>3</v>
      </c>
      <c r="AJ41" s="57"/>
      <c r="AK41" s="24">
        <f t="shared" si="35"/>
        <v>0</v>
      </c>
      <c r="AL41" s="24">
        <f t="shared" si="36"/>
        <v>0</v>
      </c>
      <c r="AM41" s="24">
        <f t="shared" si="37"/>
        <v>0</v>
      </c>
      <c r="AN41" s="24">
        <f t="shared" si="38"/>
        <v>0</v>
      </c>
      <c r="AO41" s="24">
        <f t="shared" si="39"/>
        <v>0</v>
      </c>
      <c r="AP41" s="24">
        <f t="shared" si="40"/>
        <v>0</v>
      </c>
      <c r="AQ41" s="24">
        <f t="shared" si="41"/>
        <v>0</v>
      </c>
      <c r="AR41" s="24">
        <f t="shared" si="42"/>
        <v>0</v>
      </c>
      <c r="AS41" s="24">
        <f t="shared" si="43"/>
        <v>0</v>
      </c>
      <c r="AT41" s="24">
        <f t="shared" si="44"/>
        <v>0</v>
      </c>
      <c r="AU41" s="24">
        <f t="shared" si="45"/>
        <v>0</v>
      </c>
      <c r="AV41" s="24">
        <f t="shared" si="46"/>
        <v>0</v>
      </c>
      <c r="AW41" s="62">
        <f t="shared" si="47"/>
        <v>0</v>
      </c>
      <c r="AX41" s="62">
        <f t="shared" si="48"/>
        <v>0</v>
      </c>
      <c r="AY41" s="65">
        <f t="shared" si="49"/>
        <v>0</v>
      </c>
      <c r="AZ41" s="65">
        <f t="shared" si="50"/>
        <v>0</v>
      </c>
      <c r="BB41" s="58"/>
      <c r="BC41" s="58"/>
      <c r="BD41" s="59"/>
      <c r="BE41" s="237"/>
      <c r="BF41" s="237"/>
      <c r="BG41" s="237"/>
      <c r="BH41" s="237"/>
      <c r="BI41" s="237"/>
      <c r="BJ41" s="237"/>
    </row>
    <row r="42" spans="1:62" s="24" customFormat="1" ht="36" customHeight="1">
      <c r="A42" s="237"/>
      <c r="B42" s="737"/>
      <c r="C42" s="738"/>
      <c r="D42" s="747"/>
      <c r="E42" s="747"/>
      <c r="F42" s="89"/>
      <c r="G42" s="91"/>
      <c r="H42" s="87" t="s">
        <v>1023</v>
      </c>
      <c r="I42" s="88" t="b">
        <f t="shared" si="20"/>
        <v>1</v>
      </c>
      <c r="J42" s="401" t="str">
        <f t="shared" si="21"/>
        <v>--</v>
      </c>
      <c r="K42" s="396">
        <f t="shared" si="22"/>
        <v>0</v>
      </c>
      <c r="L42" s="3">
        <f t="shared" si="23"/>
        <v>0</v>
      </c>
      <c r="M42" s="3">
        <f t="shared" si="24"/>
        <v>0</v>
      </c>
      <c r="N42" s="3">
        <f t="shared" si="25"/>
        <v>0</v>
      </c>
      <c r="O42" s="3">
        <f t="shared" si="26"/>
        <v>0</v>
      </c>
      <c r="P42" s="3">
        <f t="shared" si="27"/>
        <v>0</v>
      </c>
      <c r="Q42" s="3">
        <f t="shared" si="51"/>
        <v>0</v>
      </c>
      <c r="R42" s="3">
        <f t="shared" si="29"/>
        <v>0</v>
      </c>
      <c r="S42" s="3">
        <f t="shared" si="30"/>
        <v>0</v>
      </c>
      <c r="T42" s="3">
        <f t="shared" si="31"/>
        <v>0</v>
      </c>
      <c r="U42" s="3">
        <f t="shared" si="32"/>
        <v>0</v>
      </c>
      <c r="V42" s="3">
        <f t="shared" si="33"/>
        <v>0</v>
      </c>
      <c r="W42" s="3">
        <f t="shared" si="34"/>
        <v>0</v>
      </c>
      <c r="X42" s="96">
        <v>1</v>
      </c>
      <c r="Y42" s="24">
        <v>3</v>
      </c>
      <c r="Z42" s="24">
        <v>1</v>
      </c>
      <c r="AA42" s="24">
        <v>3</v>
      </c>
      <c r="AB42" s="24">
        <v>1</v>
      </c>
      <c r="AC42" s="24">
        <v>3</v>
      </c>
      <c r="AD42" s="24">
        <v>1</v>
      </c>
      <c r="AE42" s="24">
        <v>3</v>
      </c>
      <c r="AF42" s="24">
        <v>1</v>
      </c>
      <c r="AG42" s="24">
        <v>3</v>
      </c>
      <c r="AH42" s="24">
        <v>1</v>
      </c>
      <c r="AI42" s="24">
        <v>3</v>
      </c>
      <c r="AJ42" s="57"/>
      <c r="AK42" s="24">
        <f t="shared" si="35"/>
        <v>0</v>
      </c>
      <c r="AL42" s="24">
        <f t="shared" si="36"/>
        <v>0</v>
      </c>
      <c r="AM42" s="24">
        <f t="shared" si="37"/>
        <v>0</v>
      </c>
      <c r="AN42" s="24">
        <f t="shared" si="38"/>
        <v>0</v>
      </c>
      <c r="AO42" s="24">
        <f t="shared" si="39"/>
        <v>0</v>
      </c>
      <c r="AP42" s="24">
        <f t="shared" si="40"/>
        <v>0</v>
      </c>
      <c r="AQ42" s="24">
        <f t="shared" si="41"/>
        <v>0</v>
      </c>
      <c r="AR42" s="24">
        <f t="shared" si="42"/>
        <v>0</v>
      </c>
      <c r="AS42" s="24">
        <f t="shared" si="43"/>
        <v>0</v>
      </c>
      <c r="AT42" s="24">
        <f t="shared" si="44"/>
        <v>0</v>
      </c>
      <c r="AU42" s="24">
        <f t="shared" si="45"/>
        <v>0</v>
      </c>
      <c r="AV42" s="24">
        <f t="shared" si="46"/>
        <v>0</v>
      </c>
      <c r="AW42" s="62">
        <f t="shared" si="47"/>
        <v>0</v>
      </c>
      <c r="AX42" s="62">
        <f t="shared" si="48"/>
        <v>0</v>
      </c>
      <c r="AY42" s="65">
        <f t="shared" si="49"/>
        <v>0</v>
      </c>
      <c r="AZ42" s="65">
        <f t="shared" si="50"/>
        <v>0</v>
      </c>
      <c r="BB42" s="58"/>
      <c r="BC42" s="58"/>
      <c r="BD42" s="59"/>
      <c r="BE42" s="237"/>
      <c r="BF42" s="237"/>
      <c r="BG42" s="237"/>
      <c r="BH42" s="237"/>
      <c r="BI42" s="237"/>
      <c r="BJ42" s="237"/>
    </row>
    <row r="43" spans="1:62" s="24" customFormat="1" ht="36" customHeight="1">
      <c r="A43" s="237"/>
      <c r="B43" s="737"/>
      <c r="C43" s="738"/>
      <c r="D43" s="747"/>
      <c r="E43" s="747"/>
      <c r="F43" s="89"/>
      <c r="G43" s="91"/>
      <c r="H43" s="87" t="s">
        <v>1023</v>
      </c>
      <c r="I43" s="88" t="b">
        <f t="shared" si="20"/>
        <v>1</v>
      </c>
      <c r="J43" s="401" t="str">
        <f t="shared" si="21"/>
        <v>--</v>
      </c>
      <c r="K43" s="396">
        <f t="shared" si="22"/>
        <v>0</v>
      </c>
      <c r="L43" s="3">
        <f t="shared" si="23"/>
        <v>0</v>
      </c>
      <c r="M43" s="3">
        <f t="shared" si="24"/>
        <v>0</v>
      </c>
      <c r="N43" s="3">
        <f t="shared" si="25"/>
        <v>0</v>
      </c>
      <c r="O43" s="3">
        <f t="shared" si="26"/>
        <v>0</v>
      </c>
      <c r="P43" s="3">
        <f t="shared" si="27"/>
        <v>0</v>
      </c>
      <c r="Q43" s="3">
        <f t="shared" si="51"/>
        <v>0</v>
      </c>
      <c r="R43" s="3">
        <f t="shared" si="29"/>
        <v>0</v>
      </c>
      <c r="S43" s="3">
        <f t="shared" si="30"/>
        <v>0</v>
      </c>
      <c r="T43" s="3">
        <f t="shared" si="31"/>
        <v>0</v>
      </c>
      <c r="U43" s="3">
        <f t="shared" si="32"/>
        <v>0</v>
      </c>
      <c r="V43" s="3">
        <f t="shared" si="33"/>
        <v>0</v>
      </c>
      <c r="W43" s="3">
        <f t="shared" si="34"/>
        <v>0</v>
      </c>
      <c r="X43" s="96">
        <v>1</v>
      </c>
      <c r="Y43" s="24">
        <v>3</v>
      </c>
      <c r="Z43" s="24">
        <v>1</v>
      </c>
      <c r="AA43" s="24">
        <v>3</v>
      </c>
      <c r="AB43" s="24">
        <v>1</v>
      </c>
      <c r="AC43" s="24">
        <v>3</v>
      </c>
      <c r="AD43" s="24">
        <v>1</v>
      </c>
      <c r="AE43" s="24">
        <v>3</v>
      </c>
      <c r="AF43" s="24">
        <v>1</v>
      </c>
      <c r="AG43" s="24">
        <v>3</v>
      </c>
      <c r="AH43" s="24">
        <v>1</v>
      </c>
      <c r="AI43" s="24">
        <v>3</v>
      </c>
      <c r="AJ43" s="57"/>
      <c r="AK43" s="24">
        <f t="shared" si="35"/>
        <v>0</v>
      </c>
      <c r="AL43" s="24">
        <f t="shared" si="36"/>
        <v>0</v>
      </c>
      <c r="AM43" s="24">
        <f t="shared" si="37"/>
        <v>0</v>
      </c>
      <c r="AN43" s="24">
        <f t="shared" si="38"/>
        <v>0</v>
      </c>
      <c r="AO43" s="24">
        <f t="shared" si="39"/>
        <v>0</v>
      </c>
      <c r="AP43" s="24">
        <f t="shared" si="40"/>
        <v>0</v>
      </c>
      <c r="AQ43" s="24">
        <f t="shared" si="41"/>
        <v>0</v>
      </c>
      <c r="AR43" s="24">
        <f t="shared" si="42"/>
        <v>0</v>
      </c>
      <c r="AS43" s="24">
        <f t="shared" si="43"/>
        <v>0</v>
      </c>
      <c r="AT43" s="24">
        <f t="shared" si="44"/>
        <v>0</v>
      </c>
      <c r="AU43" s="24">
        <f t="shared" si="45"/>
        <v>0</v>
      </c>
      <c r="AV43" s="24">
        <f t="shared" si="46"/>
        <v>0</v>
      </c>
      <c r="AW43" s="62">
        <f t="shared" si="47"/>
        <v>0</v>
      </c>
      <c r="AX43" s="62">
        <f t="shared" si="48"/>
        <v>0</v>
      </c>
      <c r="AY43" s="65">
        <f t="shared" si="49"/>
        <v>0</v>
      </c>
      <c r="AZ43" s="65">
        <f t="shared" si="50"/>
        <v>0</v>
      </c>
      <c r="BB43" s="58"/>
      <c r="BC43" s="58"/>
      <c r="BD43" s="59"/>
      <c r="BE43" s="237"/>
      <c r="BF43" s="237"/>
      <c r="BG43" s="237"/>
      <c r="BH43" s="237"/>
      <c r="BI43" s="237"/>
      <c r="BJ43" s="237"/>
    </row>
    <row r="44" spans="1:62" ht="36" customHeight="1">
      <c r="A44" s="237"/>
      <c r="B44" s="737"/>
      <c r="C44" s="738"/>
      <c r="D44" s="747"/>
      <c r="E44" s="747"/>
      <c r="F44" s="89"/>
      <c r="G44" s="91"/>
      <c r="H44" s="87" t="s">
        <v>1023</v>
      </c>
      <c r="I44" s="88" t="b">
        <f t="shared" si="20"/>
        <v>1</v>
      </c>
      <c r="J44" s="401" t="str">
        <f t="shared" si="21"/>
        <v>--</v>
      </c>
      <c r="K44" s="396">
        <f t="shared" si="22"/>
        <v>0</v>
      </c>
      <c r="L44" s="3">
        <f t="shared" si="23"/>
        <v>0</v>
      </c>
      <c r="M44" s="3">
        <f t="shared" si="24"/>
        <v>0</v>
      </c>
      <c r="N44" s="3">
        <f t="shared" si="25"/>
        <v>0</v>
      </c>
      <c r="O44" s="3">
        <f t="shared" si="26"/>
        <v>0</v>
      </c>
      <c r="P44" s="3">
        <f t="shared" si="27"/>
        <v>0</v>
      </c>
      <c r="Q44" s="3">
        <f t="shared" si="51"/>
        <v>0</v>
      </c>
      <c r="R44" s="3">
        <f t="shared" si="29"/>
        <v>0</v>
      </c>
      <c r="S44" s="3">
        <f t="shared" si="30"/>
        <v>0</v>
      </c>
      <c r="T44" s="3">
        <f t="shared" si="31"/>
        <v>0</v>
      </c>
      <c r="U44" s="3">
        <f t="shared" si="32"/>
        <v>0</v>
      </c>
      <c r="V44" s="3">
        <f t="shared" si="33"/>
        <v>0</v>
      </c>
      <c r="W44" s="3">
        <f t="shared" si="34"/>
        <v>0</v>
      </c>
      <c r="X44" s="96">
        <v>1</v>
      </c>
      <c r="Y44" s="24">
        <v>3</v>
      </c>
      <c r="Z44" s="24">
        <v>1</v>
      </c>
      <c r="AA44" s="24">
        <v>3</v>
      </c>
      <c r="AB44" s="24">
        <v>1</v>
      </c>
      <c r="AC44" s="24">
        <v>3</v>
      </c>
      <c r="AD44" s="24">
        <v>1</v>
      </c>
      <c r="AE44" s="24">
        <v>3</v>
      </c>
      <c r="AF44" s="24">
        <v>1</v>
      </c>
      <c r="AG44" s="24">
        <v>3</v>
      </c>
      <c r="AH44" s="24">
        <v>1</v>
      </c>
      <c r="AI44" s="24">
        <v>3</v>
      </c>
      <c r="AJ44" s="57"/>
      <c r="AK44" s="24">
        <f t="shared" si="35"/>
        <v>0</v>
      </c>
      <c r="AL44" s="24">
        <f t="shared" si="36"/>
        <v>0</v>
      </c>
      <c r="AM44" s="24">
        <f t="shared" si="37"/>
        <v>0</v>
      </c>
      <c r="AN44" s="24">
        <f t="shared" si="38"/>
        <v>0</v>
      </c>
      <c r="AO44" s="24">
        <f t="shared" si="39"/>
        <v>0</v>
      </c>
      <c r="AP44" s="24">
        <f t="shared" si="40"/>
        <v>0</v>
      </c>
      <c r="AQ44" s="24">
        <f t="shared" si="41"/>
        <v>0</v>
      </c>
      <c r="AR44" s="24">
        <f t="shared" si="42"/>
        <v>0</v>
      </c>
      <c r="AS44" s="24">
        <f t="shared" si="43"/>
        <v>0</v>
      </c>
      <c r="AT44" s="24">
        <f t="shared" si="44"/>
        <v>0</v>
      </c>
      <c r="AU44" s="24">
        <f t="shared" si="45"/>
        <v>0</v>
      </c>
      <c r="AV44" s="24">
        <f t="shared" si="46"/>
        <v>0</v>
      </c>
      <c r="AW44" s="62">
        <f t="shared" si="47"/>
        <v>0</v>
      </c>
      <c r="AX44" s="62">
        <f t="shared" si="48"/>
        <v>0</v>
      </c>
      <c r="AY44" s="65">
        <f t="shared" si="49"/>
        <v>0</v>
      </c>
      <c r="AZ44" s="65">
        <f t="shared" si="50"/>
        <v>0</v>
      </c>
      <c r="BB44" s="58"/>
      <c r="BC44" s="58"/>
      <c r="BD44" s="59"/>
      <c r="BE44" s="237"/>
      <c r="BF44" s="753"/>
      <c r="BG44" s="753"/>
      <c r="BH44" s="753"/>
      <c r="BI44" s="753"/>
      <c r="BJ44" s="237"/>
    </row>
    <row r="45" spans="1:62" ht="36" customHeight="1">
      <c r="A45" s="237"/>
      <c r="B45" s="737"/>
      <c r="C45" s="738"/>
      <c r="D45" s="747"/>
      <c r="E45" s="747"/>
      <c r="F45" s="89"/>
      <c r="G45" s="91"/>
      <c r="H45" s="87" t="s">
        <v>1023</v>
      </c>
      <c r="I45" s="88" t="b">
        <f t="shared" si="20"/>
        <v>1</v>
      </c>
      <c r="J45" s="401" t="str">
        <f t="shared" si="21"/>
        <v>--</v>
      </c>
      <c r="K45" s="396">
        <f t="shared" si="22"/>
        <v>0</v>
      </c>
      <c r="L45" s="3">
        <f t="shared" si="23"/>
        <v>0</v>
      </c>
      <c r="M45" s="3">
        <f t="shared" si="24"/>
        <v>0</v>
      </c>
      <c r="N45" s="3">
        <f t="shared" si="25"/>
        <v>0</v>
      </c>
      <c r="O45" s="3">
        <f t="shared" si="26"/>
        <v>0</v>
      </c>
      <c r="P45" s="3">
        <f t="shared" si="27"/>
        <v>0</v>
      </c>
      <c r="Q45" s="3">
        <f t="shared" si="51"/>
        <v>0</v>
      </c>
      <c r="R45" s="3">
        <f t="shared" si="29"/>
        <v>0</v>
      </c>
      <c r="S45" s="3">
        <f t="shared" si="30"/>
        <v>0</v>
      </c>
      <c r="T45" s="3">
        <f t="shared" si="31"/>
        <v>0</v>
      </c>
      <c r="U45" s="3">
        <f t="shared" si="32"/>
        <v>0</v>
      </c>
      <c r="V45" s="3">
        <f t="shared" si="33"/>
        <v>0</v>
      </c>
      <c r="W45" s="3">
        <f t="shared" si="34"/>
        <v>0</v>
      </c>
      <c r="X45" s="96">
        <v>1</v>
      </c>
      <c r="Y45" s="24">
        <v>3</v>
      </c>
      <c r="Z45" s="24">
        <v>1</v>
      </c>
      <c r="AA45" s="24">
        <v>3</v>
      </c>
      <c r="AB45" s="24">
        <v>1</v>
      </c>
      <c r="AC45" s="24">
        <v>3</v>
      </c>
      <c r="AD45" s="24">
        <v>1</v>
      </c>
      <c r="AE45" s="24">
        <v>3</v>
      </c>
      <c r="AF45" s="24">
        <v>1</v>
      </c>
      <c r="AG45" s="24">
        <v>3</v>
      </c>
      <c r="AH45" s="24">
        <v>1</v>
      </c>
      <c r="AI45" s="24">
        <v>3</v>
      </c>
      <c r="AJ45" s="57"/>
      <c r="AK45" s="24">
        <f t="shared" si="35"/>
        <v>0</v>
      </c>
      <c r="AL45" s="24">
        <f t="shared" si="36"/>
        <v>0</v>
      </c>
      <c r="AM45" s="24">
        <f t="shared" si="37"/>
        <v>0</v>
      </c>
      <c r="AN45" s="24">
        <f t="shared" si="38"/>
        <v>0</v>
      </c>
      <c r="AO45" s="24">
        <f t="shared" si="39"/>
        <v>0</v>
      </c>
      <c r="AP45" s="24">
        <f t="shared" si="40"/>
        <v>0</v>
      </c>
      <c r="AQ45" s="24">
        <f t="shared" si="41"/>
        <v>0</v>
      </c>
      <c r="AR45" s="24">
        <f t="shared" si="42"/>
        <v>0</v>
      </c>
      <c r="AS45" s="24">
        <f t="shared" si="43"/>
        <v>0</v>
      </c>
      <c r="AT45" s="24">
        <f t="shared" si="44"/>
        <v>0</v>
      </c>
      <c r="AU45" s="24">
        <f t="shared" si="45"/>
        <v>0</v>
      </c>
      <c r="AV45" s="24">
        <f t="shared" si="46"/>
        <v>0</v>
      </c>
      <c r="AW45" s="62">
        <f t="shared" si="47"/>
        <v>0</v>
      </c>
      <c r="AX45" s="62">
        <f t="shared" si="48"/>
        <v>0</v>
      </c>
      <c r="AY45" s="65">
        <f t="shared" si="49"/>
        <v>0</v>
      </c>
      <c r="AZ45" s="65">
        <f t="shared" si="50"/>
        <v>0</v>
      </c>
      <c r="BB45" s="58"/>
      <c r="BC45" s="58"/>
      <c r="BD45" s="59"/>
      <c r="BE45" s="237"/>
      <c r="BF45" s="237"/>
      <c r="BG45" s="237"/>
      <c r="BH45" s="237"/>
      <c r="BI45" s="237"/>
      <c r="BJ45" s="237"/>
    </row>
    <row r="46" spans="1:62" ht="36" customHeight="1">
      <c r="A46" s="237"/>
      <c r="B46" s="737"/>
      <c r="C46" s="738"/>
      <c r="D46" s="747"/>
      <c r="E46" s="747"/>
      <c r="F46" s="89"/>
      <c r="G46" s="91"/>
      <c r="H46" s="87" t="s">
        <v>1023</v>
      </c>
      <c r="I46" s="88" t="b">
        <f t="shared" si="20"/>
        <v>1</v>
      </c>
      <c r="J46" s="401" t="str">
        <f t="shared" si="21"/>
        <v>--</v>
      </c>
      <c r="K46" s="396">
        <f t="shared" si="22"/>
        <v>0</v>
      </c>
      <c r="L46" s="3">
        <f t="shared" si="23"/>
        <v>0</v>
      </c>
      <c r="M46" s="3">
        <f t="shared" si="24"/>
        <v>0</v>
      </c>
      <c r="N46" s="3">
        <f t="shared" si="25"/>
        <v>0</v>
      </c>
      <c r="O46" s="3">
        <f t="shared" si="26"/>
        <v>0</v>
      </c>
      <c r="P46" s="3">
        <f t="shared" si="27"/>
        <v>0</v>
      </c>
      <c r="Q46" s="3">
        <f t="shared" si="51"/>
        <v>0</v>
      </c>
      <c r="R46" s="3">
        <f t="shared" si="29"/>
        <v>0</v>
      </c>
      <c r="S46" s="3">
        <f t="shared" si="30"/>
        <v>0</v>
      </c>
      <c r="T46" s="3">
        <f t="shared" si="31"/>
        <v>0</v>
      </c>
      <c r="U46" s="3">
        <f t="shared" si="32"/>
        <v>0</v>
      </c>
      <c r="V46" s="3">
        <f t="shared" si="33"/>
        <v>0</v>
      </c>
      <c r="W46" s="3">
        <f t="shared" si="34"/>
        <v>0</v>
      </c>
      <c r="X46" s="96">
        <v>1</v>
      </c>
      <c r="Y46" s="24">
        <v>3</v>
      </c>
      <c r="Z46" s="24">
        <v>1</v>
      </c>
      <c r="AA46" s="24">
        <v>3</v>
      </c>
      <c r="AB46" s="24">
        <v>1</v>
      </c>
      <c r="AC46" s="24">
        <v>3</v>
      </c>
      <c r="AD46" s="24">
        <v>1</v>
      </c>
      <c r="AE46" s="24">
        <v>3</v>
      </c>
      <c r="AF46" s="24">
        <v>1</v>
      </c>
      <c r="AG46" s="24">
        <v>3</v>
      </c>
      <c r="AH46" s="24">
        <v>1</v>
      </c>
      <c r="AI46" s="24">
        <v>3</v>
      </c>
      <c r="AJ46" s="57"/>
      <c r="AK46" s="24">
        <f t="shared" si="35"/>
        <v>0</v>
      </c>
      <c r="AL46" s="24">
        <f t="shared" si="36"/>
        <v>0</v>
      </c>
      <c r="AM46" s="24">
        <f t="shared" si="37"/>
        <v>0</v>
      </c>
      <c r="AN46" s="24">
        <f t="shared" si="38"/>
        <v>0</v>
      </c>
      <c r="AO46" s="24">
        <f t="shared" si="39"/>
        <v>0</v>
      </c>
      <c r="AP46" s="24">
        <f t="shared" si="40"/>
        <v>0</v>
      </c>
      <c r="AQ46" s="24">
        <f t="shared" si="41"/>
        <v>0</v>
      </c>
      <c r="AR46" s="24">
        <f t="shared" si="42"/>
        <v>0</v>
      </c>
      <c r="AS46" s="24">
        <f t="shared" si="43"/>
        <v>0</v>
      </c>
      <c r="AT46" s="24">
        <f t="shared" si="44"/>
        <v>0</v>
      </c>
      <c r="AU46" s="24">
        <f t="shared" si="45"/>
        <v>0</v>
      </c>
      <c r="AV46" s="24">
        <f t="shared" si="46"/>
        <v>0</v>
      </c>
      <c r="AW46" s="62">
        <f t="shared" si="47"/>
        <v>0</v>
      </c>
      <c r="AX46" s="62">
        <f t="shared" si="48"/>
        <v>0</v>
      </c>
      <c r="AY46" s="65">
        <f t="shared" si="49"/>
        <v>0</v>
      </c>
      <c r="AZ46" s="65">
        <f t="shared" si="50"/>
        <v>0</v>
      </c>
      <c r="BB46" s="58"/>
      <c r="BC46" s="58"/>
      <c r="BD46" s="59"/>
      <c r="BE46" s="237"/>
      <c r="BF46" s="237"/>
      <c r="BG46" s="237"/>
      <c r="BH46" s="237"/>
      <c r="BI46" s="237"/>
      <c r="BJ46" s="237"/>
    </row>
    <row r="47" spans="1:62" s="24" customFormat="1" ht="36" customHeight="1">
      <c r="A47" s="237"/>
      <c r="B47" s="737"/>
      <c r="C47" s="738"/>
      <c r="D47" s="747"/>
      <c r="E47" s="747"/>
      <c r="F47" s="89"/>
      <c r="G47" s="91"/>
      <c r="H47" s="87" t="s">
        <v>1023</v>
      </c>
      <c r="I47" s="88" t="b">
        <f t="shared" si="20"/>
        <v>1</v>
      </c>
      <c r="J47" s="401" t="str">
        <f t="shared" si="21"/>
        <v>--</v>
      </c>
      <c r="K47" s="396">
        <f t="shared" si="22"/>
        <v>0</v>
      </c>
      <c r="L47" s="3">
        <f t="shared" si="23"/>
        <v>0</v>
      </c>
      <c r="M47" s="3">
        <f t="shared" si="24"/>
        <v>0</v>
      </c>
      <c r="N47" s="3">
        <f t="shared" si="25"/>
        <v>0</v>
      </c>
      <c r="O47" s="3">
        <f t="shared" si="26"/>
        <v>0</v>
      </c>
      <c r="P47" s="3">
        <f t="shared" si="27"/>
        <v>0</v>
      </c>
      <c r="Q47" s="3">
        <f t="shared" si="51"/>
        <v>0</v>
      </c>
      <c r="R47" s="3">
        <f t="shared" si="29"/>
        <v>0</v>
      </c>
      <c r="S47" s="3">
        <f t="shared" si="30"/>
        <v>0</v>
      </c>
      <c r="T47" s="3">
        <f t="shared" si="31"/>
        <v>0</v>
      </c>
      <c r="U47" s="3">
        <f t="shared" si="32"/>
        <v>0</v>
      </c>
      <c r="V47" s="3">
        <f t="shared" si="33"/>
        <v>0</v>
      </c>
      <c r="W47" s="3">
        <f t="shared" si="34"/>
        <v>0</v>
      </c>
      <c r="X47" s="96">
        <v>1</v>
      </c>
      <c r="Y47" s="24">
        <v>3</v>
      </c>
      <c r="Z47" s="24">
        <v>1</v>
      </c>
      <c r="AA47" s="24">
        <v>3</v>
      </c>
      <c r="AB47" s="24">
        <v>1</v>
      </c>
      <c r="AC47" s="24">
        <v>3</v>
      </c>
      <c r="AD47" s="24">
        <v>1</v>
      </c>
      <c r="AE47" s="24">
        <v>3</v>
      </c>
      <c r="AF47" s="24">
        <v>1</v>
      </c>
      <c r="AG47" s="24">
        <v>3</v>
      </c>
      <c r="AH47" s="24">
        <v>1</v>
      </c>
      <c r="AI47" s="24">
        <v>3</v>
      </c>
      <c r="AJ47" s="57"/>
      <c r="AK47" s="24">
        <f t="shared" si="35"/>
        <v>0</v>
      </c>
      <c r="AL47" s="24">
        <f t="shared" si="36"/>
        <v>0</v>
      </c>
      <c r="AM47" s="24">
        <f t="shared" si="37"/>
        <v>0</v>
      </c>
      <c r="AN47" s="24">
        <f t="shared" si="38"/>
        <v>0</v>
      </c>
      <c r="AO47" s="24">
        <f t="shared" si="39"/>
        <v>0</v>
      </c>
      <c r="AP47" s="24">
        <f t="shared" si="40"/>
        <v>0</v>
      </c>
      <c r="AQ47" s="24">
        <f t="shared" si="41"/>
        <v>0</v>
      </c>
      <c r="AR47" s="24">
        <f t="shared" si="42"/>
        <v>0</v>
      </c>
      <c r="AS47" s="24">
        <f t="shared" si="43"/>
        <v>0</v>
      </c>
      <c r="AT47" s="24">
        <f t="shared" si="44"/>
        <v>0</v>
      </c>
      <c r="AU47" s="24">
        <f t="shared" si="45"/>
        <v>0</v>
      </c>
      <c r="AV47" s="24">
        <f t="shared" si="46"/>
        <v>0</v>
      </c>
      <c r="AW47" s="62">
        <f t="shared" si="47"/>
        <v>0</v>
      </c>
      <c r="AX47" s="62">
        <f t="shared" si="48"/>
        <v>0</v>
      </c>
      <c r="AY47" s="65">
        <f t="shared" si="49"/>
        <v>0</v>
      </c>
      <c r="AZ47" s="65">
        <f t="shared" si="50"/>
        <v>0</v>
      </c>
      <c r="BB47" s="58"/>
      <c r="BC47" s="58"/>
      <c r="BD47" s="59"/>
      <c r="BE47" s="237"/>
      <c r="BF47" s="237"/>
      <c r="BG47" s="237"/>
      <c r="BH47" s="237"/>
      <c r="BI47" s="237"/>
      <c r="BJ47" s="237"/>
    </row>
    <row r="48" spans="1:62" s="24" customFormat="1" ht="36" customHeight="1">
      <c r="A48" s="237"/>
      <c r="B48" s="737"/>
      <c r="C48" s="738"/>
      <c r="D48" s="747"/>
      <c r="E48" s="747"/>
      <c r="F48" s="89"/>
      <c r="G48" s="91"/>
      <c r="H48" s="87" t="s">
        <v>1023</v>
      </c>
      <c r="I48" s="88" t="b">
        <f t="shared" si="20"/>
        <v>1</v>
      </c>
      <c r="J48" s="401" t="str">
        <f t="shared" si="21"/>
        <v>--</v>
      </c>
      <c r="K48" s="396">
        <f t="shared" si="22"/>
        <v>0</v>
      </c>
      <c r="L48" s="3">
        <f t="shared" si="23"/>
        <v>0</v>
      </c>
      <c r="M48" s="3">
        <f t="shared" si="24"/>
        <v>0</v>
      </c>
      <c r="N48" s="3">
        <f t="shared" si="25"/>
        <v>0</v>
      </c>
      <c r="O48" s="3">
        <f t="shared" si="26"/>
        <v>0</v>
      </c>
      <c r="P48" s="3">
        <f t="shared" si="27"/>
        <v>0</v>
      </c>
      <c r="Q48" s="3">
        <f t="shared" si="51"/>
        <v>0</v>
      </c>
      <c r="R48" s="3">
        <f t="shared" si="29"/>
        <v>0</v>
      </c>
      <c r="S48" s="3">
        <f t="shared" si="30"/>
        <v>0</v>
      </c>
      <c r="T48" s="3">
        <f t="shared" si="31"/>
        <v>0</v>
      </c>
      <c r="U48" s="3">
        <f t="shared" si="32"/>
        <v>0</v>
      </c>
      <c r="V48" s="3">
        <f t="shared" si="33"/>
        <v>0</v>
      </c>
      <c r="W48" s="3">
        <f t="shared" si="34"/>
        <v>0</v>
      </c>
      <c r="X48" s="96">
        <v>1</v>
      </c>
      <c r="Y48" s="24">
        <v>3</v>
      </c>
      <c r="Z48" s="24">
        <v>1</v>
      </c>
      <c r="AA48" s="24">
        <v>3</v>
      </c>
      <c r="AB48" s="24">
        <v>1</v>
      </c>
      <c r="AC48" s="24">
        <v>3</v>
      </c>
      <c r="AD48" s="24">
        <v>1</v>
      </c>
      <c r="AE48" s="24">
        <v>3</v>
      </c>
      <c r="AF48" s="24">
        <v>1</v>
      </c>
      <c r="AG48" s="24">
        <v>3</v>
      </c>
      <c r="AH48" s="24">
        <v>1</v>
      </c>
      <c r="AI48" s="24">
        <v>3</v>
      </c>
      <c r="AJ48" s="57"/>
      <c r="AK48" s="24">
        <f t="shared" si="35"/>
        <v>0</v>
      </c>
      <c r="AL48" s="24">
        <f t="shared" si="36"/>
        <v>0</v>
      </c>
      <c r="AM48" s="24">
        <f t="shared" si="37"/>
        <v>0</v>
      </c>
      <c r="AN48" s="24">
        <f t="shared" si="38"/>
        <v>0</v>
      </c>
      <c r="AO48" s="24">
        <f t="shared" si="39"/>
        <v>0</v>
      </c>
      <c r="AP48" s="24">
        <f t="shared" si="40"/>
        <v>0</v>
      </c>
      <c r="AQ48" s="24">
        <f t="shared" si="41"/>
        <v>0</v>
      </c>
      <c r="AR48" s="24">
        <f t="shared" si="42"/>
        <v>0</v>
      </c>
      <c r="AS48" s="24">
        <f t="shared" si="43"/>
        <v>0</v>
      </c>
      <c r="AT48" s="24">
        <f t="shared" si="44"/>
        <v>0</v>
      </c>
      <c r="AU48" s="24">
        <f t="shared" si="45"/>
        <v>0</v>
      </c>
      <c r="AV48" s="24">
        <f t="shared" si="46"/>
        <v>0</v>
      </c>
      <c r="AW48" s="62">
        <f t="shared" si="47"/>
        <v>0</v>
      </c>
      <c r="AX48" s="62">
        <f t="shared" si="48"/>
        <v>0</v>
      </c>
      <c r="AY48" s="65">
        <f t="shared" si="49"/>
        <v>0</v>
      </c>
      <c r="AZ48" s="65">
        <f t="shared" si="50"/>
        <v>0</v>
      </c>
      <c r="BB48" s="58"/>
      <c r="BC48" s="58"/>
      <c r="BD48" s="59"/>
      <c r="BE48" s="237"/>
      <c r="BF48" s="237"/>
      <c r="BG48" s="237"/>
      <c r="BH48" s="237"/>
      <c r="BI48" s="237"/>
      <c r="BJ48" s="237"/>
    </row>
    <row r="49" spans="1:62" s="24" customFormat="1" ht="36" customHeight="1">
      <c r="A49" s="237"/>
      <c r="B49" s="737"/>
      <c r="C49" s="738"/>
      <c r="D49" s="747"/>
      <c r="E49" s="747"/>
      <c r="F49" s="89"/>
      <c r="G49" s="91"/>
      <c r="H49" s="87" t="s">
        <v>1023</v>
      </c>
      <c r="I49" s="88" t="b">
        <f t="shared" si="20"/>
        <v>1</v>
      </c>
      <c r="J49" s="401" t="str">
        <f t="shared" si="21"/>
        <v>--</v>
      </c>
      <c r="K49" s="396">
        <f t="shared" si="22"/>
        <v>0</v>
      </c>
      <c r="L49" s="3">
        <f t="shared" si="23"/>
        <v>0</v>
      </c>
      <c r="M49" s="3">
        <f t="shared" si="24"/>
        <v>0</v>
      </c>
      <c r="N49" s="3">
        <f t="shared" si="25"/>
        <v>0</v>
      </c>
      <c r="O49" s="3">
        <f t="shared" si="26"/>
        <v>0</v>
      </c>
      <c r="P49" s="3">
        <f t="shared" si="27"/>
        <v>0</v>
      </c>
      <c r="Q49" s="3">
        <f t="shared" si="51"/>
        <v>0</v>
      </c>
      <c r="R49" s="3">
        <f t="shared" si="29"/>
        <v>0</v>
      </c>
      <c r="S49" s="3">
        <f t="shared" si="30"/>
        <v>0</v>
      </c>
      <c r="T49" s="3">
        <f t="shared" si="31"/>
        <v>0</v>
      </c>
      <c r="U49" s="3">
        <f t="shared" si="32"/>
        <v>0</v>
      </c>
      <c r="V49" s="3">
        <f t="shared" si="33"/>
        <v>0</v>
      </c>
      <c r="W49" s="3">
        <f t="shared" si="34"/>
        <v>0</v>
      </c>
      <c r="X49" s="96">
        <v>1</v>
      </c>
      <c r="Y49" s="24">
        <v>3</v>
      </c>
      <c r="Z49" s="24">
        <v>1</v>
      </c>
      <c r="AA49" s="24">
        <v>3</v>
      </c>
      <c r="AB49" s="24">
        <v>1</v>
      </c>
      <c r="AC49" s="24">
        <v>3</v>
      </c>
      <c r="AD49" s="24">
        <v>1</v>
      </c>
      <c r="AE49" s="24">
        <v>3</v>
      </c>
      <c r="AF49" s="24">
        <v>1</v>
      </c>
      <c r="AG49" s="24">
        <v>3</v>
      </c>
      <c r="AH49" s="24">
        <v>1</v>
      </c>
      <c r="AI49" s="24">
        <v>3</v>
      </c>
      <c r="AJ49" s="57"/>
      <c r="AK49" s="24">
        <f t="shared" si="35"/>
        <v>0</v>
      </c>
      <c r="AL49" s="24">
        <f t="shared" si="36"/>
        <v>0</v>
      </c>
      <c r="AM49" s="24">
        <f t="shared" si="37"/>
        <v>0</v>
      </c>
      <c r="AN49" s="24">
        <f t="shared" si="38"/>
        <v>0</v>
      </c>
      <c r="AO49" s="24">
        <f t="shared" si="39"/>
        <v>0</v>
      </c>
      <c r="AP49" s="24">
        <f t="shared" si="40"/>
        <v>0</v>
      </c>
      <c r="AQ49" s="24">
        <f t="shared" si="41"/>
        <v>0</v>
      </c>
      <c r="AR49" s="24">
        <f t="shared" si="42"/>
        <v>0</v>
      </c>
      <c r="AS49" s="24">
        <f t="shared" si="43"/>
        <v>0</v>
      </c>
      <c r="AT49" s="24">
        <f t="shared" si="44"/>
        <v>0</v>
      </c>
      <c r="AU49" s="24">
        <f t="shared" si="45"/>
        <v>0</v>
      </c>
      <c r="AV49" s="24">
        <f t="shared" si="46"/>
        <v>0</v>
      </c>
      <c r="AW49" s="62">
        <f t="shared" si="47"/>
        <v>0</v>
      </c>
      <c r="AX49" s="62">
        <f t="shared" si="48"/>
        <v>0</v>
      </c>
      <c r="AY49" s="65">
        <f t="shared" si="49"/>
        <v>0</v>
      </c>
      <c r="AZ49" s="65">
        <f t="shared" si="50"/>
        <v>0</v>
      </c>
      <c r="BB49" s="58"/>
      <c r="BC49" s="58"/>
      <c r="BD49" s="59"/>
      <c r="BE49" s="237"/>
      <c r="BF49" s="237"/>
      <c r="BG49" s="237"/>
      <c r="BH49" s="237"/>
      <c r="BI49" s="237"/>
      <c r="BJ49" s="237"/>
    </row>
    <row r="50" spans="1:62" s="24" customFormat="1" ht="36" customHeight="1">
      <c r="A50" s="237"/>
      <c r="B50" s="737"/>
      <c r="C50" s="738"/>
      <c r="D50" s="747"/>
      <c r="E50" s="747"/>
      <c r="F50" s="89"/>
      <c r="G50" s="91"/>
      <c r="H50" s="87" t="s">
        <v>1023</v>
      </c>
      <c r="I50" s="88" t="b">
        <f t="shared" si="20"/>
        <v>1</v>
      </c>
      <c r="J50" s="401" t="str">
        <f t="shared" si="21"/>
        <v>--</v>
      </c>
      <c r="K50" s="396">
        <f t="shared" si="22"/>
        <v>0</v>
      </c>
      <c r="L50" s="3">
        <f t="shared" si="23"/>
        <v>0</v>
      </c>
      <c r="M50" s="3">
        <f t="shared" si="24"/>
        <v>0</v>
      </c>
      <c r="N50" s="3">
        <f t="shared" si="25"/>
        <v>0</v>
      </c>
      <c r="O50" s="3">
        <f t="shared" si="26"/>
        <v>0</v>
      </c>
      <c r="P50" s="3">
        <f t="shared" si="27"/>
        <v>0</v>
      </c>
      <c r="Q50" s="3">
        <f t="shared" si="51"/>
        <v>0</v>
      </c>
      <c r="R50" s="3">
        <f t="shared" si="29"/>
        <v>0</v>
      </c>
      <c r="S50" s="3">
        <f t="shared" si="30"/>
        <v>0</v>
      </c>
      <c r="T50" s="3">
        <f t="shared" si="31"/>
        <v>0</v>
      </c>
      <c r="U50" s="3">
        <f t="shared" si="32"/>
        <v>0</v>
      </c>
      <c r="V50" s="3">
        <f t="shared" si="33"/>
        <v>0</v>
      </c>
      <c r="W50" s="3">
        <f t="shared" si="34"/>
        <v>0</v>
      </c>
      <c r="X50" s="96">
        <v>1</v>
      </c>
      <c r="Y50" s="24">
        <v>3</v>
      </c>
      <c r="Z50" s="24">
        <v>1</v>
      </c>
      <c r="AA50" s="24">
        <v>3</v>
      </c>
      <c r="AB50" s="24">
        <v>1</v>
      </c>
      <c r="AC50" s="24">
        <v>3</v>
      </c>
      <c r="AD50" s="24">
        <v>1</v>
      </c>
      <c r="AE50" s="24">
        <v>3</v>
      </c>
      <c r="AF50" s="24">
        <v>1</v>
      </c>
      <c r="AG50" s="24">
        <v>3</v>
      </c>
      <c r="AH50" s="24">
        <v>1</v>
      </c>
      <c r="AI50" s="24">
        <v>3</v>
      </c>
      <c r="AJ50" s="57"/>
      <c r="AK50" s="24">
        <f t="shared" si="35"/>
        <v>0</v>
      </c>
      <c r="AL50" s="24">
        <f t="shared" si="36"/>
        <v>0</v>
      </c>
      <c r="AM50" s="24">
        <f t="shared" si="37"/>
        <v>0</v>
      </c>
      <c r="AN50" s="24">
        <f t="shared" si="38"/>
        <v>0</v>
      </c>
      <c r="AO50" s="24">
        <f t="shared" si="39"/>
        <v>0</v>
      </c>
      <c r="AP50" s="24">
        <f t="shared" si="40"/>
        <v>0</v>
      </c>
      <c r="AQ50" s="24">
        <f t="shared" si="41"/>
        <v>0</v>
      </c>
      <c r="AR50" s="24">
        <f t="shared" si="42"/>
        <v>0</v>
      </c>
      <c r="AS50" s="24">
        <f t="shared" si="43"/>
        <v>0</v>
      </c>
      <c r="AT50" s="24">
        <f t="shared" si="44"/>
        <v>0</v>
      </c>
      <c r="AU50" s="24">
        <f t="shared" si="45"/>
        <v>0</v>
      </c>
      <c r="AV50" s="24">
        <f t="shared" si="46"/>
        <v>0</v>
      </c>
      <c r="AW50" s="62">
        <f t="shared" si="47"/>
        <v>0</v>
      </c>
      <c r="AX50" s="62">
        <f t="shared" si="48"/>
        <v>0</v>
      </c>
      <c r="AY50" s="65">
        <f t="shared" si="49"/>
        <v>0</v>
      </c>
      <c r="AZ50" s="65">
        <f t="shared" si="50"/>
        <v>0</v>
      </c>
      <c r="BB50" s="58"/>
      <c r="BC50" s="58"/>
      <c r="BD50" s="59"/>
      <c r="BE50" s="237"/>
      <c r="BF50" s="237"/>
      <c r="BG50" s="237"/>
      <c r="BH50" s="237"/>
      <c r="BI50" s="237"/>
      <c r="BJ50" s="237"/>
    </row>
    <row r="51" spans="1:62" s="24" customFormat="1" ht="36" customHeight="1">
      <c r="A51" s="237"/>
      <c r="B51" s="737"/>
      <c r="C51" s="738"/>
      <c r="D51" s="747"/>
      <c r="E51" s="747"/>
      <c r="F51" s="89"/>
      <c r="G51" s="91"/>
      <c r="H51" s="87" t="s">
        <v>1023</v>
      </c>
      <c r="I51" s="88" t="b">
        <f t="shared" si="20"/>
        <v>1</v>
      </c>
      <c r="J51" s="401" t="str">
        <f t="shared" si="21"/>
        <v>--</v>
      </c>
      <c r="K51" s="396">
        <f t="shared" si="22"/>
        <v>0</v>
      </c>
      <c r="L51" s="3">
        <f t="shared" si="23"/>
        <v>0</v>
      </c>
      <c r="M51" s="3">
        <f t="shared" si="24"/>
        <v>0</v>
      </c>
      <c r="N51" s="3">
        <f t="shared" si="25"/>
        <v>0</v>
      </c>
      <c r="O51" s="3">
        <f t="shared" si="26"/>
        <v>0</v>
      </c>
      <c r="P51" s="3">
        <f t="shared" si="27"/>
        <v>0</v>
      </c>
      <c r="Q51" s="3">
        <f t="shared" si="51"/>
        <v>0</v>
      </c>
      <c r="R51" s="3">
        <f t="shared" si="29"/>
        <v>0</v>
      </c>
      <c r="S51" s="3">
        <f t="shared" si="30"/>
        <v>0</v>
      </c>
      <c r="T51" s="3">
        <f t="shared" si="31"/>
        <v>0</v>
      </c>
      <c r="U51" s="3">
        <f t="shared" si="32"/>
        <v>0</v>
      </c>
      <c r="V51" s="3">
        <f t="shared" si="33"/>
        <v>0</v>
      </c>
      <c r="W51" s="3">
        <f t="shared" si="34"/>
        <v>0</v>
      </c>
      <c r="X51" s="96">
        <v>1</v>
      </c>
      <c r="Y51" s="24">
        <v>3</v>
      </c>
      <c r="Z51" s="24">
        <v>1</v>
      </c>
      <c r="AA51" s="24">
        <v>3</v>
      </c>
      <c r="AB51" s="24">
        <v>1</v>
      </c>
      <c r="AC51" s="24">
        <v>3</v>
      </c>
      <c r="AD51" s="24">
        <v>1</v>
      </c>
      <c r="AE51" s="24">
        <v>3</v>
      </c>
      <c r="AF51" s="24">
        <v>1</v>
      </c>
      <c r="AG51" s="24">
        <v>3</v>
      </c>
      <c r="AH51" s="24">
        <v>1</v>
      </c>
      <c r="AI51" s="24">
        <v>3</v>
      </c>
      <c r="AJ51" s="57"/>
      <c r="AK51" s="24">
        <f t="shared" si="35"/>
        <v>0</v>
      </c>
      <c r="AL51" s="24">
        <f t="shared" si="36"/>
        <v>0</v>
      </c>
      <c r="AM51" s="24">
        <f t="shared" si="37"/>
        <v>0</v>
      </c>
      <c r="AN51" s="24">
        <f t="shared" si="38"/>
        <v>0</v>
      </c>
      <c r="AO51" s="24">
        <f t="shared" si="39"/>
        <v>0</v>
      </c>
      <c r="AP51" s="24">
        <f t="shared" si="40"/>
        <v>0</v>
      </c>
      <c r="AQ51" s="24">
        <f t="shared" si="41"/>
        <v>0</v>
      </c>
      <c r="AR51" s="24">
        <f t="shared" si="42"/>
        <v>0</v>
      </c>
      <c r="AS51" s="24">
        <f t="shared" si="43"/>
        <v>0</v>
      </c>
      <c r="AT51" s="24">
        <f t="shared" si="44"/>
        <v>0</v>
      </c>
      <c r="AU51" s="24">
        <f t="shared" si="45"/>
        <v>0</v>
      </c>
      <c r="AV51" s="24">
        <f t="shared" si="46"/>
        <v>0</v>
      </c>
      <c r="AW51" s="62">
        <f t="shared" si="47"/>
        <v>0</v>
      </c>
      <c r="AX51" s="62">
        <f t="shared" si="48"/>
        <v>0</v>
      </c>
      <c r="AY51" s="65">
        <f t="shared" si="49"/>
        <v>0</v>
      </c>
      <c r="AZ51" s="65">
        <f t="shared" si="50"/>
        <v>0</v>
      </c>
      <c r="BB51" s="58"/>
      <c r="BC51" s="58"/>
      <c r="BD51" s="59"/>
      <c r="BE51" s="237"/>
      <c r="BF51" s="237"/>
      <c r="BG51" s="237"/>
      <c r="BH51" s="237"/>
      <c r="BI51" s="237"/>
      <c r="BJ51" s="237"/>
    </row>
    <row r="52" spans="1:62" s="24" customFormat="1" ht="36" customHeight="1">
      <c r="A52" s="237"/>
      <c r="B52" s="737"/>
      <c r="C52" s="738"/>
      <c r="D52" s="747"/>
      <c r="E52" s="747"/>
      <c r="F52" s="89"/>
      <c r="G52" s="91"/>
      <c r="H52" s="87" t="s">
        <v>1023</v>
      </c>
      <c r="I52" s="88" t="b">
        <f t="shared" si="20"/>
        <v>1</v>
      </c>
      <c r="J52" s="401" t="str">
        <f t="shared" si="21"/>
        <v>--</v>
      </c>
      <c r="K52" s="396">
        <f t="shared" si="22"/>
        <v>0</v>
      </c>
      <c r="L52" s="3">
        <f t="shared" si="23"/>
        <v>0</v>
      </c>
      <c r="M52" s="3">
        <f t="shared" si="24"/>
        <v>0</v>
      </c>
      <c r="N52" s="3">
        <f t="shared" si="25"/>
        <v>0</v>
      </c>
      <c r="O52" s="3">
        <f t="shared" si="26"/>
        <v>0</v>
      </c>
      <c r="P52" s="3">
        <f t="shared" si="27"/>
        <v>0</v>
      </c>
      <c r="Q52" s="3">
        <f t="shared" si="51"/>
        <v>0</v>
      </c>
      <c r="R52" s="3">
        <f t="shared" si="29"/>
        <v>0</v>
      </c>
      <c r="S52" s="3">
        <f t="shared" si="30"/>
        <v>0</v>
      </c>
      <c r="T52" s="3">
        <f t="shared" si="31"/>
        <v>0</v>
      </c>
      <c r="U52" s="3">
        <f t="shared" si="32"/>
        <v>0</v>
      </c>
      <c r="V52" s="3">
        <f t="shared" si="33"/>
        <v>0</v>
      </c>
      <c r="W52" s="3">
        <f t="shared" si="34"/>
        <v>0</v>
      </c>
      <c r="X52" s="96">
        <v>1</v>
      </c>
      <c r="Y52" s="24">
        <v>3</v>
      </c>
      <c r="Z52" s="24">
        <v>1</v>
      </c>
      <c r="AA52" s="24">
        <v>3</v>
      </c>
      <c r="AB52" s="24">
        <v>1</v>
      </c>
      <c r="AC52" s="24">
        <v>3</v>
      </c>
      <c r="AD52" s="24">
        <v>1</v>
      </c>
      <c r="AE52" s="24">
        <v>3</v>
      </c>
      <c r="AF52" s="24">
        <v>1</v>
      </c>
      <c r="AG52" s="24">
        <v>3</v>
      </c>
      <c r="AH52" s="24">
        <v>1</v>
      </c>
      <c r="AI52" s="24">
        <v>3</v>
      </c>
      <c r="AJ52" s="57"/>
      <c r="AK52" s="24">
        <f t="shared" si="35"/>
        <v>0</v>
      </c>
      <c r="AL52" s="24">
        <f t="shared" si="36"/>
        <v>0</v>
      </c>
      <c r="AM52" s="24">
        <f t="shared" si="37"/>
        <v>0</v>
      </c>
      <c r="AN52" s="24">
        <f t="shared" si="38"/>
        <v>0</v>
      </c>
      <c r="AO52" s="24">
        <f t="shared" si="39"/>
        <v>0</v>
      </c>
      <c r="AP52" s="24">
        <f t="shared" si="40"/>
        <v>0</v>
      </c>
      <c r="AQ52" s="24">
        <f t="shared" si="41"/>
        <v>0</v>
      </c>
      <c r="AR52" s="24">
        <f t="shared" si="42"/>
        <v>0</v>
      </c>
      <c r="AS52" s="24">
        <f t="shared" si="43"/>
        <v>0</v>
      </c>
      <c r="AT52" s="24">
        <f t="shared" si="44"/>
        <v>0</v>
      </c>
      <c r="AU52" s="24">
        <f t="shared" si="45"/>
        <v>0</v>
      </c>
      <c r="AV52" s="24">
        <f t="shared" si="46"/>
        <v>0</v>
      </c>
      <c r="AW52" s="62">
        <f t="shared" si="47"/>
        <v>0</v>
      </c>
      <c r="AX52" s="62">
        <f t="shared" si="48"/>
        <v>0</v>
      </c>
      <c r="AY52" s="65">
        <f t="shared" si="49"/>
        <v>0</v>
      </c>
      <c r="AZ52" s="65">
        <f t="shared" si="50"/>
        <v>0</v>
      </c>
      <c r="BB52" s="58"/>
      <c r="BC52" s="58"/>
      <c r="BD52" s="59"/>
      <c r="BE52" s="237"/>
      <c r="BF52" s="237"/>
      <c r="BG52" s="237"/>
      <c r="BH52" s="237"/>
      <c r="BI52" s="237"/>
      <c r="BJ52" s="237"/>
    </row>
    <row r="53" spans="1:62" s="24" customFormat="1" ht="36" customHeight="1">
      <c r="A53" s="237"/>
      <c r="B53" s="737"/>
      <c r="C53" s="738"/>
      <c r="D53" s="747"/>
      <c r="E53" s="747"/>
      <c r="F53" s="89"/>
      <c r="G53" s="91"/>
      <c r="H53" s="87" t="s">
        <v>1023</v>
      </c>
      <c r="I53" s="88" t="b">
        <f t="shared" si="20"/>
        <v>1</v>
      </c>
      <c r="J53" s="401" t="str">
        <f t="shared" si="21"/>
        <v>--</v>
      </c>
      <c r="K53" s="396">
        <f t="shared" si="22"/>
        <v>0</v>
      </c>
      <c r="L53" s="3">
        <f t="shared" si="23"/>
        <v>0</v>
      </c>
      <c r="M53" s="3">
        <f t="shared" si="24"/>
        <v>0</v>
      </c>
      <c r="N53" s="3">
        <f t="shared" si="25"/>
        <v>0</v>
      </c>
      <c r="O53" s="3">
        <f t="shared" si="26"/>
        <v>0</v>
      </c>
      <c r="P53" s="3">
        <f t="shared" si="27"/>
        <v>0</v>
      </c>
      <c r="Q53" s="3">
        <f t="shared" si="51"/>
        <v>0</v>
      </c>
      <c r="R53" s="3">
        <f t="shared" si="29"/>
        <v>0</v>
      </c>
      <c r="S53" s="3">
        <f t="shared" si="30"/>
        <v>0</v>
      </c>
      <c r="T53" s="3">
        <f t="shared" si="31"/>
        <v>0</v>
      </c>
      <c r="U53" s="3">
        <f t="shared" si="32"/>
        <v>0</v>
      </c>
      <c r="V53" s="3">
        <f t="shared" si="33"/>
        <v>0</v>
      </c>
      <c r="W53" s="3">
        <f t="shared" si="34"/>
        <v>0</v>
      </c>
      <c r="X53" s="96">
        <v>1</v>
      </c>
      <c r="Y53" s="24">
        <v>3</v>
      </c>
      <c r="Z53" s="24">
        <v>1</v>
      </c>
      <c r="AA53" s="24">
        <v>3</v>
      </c>
      <c r="AB53" s="24">
        <v>1</v>
      </c>
      <c r="AC53" s="24">
        <v>3</v>
      </c>
      <c r="AD53" s="24">
        <v>1</v>
      </c>
      <c r="AE53" s="24">
        <v>3</v>
      </c>
      <c r="AF53" s="24">
        <v>1</v>
      </c>
      <c r="AG53" s="24">
        <v>3</v>
      </c>
      <c r="AH53" s="24">
        <v>1</v>
      </c>
      <c r="AI53" s="24">
        <v>3</v>
      </c>
      <c r="AJ53" s="57"/>
      <c r="AK53" s="24">
        <f t="shared" si="35"/>
        <v>0</v>
      </c>
      <c r="AL53" s="24">
        <f t="shared" si="36"/>
        <v>0</v>
      </c>
      <c r="AM53" s="24">
        <f t="shared" si="37"/>
        <v>0</v>
      </c>
      <c r="AN53" s="24">
        <f t="shared" si="38"/>
        <v>0</v>
      </c>
      <c r="AO53" s="24">
        <f t="shared" si="39"/>
        <v>0</v>
      </c>
      <c r="AP53" s="24">
        <f t="shared" si="40"/>
        <v>0</v>
      </c>
      <c r="AQ53" s="24">
        <f t="shared" si="41"/>
        <v>0</v>
      </c>
      <c r="AR53" s="24">
        <f t="shared" si="42"/>
        <v>0</v>
      </c>
      <c r="AS53" s="24">
        <f t="shared" si="43"/>
        <v>0</v>
      </c>
      <c r="AT53" s="24">
        <f t="shared" si="44"/>
        <v>0</v>
      </c>
      <c r="AU53" s="24">
        <f t="shared" si="45"/>
        <v>0</v>
      </c>
      <c r="AV53" s="24">
        <f t="shared" si="46"/>
        <v>0</v>
      </c>
      <c r="AW53" s="62">
        <f t="shared" si="47"/>
        <v>0</v>
      </c>
      <c r="AX53" s="62">
        <f t="shared" si="48"/>
        <v>0</v>
      </c>
      <c r="AY53" s="65">
        <f t="shared" si="49"/>
        <v>0</v>
      </c>
      <c r="AZ53" s="65">
        <f t="shared" si="50"/>
        <v>0</v>
      </c>
      <c r="BB53" s="58"/>
      <c r="BC53" s="58"/>
      <c r="BD53" s="59"/>
      <c r="BE53" s="237"/>
      <c r="BF53" s="237"/>
      <c r="BG53" s="237"/>
      <c r="BH53" s="237"/>
      <c r="BI53" s="237"/>
      <c r="BJ53" s="237"/>
    </row>
    <row r="54" spans="1:62" s="24" customFormat="1" ht="36" customHeight="1">
      <c r="A54" s="237"/>
      <c r="B54" s="737"/>
      <c r="C54" s="738"/>
      <c r="D54" s="747"/>
      <c r="E54" s="747"/>
      <c r="F54" s="89"/>
      <c r="G54" s="91"/>
      <c r="H54" s="87" t="s">
        <v>1023</v>
      </c>
      <c r="I54" s="88" t="b">
        <f t="shared" si="20"/>
        <v>1</v>
      </c>
      <c r="J54" s="401" t="str">
        <f t="shared" si="21"/>
        <v>--</v>
      </c>
      <c r="K54" s="396">
        <f t="shared" si="22"/>
        <v>0</v>
      </c>
      <c r="L54" s="3">
        <f t="shared" si="23"/>
        <v>0</v>
      </c>
      <c r="M54" s="3">
        <f t="shared" si="24"/>
        <v>0</v>
      </c>
      <c r="N54" s="3">
        <f t="shared" si="25"/>
        <v>0</v>
      </c>
      <c r="O54" s="3">
        <f t="shared" si="26"/>
        <v>0</v>
      </c>
      <c r="P54" s="3">
        <f t="shared" si="27"/>
        <v>0</v>
      </c>
      <c r="Q54" s="3">
        <f t="shared" si="51"/>
        <v>0</v>
      </c>
      <c r="R54" s="3">
        <f t="shared" si="29"/>
        <v>0</v>
      </c>
      <c r="S54" s="3">
        <f t="shared" si="30"/>
        <v>0</v>
      </c>
      <c r="T54" s="3">
        <f t="shared" si="31"/>
        <v>0</v>
      </c>
      <c r="U54" s="3">
        <f t="shared" si="32"/>
        <v>0</v>
      </c>
      <c r="V54" s="3">
        <f t="shared" si="33"/>
        <v>0</v>
      </c>
      <c r="W54" s="3">
        <f t="shared" si="34"/>
        <v>0</v>
      </c>
      <c r="X54" s="96">
        <v>1</v>
      </c>
      <c r="Y54" s="24">
        <v>3</v>
      </c>
      <c r="Z54" s="24">
        <v>1</v>
      </c>
      <c r="AA54" s="24">
        <v>3</v>
      </c>
      <c r="AB54" s="24">
        <v>1</v>
      </c>
      <c r="AC54" s="24">
        <v>3</v>
      </c>
      <c r="AD54" s="24">
        <v>1</v>
      </c>
      <c r="AE54" s="24">
        <v>3</v>
      </c>
      <c r="AF54" s="24">
        <v>1</v>
      </c>
      <c r="AG54" s="24">
        <v>3</v>
      </c>
      <c r="AH54" s="24">
        <v>1</v>
      </c>
      <c r="AI54" s="24">
        <v>3</v>
      </c>
      <c r="AJ54" s="57"/>
      <c r="AK54" s="24">
        <f t="shared" si="35"/>
        <v>0</v>
      </c>
      <c r="AL54" s="24">
        <f t="shared" si="36"/>
        <v>0</v>
      </c>
      <c r="AM54" s="24">
        <f t="shared" si="37"/>
        <v>0</v>
      </c>
      <c r="AN54" s="24">
        <f t="shared" si="38"/>
        <v>0</v>
      </c>
      <c r="AO54" s="24">
        <f t="shared" si="39"/>
        <v>0</v>
      </c>
      <c r="AP54" s="24">
        <f t="shared" si="40"/>
        <v>0</v>
      </c>
      <c r="AQ54" s="24">
        <f t="shared" si="41"/>
        <v>0</v>
      </c>
      <c r="AR54" s="24">
        <f t="shared" si="42"/>
        <v>0</v>
      </c>
      <c r="AS54" s="24">
        <f t="shared" si="43"/>
        <v>0</v>
      </c>
      <c r="AT54" s="24">
        <f t="shared" si="44"/>
        <v>0</v>
      </c>
      <c r="AU54" s="24">
        <f t="shared" si="45"/>
        <v>0</v>
      </c>
      <c r="AV54" s="24">
        <f t="shared" si="46"/>
        <v>0</v>
      </c>
      <c r="AW54" s="62">
        <f t="shared" si="47"/>
        <v>0</v>
      </c>
      <c r="AX54" s="62">
        <f t="shared" si="48"/>
        <v>0</v>
      </c>
      <c r="AY54" s="65">
        <f t="shared" si="49"/>
        <v>0</v>
      </c>
      <c r="AZ54" s="65">
        <f t="shared" si="50"/>
        <v>0</v>
      </c>
      <c r="BB54" s="58"/>
      <c r="BC54" s="58"/>
      <c r="BD54" s="59"/>
      <c r="BE54" s="237"/>
      <c r="BF54" s="237"/>
      <c r="BG54" s="237"/>
      <c r="BH54" s="237"/>
      <c r="BI54" s="237"/>
      <c r="BJ54" s="237"/>
    </row>
    <row r="55" spans="1:62" s="24" customFormat="1" ht="36" customHeight="1">
      <c r="A55" s="237"/>
      <c r="B55" s="737"/>
      <c r="C55" s="738"/>
      <c r="D55" s="747"/>
      <c r="E55" s="747"/>
      <c r="F55" s="89"/>
      <c r="G55" s="91"/>
      <c r="H55" s="87" t="s">
        <v>1023</v>
      </c>
      <c r="I55" s="88" t="b">
        <f t="shared" si="20"/>
        <v>1</v>
      </c>
      <c r="J55" s="401" t="str">
        <f t="shared" si="21"/>
        <v>--</v>
      </c>
      <c r="K55" s="396">
        <f t="shared" si="22"/>
        <v>0</v>
      </c>
      <c r="L55" s="3">
        <f t="shared" si="23"/>
        <v>0</v>
      </c>
      <c r="M55" s="3">
        <f t="shared" si="24"/>
        <v>0</v>
      </c>
      <c r="N55" s="3">
        <f t="shared" si="25"/>
        <v>0</v>
      </c>
      <c r="O55" s="3">
        <f t="shared" si="26"/>
        <v>0</v>
      </c>
      <c r="P55" s="3">
        <f t="shared" si="27"/>
        <v>0</v>
      </c>
      <c r="Q55" s="3">
        <f t="shared" si="51"/>
        <v>0</v>
      </c>
      <c r="R55" s="3">
        <f t="shared" si="29"/>
        <v>0</v>
      </c>
      <c r="S55" s="3">
        <f t="shared" si="30"/>
        <v>0</v>
      </c>
      <c r="T55" s="3">
        <f t="shared" si="31"/>
        <v>0</v>
      </c>
      <c r="U55" s="3">
        <f t="shared" si="32"/>
        <v>0</v>
      </c>
      <c r="V55" s="3">
        <f t="shared" si="33"/>
        <v>0</v>
      </c>
      <c r="W55" s="3">
        <f t="shared" si="34"/>
        <v>0</v>
      </c>
      <c r="X55" s="96">
        <v>1</v>
      </c>
      <c r="Y55" s="24">
        <v>3</v>
      </c>
      <c r="Z55" s="24">
        <v>1</v>
      </c>
      <c r="AA55" s="24">
        <v>3</v>
      </c>
      <c r="AB55" s="24">
        <v>1</v>
      </c>
      <c r="AC55" s="24">
        <v>3</v>
      </c>
      <c r="AD55" s="24">
        <v>1</v>
      </c>
      <c r="AE55" s="24">
        <v>3</v>
      </c>
      <c r="AF55" s="24">
        <v>1</v>
      </c>
      <c r="AG55" s="24">
        <v>3</v>
      </c>
      <c r="AH55" s="24">
        <v>1</v>
      </c>
      <c r="AI55" s="24">
        <v>3</v>
      </c>
      <c r="AJ55" s="57"/>
      <c r="AK55" s="24">
        <f t="shared" si="35"/>
        <v>0</v>
      </c>
      <c r="AL55" s="24">
        <f t="shared" si="36"/>
        <v>0</v>
      </c>
      <c r="AM55" s="24">
        <f t="shared" si="37"/>
        <v>0</v>
      </c>
      <c r="AN55" s="24">
        <f t="shared" si="38"/>
        <v>0</v>
      </c>
      <c r="AO55" s="24">
        <f t="shared" si="39"/>
        <v>0</v>
      </c>
      <c r="AP55" s="24">
        <f t="shared" si="40"/>
        <v>0</v>
      </c>
      <c r="AQ55" s="24">
        <f t="shared" si="41"/>
        <v>0</v>
      </c>
      <c r="AR55" s="24">
        <f t="shared" si="42"/>
        <v>0</v>
      </c>
      <c r="AS55" s="24">
        <f t="shared" si="43"/>
        <v>0</v>
      </c>
      <c r="AT55" s="24">
        <f t="shared" si="44"/>
        <v>0</v>
      </c>
      <c r="AU55" s="24">
        <f t="shared" si="45"/>
        <v>0</v>
      </c>
      <c r="AV55" s="24">
        <f t="shared" si="46"/>
        <v>0</v>
      </c>
      <c r="AW55" s="62">
        <f t="shared" si="47"/>
        <v>0</v>
      </c>
      <c r="AX55" s="62">
        <f t="shared" si="48"/>
        <v>0</v>
      </c>
      <c r="AY55" s="65">
        <f t="shared" si="49"/>
        <v>0</v>
      </c>
      <c r="AZ55" s="65">
        <f t="shared" si="50"/>
        <v>0</v>
      </c>
      <c r="BB55" s="58"/>
      <c r="BC55" s="58"/>
      <c r="BD55" s="59"/>
      <c r="BE55" s="237"/>
      <c r="BF55" s="237"/>
      <c r="BG55" s="237"/>
      <c r="BH55" s="237"/>
      <c r="BI55" s="237"/>
      <c r="BJ55" s="237"/>
    </row>
    <row r="56" spans="1:62" s="24" customFormat="1" ht="36" customHeight="1">
      <c r="A56" s="237"/>
      <c r="B56" s="737"/>
      <c r="C56" s="738"/>
      <c r="D56" s="747"/>
      <c r="E56" s="747"/>
      <c r="F56" s="89"/>
      <c r="G56" s="91"/>
      <c r="H56" s="87" t="s">
        <v>1023</v>
      </c>
      <c r="I56" s="88" t="b">
        <f t="shared" si="20"/>
        <v>1</v>
      </c>
      <c r="J56" s="401" t="str">
        <f t="shared" si="21"/>
        <v>--</v>
      </c>
      <c r="K56" s="396">
        <f t="shared" si="22"/>
        <v>0</v>
      </c>
      <c r="L56" s="3">
        <f t="shared" si="23"/>
        <v>0</v>
      </c>
      <c r="M56" s="3">
        <f t="shared" si="24"/>
        <v>0</v>
      </c>
      <c r="N56" s="3">
        <f t="shared" si="25"/>
        <v>0</v>
      </c>
      <c r="O56" s="3">
        <f t="shared" si="26"/>
        <v>0</v>
      </c>
      <c r="P56" s="3">
        <f t="shared" si="27"/>
        <v>0</v>
      </c>
      <c r="Q56" s="3">
        <f t="shared" si="51"/>
        <v>0</v>
      </c>
      <c r="R56" s="3">
        <f t="shared" si="29"/>
        <v>0</v>
      </c>
      <c r="S56" s="3">
        <f t="shared" si="30"/>
        <v>0</v>
      </c>
      <c r="T56" s="3">
        <f t="shared" si="31"/>
        <v>0</v>
      </c>
      <c r="U56" s="3">
        <f t="shared" si="32"/>
        <v>0</v>
      </c>
      <c r="V56" s="3">
        <f t="shared" si="33"/>
        <v>0</v>
      </c>
      <c r="W56" s="3">
        <f t="shared" si="34"/>
        <v>0</v>
      </c>
      <c r="X56" s="96">
        <v>1</v>
      </c>
      <c r="Y56" s="24">
        <v>3</v>
      </c>
      <c r="Z56" s="24">
        <v>1</v>
      </c>
      <c r="AA56" s="24">
        <v>3</v>
      </c>
      <c r="AB56" s="24">
        <v>1</v>
      </c>
      <c r="AC56" s="24">
        <v>3</v>
      </c>
      <c r="AD56" s="24">
        <v>1</v>
      </c>
      <c r="AE56" s="24">
        <v>3</v>
      </c>
      <c r="AF56" s="24">
        <v>1</v>
      </c>
      <c r="AG56" s="24">
        <v>3</v>
      </c>
      <c r="AH56" s="24">
        <v>1</v>
      </c>
      <c r="AI56" s="24">
        <v>3</v>
      </c>
      <c r="AJ56" s="57"/>
      <c r="AK56" s="24">
        <f t="shared" si="35"/>
        <v>0</v>
      </c>
      <c r="AL56" s="24">
        <f t="shared" si="36"/>
        <v>0</v>
      </c>
      <c r="AM56" s="24">
        <f t="shared" si="37"/>
        <v>0</v>
      </c>
      <c r="AN56" s="24">
        <f t="shared" si="38"/>
        <v>0</v>
      </c>
      <c r="AO56" s="24">
        <f t="shared" si="39"/>
        <v>0</v>
      </c>
      <c r="AP56" s="24">
        <f t="shared" si="40"/>
        <v>0</v>
      </c>
      <c r="AQ56" s="24">
        <f t="shared" si="41"/>
        <v>0</v>
      </c>
      <c r="AR56" s="24">
        <f t="shared" si="42"/>
        <v>0</v>
      </c>
      <c r="AS56" s="24">
        <f t="shared" si="43"/>
        <v>0</v>
      </c>
      <c r="AT56" s="24">
        <f t="shared" si="44"/>
        <v>0</v>
      </c>
      <c r="AU56" s="24">
        <f t="shared" si="45"/>
        <v>0</v>
      </c>
      <c r="AV56" s="24">
        <f t="shared" si="46"/>
        <v>0</v>
      </c>
      <c r="AW56" s="62">
        <f t="shared" si="47"/>
        <v>0</v>
      </c>
      <c r="AX56" s="62">
        <f t="shared" si="48"/>
        <v>0</v>
      </c>
      <c r="AY56" s="65">
        <f t="shared" si="49"/>
        <v>0</v>
      </c>
      <c r="AZ56" s="65">
        <f t="shared" si="50"/>
        <v>0</v>
      </c>
      <c r="BB56" s="58"/>
      <c r="BC56" s="58"/>
      <c r="BD56" s="59"/>
      <c r="BE56" s="237"/>
      <c r="BF56" s="237"/>
      <c r="BG56" s="237"/>
      <c r="BH56" s="237"/>
      <c r="BI56" s="237"/>
      <c r="BJ56" s="237"/>
    </row>
    <row r="57" spans="1:62" s="24" customFormat="1" ht="36" customHeight="1">
      <c r="A57" s="237"/>
      <c r="B57" s="737"/>
      <c r="C57" s="738"/>
      <c r="D57" s="747"/>
      <c r="E57" s="747"/>
      <c r="F57" s="89"/>
      <c r="G57" s="91"/>
      <c r="H57" s="87" t="s">
        <v>1023</v>
      </c>
      <c r="I57" s="88" t="b">
        <f t="shared" si="20"/>
        <v>1</v>
      </c>
      <c r="J57" s="401" t="str">
        <f t="shared" si="21"/>
        <v>--</v>
      </c>
      <c r="K57" s="396">
        <f t="shared" si="22"/>
        <v>0</v>
      </c>
      <c r="L57" s="3">
        <f t="shared" si="23"/>
        <v>0</v>
      </c>
      <c r="M57" s="3">
        <f t="shared" si="24"/>
        <v>0</v>
      </c>
      <c r="N57" s="3">
        <f t="shared" si="25"/>
        <v>0</v>
      </c>
      <c r="O57" s="3">
        <f t="shared" si="26"/>
        <v>0</v>
      </c>
      <c r="P57" s="3">
        <f t="shared" si="27"/>
        <v>0</v>
      </c>
      <c r="Q57" s="3">
        <f t="shared" si="51"/>
        <v>0</v>
      </c>
      <c r="R57" s="3">
        <f t="shared" si="29"/>
        <v>0</v>
      </c>
      <c r="S57" s="3">
        <f t="shared" si="30"/>
        <v>0</v>
      </c>
      <c r="T57" s="3">
        <f t="shared" si="31"/>
        <v>0</v>
      </c>
      <c r="U57" s="3">
        <f t="shared" si="32"/>
        <v>0</v>
      </c>
      <c r="V57" s="3">
        <f t="shared" si="33"/>
        <v>0</v>
      </c>
      <c r="W57" s="3">
        <f t="shared" si="34"/>
        <v>0</v>
      </c>
      <c r="X57" s="96">
        <v>1</v>
      </c>
      <c r="Y57" s="24">
        <v>3</v>
      </c>
      <c r="Z57" s="24">
        <v>1</v>
      </c>
      <c r="AA57" s="24">
        <v>3</v>
      </c>
      <c r="AB57" s="24">
        <v>1</v>
      </c>
      <c r="AC57" s="24">
        <v>3</v>
      </c>
      <c r="AD57" s="24">
        <v>1</v>
      </c>
      <c r="AE57" s="24">
        <v>3</v>
      </c>
      <c r="AF57" s="24">
        <v>1</v>
      </c>
      <c r="AG57" s="24">
        <v>3</v>
      </c>
      <c r="AH57" s="24">
        <v>1</v>
      </c>
      <c r="AI57" s="24">
        <v>3</v>
      </c>
      <c r="AJ57" s="57"/>
      <c r="AK57" s="24">
        <f t="shared" si="35"/>
        <v>0</v>
      </c>
      <c r="AL57" s="24">
        <f t="shared" si="36"/>
        <v>0</v>
      </c>
      <c r="AM57" s="24">
        <f t="shared" si="37"/>
        <v>0</v>
      </c>
      <c r="AN57" s="24">
        <f t="shared" si="38"/>
        <v>0</v>
      </c>
      <c r="AO57" s="24">
        <f t="shared" si="39"/>
        <v>0</v>
      </c>
      <c r="AP57" s="24">
        <f t="shared" si="40"/>
        <v>0</v>
      </c>
      <c r="AQ57" s="24">
        <f t="shared" si="41"/>
        <v>0</v>
      </c>
      <c r="AR57" s="24">
        <f t="shared" si="42"/>
        <v>0</v>
      </c>
      <c r="AS57" s="24">
        <f t="shared" si="43"/>
        <v>0</v>
      </c>
      <c r="AT57" s="24">
        <f t="shared" si="44"/>
        <v>0</v>
      </c>
      <c r="AU57" s="24">
        <f t="shared" si="45"/>
        <v>0</v>
      </c>
      <c r="AV57" s="24">
        <f t="shared" si="46"/>
        <v>0</v>
      </c>
      <c r="AW57" s="62">
        <f t="shared" si="47"/>
        <v>0</v>
      </c>
      <c r="AX57" s="62">
        <f t="shared" si="48"/>
        <v>0</v>
      </c>
      <c r="AY57" s="65">
        <f t="shared" si="49"/>
        <v>0</v>
      </c>
      <c r="AZ57" s="65">
        <f t="shared" si="50"/>
        <v>0</v>
      </c>
      <c r="BB57" s="58"/>
      <c r="BC57" s="58"/>
      <c r="BD57" s="59"/>
      <c r="BE57" s="237"/>
      <c r="BF57" s="237"/>
      <c r="BG57" s="237"/>
      <c r="BH57" s="237"/>
      <c r="BI57" s="237"/>
      <c r="BJ57" s="237"/>
    </row>
    <row r="58" spans="1:62" s="24" customFormat="1" ht="36" customHeight="1">
      <c r="A58" s="237"/>
      <c r="B58" s="737"/>
      <c r="C58" s="738"/>
      <c r="D58" s="747"/>
      <c r="E58" s="747"/>
      <c r="F58" s="89"/>
      <c r="G58" s="91"/>
      <c r="H58" s="87" t="s">
        <v>1023</v>
      </c>
      <c r="I58" s="88" t="b">
        <f t="shared" si="20"/>
        <v>1</v>
      </c>
      <c r="J58" s="401" t="str">
        <f t="shared" si="21"/>
        <v>--</v>
      </c>
      <c r="K58" s="396">
        <f t="shared" si="22"/>
        <v>0</v>
      </c>
      <c r="L58" s="3">
        <f t="shared" si="23"/>
        <v>0</v>
      </c>
      <c r="M58" s="3">
        <f t="shared" si="24"/>
        <v>0</v>
      </c>
      <c r="N58" s="3">
        <f t="shared" si="25"/>
        <v>0</v>
      </c>
      <c r="O58" s="3">
        <f t="shared" si="26"/>
        <v>0</v>
      </c>
      <c r="P58" s="3">
        <f t="shared" si="27"/>
        <v>0</v>
      </c>
      <c r="Q58" s="3">
        <f t="shared" si="51"/>
        <v>0</v>
      </c>
      <c r="R58" s="3">
        <f t="shared" si="29"/>
        <v>0</v>
      </c>
      <c r="S58" s="3">
        <f t="shared" si="30"/>
        <v>0</v>
      </c>
      <c r="T58" s="3">
        <f t="shared" si="31"/>
        <v>0</v>
      </c>
      <c r="U58" s="3">
        <f t="shared" si="32"/>
        <v>0</v>
      </c>
      <c r="V58" s="3">
        <f t="shared" si="33"/>
        <v>0</v>
      </c>
      <c r="W58" s="3">
        <f t="shared" si="34"/>
        <v>0</v>
      </c>
      <c r="X58" s="96">
        <v>1</v>
      </c>
      <c r="Y58" s="24">
        <v>3</v>
      </c>
      <c r="Z58" s="24">
        <v>1</v>
      </c>
      <c r="AA58" s="24">
        <v>3</v>
      </c>
      <c r="AB58" s="24">
        <v>1</v>
      </c>
      <c r="AC58" s="24">
        <v>3</v>
      </c>
      <c r="AD58" s="24">
        <v>1</v>
      </c>
      <c r="AE58" s="24">
        <v>3</v>
      </c>
      <c r="AF58" s="24">
        <v>1</v>
      </c>
      <c r="AG58" s="24">
        <v>3</v>
      </c>
      <c r="AH58" s="24">
        <v>1</v>
      </c>
      <c r="AI58" s="24">
        <v>3</v>
      </c>
      <c r="AJ58" s="57"/>
      <c r="AK58" s="24">
        <f t="shared" si="35"/>
        <v>0</v>
      </c>
      <c r="AL58" s="24">
        <f t="shared" si="36"/>
        <v>0</v>
      </c>
      <c r="AM58" s="24">
        <f t="shared" si="37"/>
        <v>0</v>
      </c>
      <c r="AN58" s="24">
        <f t="shared" si="38"/>
        <v>0</v>
      </c>
      <c r="AO58" s="24">
        <f t="shared" si="39"/>
        <v>0</v>
      </c>
      <c r="AP58" s="24">
        <f t="shared" si="40"/>
        <v>0</v>
      </c>
      <c r="AQ58" s="24">
        <f t="shared" si="41"/>
        <v>0</v>
      </c>
      <c r="AR58" s="24">
        <f t="shared" si="42"/>
        <v>0</v>
      </c>
      <c r="AS58" s="24">
        <f t="shared" si="43"/>
        <v>0</v>
      </c>
      <c r="AT58" s="24">
        <f t="shared" si="44"/>
        <v>0</v>
      </c>
      <c r="AU58" s="24">
        <f t="shared" si="45"/>
        <v>0</v>
      </c>
      <c r="AV58" s="24">
        <f t="shared" si="46"/>
        <v>0</v>
      </c>
      <c r="AW58" s="62">
        <f t="shared" si="47"/>
        <v>0</v>
      </c>
      <c r="AX58" s="62">
        <f t="shared" si="48"/>
        <v>0</v>
      </c>
      <c r="AY58" s="65">
        <f t="shared" si="49"/>
        <v>0</v>
      </c>
      <c r="AZ58" s="65">
        <f t="shared" si="50"/>
        <v>0</v>
      </c>
      <c r="BB58" s="58"/>
      <c r="BC58" s="58"/>
      <c r="BD58" s="59"/>
      <c r="BE58" s="237"/>
      <c r="BF58" s="237"/>
      <c r="BG58" s="237"/>
      <c r="BH58" s="237"/>
      <c r="BI58" s="237"/>
      <c r="BJ58" s="237"/>
    </row>
    <row r="59" spans="1:62" s="24" customFormat="1" ht="36" customHeight="1">
      <c r="A59" s="237"/>
      <c r="B59" s="737"/>
      <c r="C59" s="738"/>
      <c r="D59" s="747"/>
      <c r="E59" s="747"/>
      <c r="F59" s="89"/>
      <c r="G59" s="91"/>
      <c r="H59" s="87" t="s">
        <v>1023</v>
      </c>
      <c r="I59" s="88" t="b">
        <f t="shared" si="20"/>
        <v>1</v>
      </c>
      <c r="J59" s="401" t="str">
        <f t="shared" si="21"/>
        <v>--</v>
      </c>
      <c r="K59" s="396">
        <f t="shared" si="22"/>
        <v>0</v>
      </c>
      <c r="L59" s="3">
        <f t="shared" si="23"/>
        <v>0</v>
      </c>
      <c r="M59" s="3">
        <f t="shared" si="24"/>
        <v>0</v>
      </c>
      <c r="N59" s="3">
        <f t="shared" si="25"/>
        <v>0</v>
      </c>
      <c r="O59" s="3">
        <f t="shared" si="26"/>
        <v>0</v>
      </c>
      <c r="P59" s="3">
        <f t="shared" si="27"/>
        <v>0</v>
      </c>
      <c r="Q59" s="3">
        <f t="shared" si="51"/>
        <v>0</v>
      </c>
      <c r="R59" s="3">
        <f t="shared" si="29"/>
        <v>0</v>
      </c>
      <c r="S59" s="3">
        <f t="shared" si="30"/>
        <v>0</v>
      </c>
      <c r="T59" s="3">
        <f t="shared" si="31"/>
        <v>0</v>
      </c>
      <c r="U59" s="3">
        <f t="shared" si="32"/>
        <v>0</v>
      </c>
      <c r="V59" s="3">
        <f t="shared" si="33"/>
        <v>0</v>
      </c>
      <c r="W59" s="3">
        <f t="shared" si="34"/>
        <v>0</v>
      </c>
      <c r="X59" s="96">
        <v>1</v>
      </c>
      <c r="Y59" s="24">
        <v>3</v>
      </c>
      <c r="Z59" s="24">
        <v>1</v>
      </c>
      <c r="AA59" s="24">
        <v>3</v>
      </c>
      <c r="AB59" s="24">
        <v>1</v>
      </c>
      <c r="AC59" s="24">
        <v>3</v>
      </c>
      <c r="AD59" s="24">
        <v>1</v>
      </c>
      <c r="AE59" s="24">
        <v>3</v>
      </c>
      <c r="AF59" s="24">
        <v>1</v>
      </c>
      <c r="AG59" s="24">
        <v>3</v>
      </c>
      <c r="AH59" s="24">
        <v>1</v>
      </c>
      <c r="AI59" s="24">
        <v>3</v>
      </c>
      <c r="AJ59" s="57"/>
      <c r="AK59" s="24">
        <f t="shared" si="35"/>
        <v>0</v>
      </c>
      <c r="AL59" s="24">
        <f t="shared" si="36"/>
        <v>0</v>
      </c>
      <c r="AM59" s="24">
        <f t="shared" si="37"/>
        <v>0</v>
      </c>
      <c r="AN59" s="24">
        <f t="shared" si="38"/>
        <v>0</v>
      </c>
      <c r="AO59" s="24">
        <f t="shared" si="39"/>
        <v>0</v>
      </c>
      <c r="AP59" s="24">
        <f t="shared" si="40"/>
        <v>0</v>
      </c>
      <c r="AQ59" s="24">
        <f t="shared" si="41"/>
        <v>0</v>
      </c>
      <c r="AR59" s="24">
        <f t="shared" si="42"/>
        <v>0</v>
      </c>
      <c r="AS59" s="24">
        <f t="shared" si="43"/>
        <v>0</v>
      </c>
      <c r="AT59" s="24">
        <f t="shared" si="44"/>
        <v>0</v>
      </c>
      <c r="AU59" s="24">
        <f t="shared" si="45"/>
        <v>0</v>
      </c>
      <c r="AV59" s="24">
        <f t="shared" si="46"/>
        <v>0</v>
      </c>
      <c r="AW59" s="62">
        <f t="shared" si="47"/>
        <v>0</v>
      </c>
      <c r="AX59" s="62">
        <f t="shared" si="48"/>
        <v>0</v>
      </c>
      <c r="AY59" s="65">
        <f t="shared" si="49"/>
        <v>0</v>
      </c>
      <c r="AZ59" s="65">
        <f t="shared" si="50"/>
        <v>0</v>
      </c>
      <c r="BB59" s="58"/>
      <c r="BC59" s="58"/>
      <c r="BD59" s="59"/>
      <c r="BE59" s="237"/>
      <c r="BF59" s="237"/>
      <c r="BG59" s="237"/>
      <c r="BH59" s="237"/>
      <c r="BI59" s="237"/>
      <c r="BJ59" s="237"/>
    </row>
    <row r="60" spans="1:62" s="24" customFormat="1" ht="36" customHeight="1">
      <c r="A60" s="237"/>
      <c r="B60" s="737"/>
      <c r="C60" s="738"/>
      <c r="D60" s="747"/>
      <c r="E60" s="747"/>
      <c r="F60" s="89"/>
      <c r="G60" s="91"/>
      <c r="H60" s="87" t="s">
        <v>1023</v>
      </c>
      <c r="I60" s="88" t="b">
        <f t="shared" si="20"/>
        <v>1</v>
      </c>
      <c r="J60" s="401" t="str">
        <f t="shared" si="21"/>
        <v>--</v>
      </c>
      <c r="K60" s="396">
        <f t="shared" si="22"/>
        <v>0</v>
      </c>
      <c r="L60" s="3">
        <f t="shared" si="23"/>
        <v>0</v>
      </c>
      <c r="M60" s="3">
        <f t="shared" si="24"/>
        <v>0</v>
      </c>
      <c r="N60" s="3">
        <f t="shared" si="25"/>
        <v>0</v>
      </c>
      <c r="O60" s="3">
        <f t="shared" si="26"/>
        <v>0</v>
      </c>
      <c r="P60" s="3">
        <f t="shared" si="27"/>
        <v>0</v>
      </c>
      <c r="Q60" s="3">
        <f t="shared" si="51"/>
        <v>0</v>
      </c>
      <c r="R60" s="3">
        <f t="shared" si="29"/>
        <v>0</v>
      </c>
      <c r="S60" s="3">
        <f t="shared" si="30"/>
        <v>0</v>
      </c>
      <c r="T60" s="3">
        <f t="shared" si="31"/>
        <v>0</v>
      </c>
      <c r="U60" s="3">
        <f t="shared" si="32"/>
        <v>0</v>
      </c>
      <c r="V60" s="3">
        <f t="shared" si="33"/>
        <v>0</v>
      </c>
      <c r="W60" s="3">
        <f t="shared" si="34"/>
        <v>0</v>
      </c>
      <c r="X60" s="96">
        <v>1</v>
      </c>
      <c r="Y60" s="24">
        <v>3</v>
      </c>
      <c r="Z60" s="24">
        <v>1</v>
      </c>
      <c r="AA60" s="24">
        <v>3</v>
      </c>
      <c r="AB60" s="24">
        <v>1</v>
      </c>
      <c r="AC60" s="24">
        <v>3</v>
      </c>
      <c r="AD60" s="24">
        <v>1</v>
      </c>
      <c r="AE60" s="24">
        <v>3</v>
      </c>
      <c r="AF60" s="24">
        <v>1</v>
      </c>
      <c r="AG60" s="24">
        <v>3</v>
      </c>
      <c r="AH60" s="24">
        <v>1</v>
      </c>
      <c r="AI60" s="24">
        <v>3</v>
      </c>
      <c r="AJ60" s="57"/>
      <c r="AK60" s="24">
        <f t="shared" si="35"/>
        <v>0</v>
      </c>
      <c r="AL60" s="24">
        <f t="shared" si="36"/>
        <v>0</v>
      </c>
      <c r="AM60" s="24">
        <f t="shared" si="37"/>
        <v>0</v>
      </c>
      <c r="AN60" s="24">
        <f t="shared" si="38"/>
        <v>0</v>
      </c>
      <c r="AO60" s="24">
        <f t="shared" si="39"/>
        <v>0</v>
      </c>
      <c r="AP60" s="24">
        <f t="shared" si="40"/>
        <v>0</v>
      </c>
      <c r="AQ60" s="24">
        <f t="shared" si="41"/>
        <v>0</v>
      </c>
      <c r="AR60" s="24">
        <f t="shared" si="42"/>
        <v>0</v>
      </c>
      <c r="AS60" s="24">
        <f t="shared" si="43"/>
        <v>0</v>
      </c>
      <c r="AT60" s="24">
        <f t="shared" si="44"/>
        <v>0</v>
      </c>
      <c r="AU60" s="24">
        <f t="shared" si="45"/>
        <v>0</v>
      </c>
      <c r="AV60" s="24">
        <f t="shared" si="46"/>
        <v>0</v>
      </c>
      <c r="AW60" s="62">
        <f t="shared" si="47"/>
        <v>0</v>
      </c>
      <c r="AX60" s="62">
        <f t="shared" si="48"/>
        <v>0</v>
      </c>
      <c r="AY60" s="65">
        <f t="shared" si="49"/>
        <v>0</v>
      </c>
      <c r="AZ60" s="65">
        <f t="shared" si="50"/>
        <v>0</v>
      </c>
      <c r="BB60" s="58"/>
      <c r="BC60" s="58"/>
      <c r="BD60" s="59"/>
      <c r="BE60" s="237"/>
      <c r="BF60" s="237"/>
      <c r="BG60" s="237"/>
      <c r="BH60" s="237"/>
      <c r="BI60" s="237"/>
      <c r="BJ60" s="237"/>
    </row>
    <row r="61" spans="1:62" s="24" customFormat="1" ht="36" customHeight="1">
      <c r="A61" s="237"/>
      <c r="B61" s="737"/>
      <c r="C61" s="738"/>
      <c r="D61" s="747"/>
      <c r="E61" s="747"/>
      <c r="F61" s="89"/>
      <c r="G61" s="91"/>
      <c r="H61" s="87" t="s">
        <v>1023</v>
      </c>
      <c r="I61" s="88" t="b">
        <f t="shared" si="20"/>
        <v>1</v>
      </c>
      <c r="J61" s="401" t="str">
        <f t="shared" si="21"/>
        <v>--</v>
      </c>
      <c r="K61" s="396">
        <f t="shared" si="22"/>
        <v>0</v>
      </c>
      <c r="L61" s="3">
        <f t="shared" si="23"/>
        <v>0</v>
      </c>
      <c r="M61" s="3">
        <f t="shared" si="24"/>
        <v>0</v>
      </c>
      <c r="N61" s="3">
        <f t="shared" si="25"/>
        <v>0</v>
      </c>
      <c r="O61" s="3">
        <f t="shared" si="26"/>
        <v>0</v>
      </c>
      <c r="P61" s="3">
        <f t="shared" si="27"/>
        <v>0</v>
      </c>
      <c r="Q61" s="3">
        <f t="shared" si="51"/>
        <v>0</v>
      </c>
      <c r="R61" s="3">
        <f t="shared" si="29"/>
        <v>0</v>
      </c>
      <c r="S61" s="3">
        <f t="shared" si="30"/>
        <v>0</v>
      </c>
      <c r="T61" s="3">
        <f t="shared" si="31"/>
        <v>0</v>
      </c>
      <c r="U61" s="3">
        <f t="shared" si="32"/>
        <v>0</v>
      </c>
      <c r="V61" s="3">
        <f t="shared" si="33"/>
        <v>0</v>
      </c>
      <c r="W61" s="3">
        <f t="shared" si="34"/>
        <v>0</v>
      </c>
      <c r="X61" s="96">
        <v>1</v>
      </c>
      <c r="Y61" s="24">
        <v>3</v>
      </c>
      <c r="Z61" s="24">
        <v>1</v>
      </c>
      <c r="AA61" s="24">
        <v>3</v>
      </c>
      <c r="AB61" s="24">
        <v>1</v>
      </c>
      <c r="AC61" s="24">
        <v>3</v>
      </c>
      <c r="AD61" s="24">
        <v>1</v>
      </c>
      <c r="AE61" s="24">
        <v>3</v>
      </c>
      <c r="AF61" s="24">
        <v>1</v>
      </c>
      <c r="AG61" s="24">
        <v>3</v>
      </c>
      <c r="AH61" s="24">
        <v>1</v>
      </c>
      <c r="AI61" s="24">
        <v>3</v>
      </c>
      <c r="AJ61" s="57"/>
      <c r="AK61" s="24">
        <f t="shared" si="35"/>
        <v>0</v>
      </c>
      <c r="AL61" s="24">
        <f t="shared" si="36"/>
        <v>0</v>
      </c>
      <c r="AM61" s="24">
        <f t="shared" si="37"/>
        <v>0</v>
      </c>
      <c r="AN61" s="24">
        <f t="shared" si="38"/>
        <v>0</v>
      </c>
      <c r="AO61" s="24">
        <f t="shared" si="39"/>
        <v>0</v>
      </c>
      <c r="AP61" s="24">
        <f t="shared" si="40"/>
        <v>0</v>
      </c>
      <c r="AQ61" s="24">
        <f t="shared" si="41"/>
        <v>0</v>
      </c>
      <c r="AR61" s="24">
        <f t="shared" si="42"/>
        <v>0</v>
      </c>
      <c r="AS61" s="24">
        <f t="shared" si="43"/>
        <v>0</v>
      </c>
      <c r="AT61" s="24">
        <f t="shared" si="44"/>
        <v>0</v>
      </c>
      <c r="AU61" s="24">
        <f t="shared" si="45"/>
        <v>0</v>
      </c>
      <c r="AV61" s="24">
        <f t="shared" si="46"/>
        <v>0</v>
      </c>
      <c r="AW61" s="62">
        <f t="shared" si="47"/>
        <v>0</v>
      </c>
      <c r="AX61" s="62">
        <f t="shared" si="48"/>
        <v>0</v>
      </c>
      <c r="AY61" s="65">
        <f t="shared" si="49"/>
        <v>0</v>
      </c>
      <c r="AZ61" s="65">
        <f t="shared" si="50"/>
        <v>0</v>
      </c>
      <c r="BB61" s="58"/>
      <c r="BC61" s="58"/>
      <c r="BD61" s="59"/>
      <c r="BE61" s="237"/>
      <c r="BF61" s="237"/>
      <c r="BG61" s="237"/>
      <c r="BH61" s="237"/>
      <c r="BI61" s="237"/>
      <c r="BJ61" s="237"/>
    </row>
    <row r="62" spans="1:62" s="24" customFormat="1" ht="36" customHeight="1">
      <c r="A62" s="237"/>
      <c r="B62" s="737"/>
      <c r="C62" s="738"/>
      <c r="D62" s="747"/>
      <c r="E62" s="747"/>
      <c r="F62" s="89"/>
      <c r="G62" s="91"/>
      <c r="H62" s="87" t="s">
        <v>1023</v>
      </c>
      <c r="I62" s="88" t="b">
        <f t="shared" si="20"/>
        <v>1</v>
      </c>
      <c r="J62" s="401" t="str">
        <f t="shared" si="21"/>
        <v>--</v>
      </c>
      <c r="K62" s="396">
        <f t="shared" si="22"/>
        <v>0</v>
      </c>
      <c r="L62" s="3">
        <f t="shared" si="23"/>
        <v>0</v>
      </c>
      <c r="M62" s="3">
        <f t="shared" si="24"/>
        <v>0</v>
      </c>
      <c r="N62" s="3">
        <f t="shared" si="25"/>
        <v>0</v>
      </c>
      <c r="O62" s="3">
        <f t="shared" si="26"/>
        <v>0</v>
      </c>
      <c r="P62" s="3">
        <f t="shared" si="27"/>
        <v>0</v>
      </c>
      <c r="Q62" s="3">
        <f t="shared" si="51"/>
        <v>0</v>
      </c>
      <c r="R62" s="3">
        <f t="shared" si="29"/>
        <v>0</v>
      </c>
      <c r="S62" s="3">
        <f t="shared" si="30"/>
        <v>0</v>
      </c>
      <c r="T62" s="3">
        <f t="shared" si="31"/>
        <v>0</v>
      </c>
      <c r="U62" s="3">
        <f t="shared" si="32"/>
        <v>0</v>
      </c>
      <c r="V62" s="3">
        <f t="shared" si="33"/>
        <v>0</v>
      </c>
      <c r="W62" s="3">
        <f t="shared" si="34"/>
        <v>0</v>
      </c>
      <c r="X62" s="96">
        <v>1</v>
      </c>
      <c r="Y62" s="24">
        <v>3</v>
      </c>
      <c r="Z62" s="24">
        <v>1</v>
      </c>
      <c r="AA62" s="24">
        <v>3</v>
      </c>
      <c r="AB62" s="24">
        <v>1</v>
      </c>
      <c r="AC62" s="24">
        <v>3</v>
      </c>
      <c r="AD62" s="24">
        <v>1</v>
      </c>
      <c r="AE62" s="24">
        <v>3</v>
      </c>
      <c r="AF62" s="24">
        <v>1</v>
      </c>
      <c r="AG62" s="24">
        <v>3</v>
      </c>
      <c r="AH62" s="24">
        <v>1</v>
      </c>
      <c r="AI62" s="24">
        <v>3</v>
      </c>
      <c r="AJ62" s="57"/>
      <c r="AK62" s="24">
        <f t="shared" si="35"/>
        <v>0</v>
      </c>
      <c r="AL62" s="24">
        <f t="shared" si="36"/>
        <v>0</v>
      </c>
      <c r="AM62" s="24">
        <f t="shared" si="37"/>
        <v>0</v>
      </c>
      <c r="AN62" s="24">
        <f t="shared" si="38"/>
        <v>0</v>
      </c>
      <c r="AO62" s="24">
        <f t="shared" si="39"/>
        <v>0</v>
      </c>
      <c r="AP62" s="24">
        <f t="shared" si="40"/>
        <v>0</v>
      </c>
      <c r="AQ62" s="24">
        <f t="shared" si="41"/>
        <v>0</v>
      </c>
      <c r="AR62" s="24">
        <f t="shared" si="42"/>
        <v>0</v>
      </c>
      <c r="AS62" s="24">
        <f t="shared" si="43"/>
        <v>0</v>
      </c>
      <c r="AT62" s="24">
        <f t="shared" si="44"/>
        <v>0</v>
      </c>
      <c r="AU62" s="24">
        <f t="shared" si="45"/>
        <v>0</v>
      </c>
      <c r="AV62" s="24">
        <f t="shared" si="46"/>
        <v>0</v>
      </c>
      <c r="AW62" s="62">
        <f t="shared" si="47"/>
        <v>0</v>
      </c>
      <c r="AX62" s="62">
        <f t="shared" si="48"/>
        <v>0</v>
      </c>
      <c r="AY62" s="65">
        <f t="shared" si="49"/>
        <v>0</v>
      </c>
      <c r="AZ62" s="65">
        <f t="shared" si="50"/>
        <v>0</v>
      </c>
      <c r="BB62" s="58"/>
      <c r="BC62" s="58"/>
      <c r="BD62" s="59"/>
      <c r="BE62" s="237"/>
      <c r="BF62" s="237"/>
      <c r="BG62" s="237"/>
      <c r="BH62" s="237"/>
      <c r="BI62" s="237"/>
      <c r="BJ62" s="237"/>
    </row>
    <row r="63" spans="1:62" s="24" customFormat="1" ht="36" customHeight="1">
      <c r="A63" s="237"/>
      <c r="B63" s="737"/>
      <c r="C63" s="738"/>
      <c r="D63" s="747"/>
      <c r="E63" s="747"/>
      <c r="F63" s="89"/>
      <c r="G63" s="91"/>
      <c r="H63" s="87" t="s">
        <v>1023</v>
      </c>
      <c r="I63" s="88" t="b">
        <f t="shared" si="20"/>
        <v>1</v>
      </c>
      <c r="J63" s="401" t="str">
        <f t="shared" si="21"/>
        <v>--</v>
      </c>
      <c r="K63" s="396">
        <f t="shared" si="22"/>
        <v>0</v>
      </c>
      <c r="L63" s="3">
        <f t="shared" si="23"/>
        <v>0</v>
      </c>
      <c r="M63" s="3">
        <f t="shared" si="24"/>
        <v>0</v>
      </c>
      <c r="N63" s="3">
        <f t="shared" si="25"/>
        <v>0</v>
      </c>
      <c r="O63" s="3">
        <f t="shared" si="26"/>
        <v>0</v>
      </c>
      <c r="P63" s="3">
        <f t="shared" si="27"/>
        <v>0</v>
      </c>
      <c r="Q63" s="3">
        <f t="shared" si="51"/>
        <v>0</v>
      </c>
      <c r="R63" s="3">
        <f t="shared" si="29"/>
        <v>0</v>
      </c>
      <c r="S63" s="3">
        <f t="shared" si="30"/>
        <v>0</v>
      </c>
      <c r="T63" s="3">
        <f t="shared" si="31"/>
        <v>0</v>
      </c>
      <c r="U63" s="3">
        <f t="shared" si="32"/>
        <v>0</v>
      </c>
      <c r="V63" s="3">
        <f t="shared" si="33"/>
        <v>0</v>
      </c>
      <c r="W63" s="3">
        <f t="shared" si="34"/>
        <v>0</v>
      </c>
      <c r="X63" s="96">
        <v>1</v>
      </c>
      <c r="Y63" s="24">
        <v>3</v>
      </c>
      <c r="Z63" s="24">
        <v>1</v>
      </c>
      <c r="AA63" s="24">
        <v>3</v>
      </c>
      <c r="AB63" s="24">
        <v>1</v>
      </c>
      <c r="AC63" s="24">
        <v>3</v>
      </c>
      <c r="AD63" s="24">
        <v>1</v>
      </c>
      <c r="AE63" s="24">
        <v>3</v>
      </c>
      <c r="AF63" s="24">
        <v>1</v>
      </c>
      <c r="AG63" s="24">
        <v>3</v>
      </c>
      <c r="AH63" s="24">
        <v>1</v>
      </c>
      <c r="AI63" s="24">
        <v>3</v>
      </c>
      <c r="AJ63" s="57"/>
      <c r="AK63" s="24">
        <f t="shared" si="35"/>
        <v>0</v>
      </c>
      <c r="AL63" s="24">
        <f t="shared" si="36"/>
        <v>0</v>
      </c>
      <c r="AM63" s="24">
        <f t="shared" si="37"/>
        <v>0</v>
      </c>
      <c r="AN63" s="24">
        <f t="shared" si="38"/>
        <v>0</v>
      </c>
      <c r="AO63" s="24">
        <f t="shared" si="39"/>
        <v>0</v>
      </c>
      <c r="AP63" s="24">
        <f t="shared" si="40"/>
        <v>0</v>
      </c>
      <c r="AQ63" s="24">
        <f t="shared" si="41"/>
        <v>0</v>
      </c>
      <c r="AR63" s="24">
        <f t="shared" si="42"/>
        <v>0</v>
      </c>
      <c r="AS63" s="24">
        <f t="shared" si="43"/>
        <v>0</v>
      </c>
      <c r="AT63" s="24">
        <f t="shared" si="44"/>
        <v>0</v>
      </c>
      <c r="AU63" s="24">
        <f t="shared" si="45"/>
        <v>0</v>
      </c>
      <c r="AV63" s="24">
        <f t="shared" si="46"/>
        <v>0</v>
      </c>
      <c r="AW63" s="62">
        <f t="shared" si="47"/>
        <v>0</v>
      </c>
      <c r="AX63" s="62">
        <f t="shared" si="48"/>
        <v>0</v>
      </c>
      <c r="AY63" s="65">
        <f t="shared" si="49"/>
        <v>0</v>
      </c>
      <c r="AZ63" s="65">
        <f t="shared" si="50"/>
        <v>0</v>
      </c>
      <c r="BB63" s="58"/>
      <c r="BC63" s="58"/>
      <c r="BD63" s="59"/>
      <c r="BE63" s="237"/>
      <c r="BF63" s="237"/>
      <c r="BG63" s="237"/>
      <c r="BH63" s="237"/>
      <c r="BI63" s="237"/>
      <c r="BJ63" s="237"/>
    </row>
    <row r="64" spans="1:62" ht="36" customHeight="1">
      <c r="A64" s="237"/>
      <c r="B64" s="737"/>
      <c r="C64" s="738"/>
      <c r="D64" s="747"/>
      <c r="E64" s="747"/>
      <c r="F64" s="89"/>
      <c r="G64" s="91"/>
      <c r="H64" s="87" t="s">
        <v>1023</v>
      </c>
      <c r="I64" s="88" t="b">
        <f t="shared" si="20"/>
        <v>1</v>
      </c>
      <c r="J64" s="401" t="str">
        <f t="shared" si="21"/>
        <v>--</v>
      </c>
      <c r="K64" s="396">
        <f t="shared" si="22"/>
        <v>0</v>
      </c>
      <c r="L64" s="3">
        <f t="shared" si="23"/>
        <v>0</v>
      </c>
      <c r="M64" s="3">
        <f t="shared" si="24"/>
        <v>0</v>
      </c>
      <c r="N64" s="3">
        <f t="shared" si="25"/>
        <v>0</v>
      </c>
      <c r="O64" s="3">
        <f t="shared" si="26"/>
        <v>0</v>
      </c>
      <c r="P64" s="3">
        <f t="shared" si="27"/>
        <v>0</v>
      </c>
      <c r="Q64" s="3">
        <f t="shared" si="51"/>
        <v>0</v>
      </c>
      <c r="R64" s="3">
        <f t="shared" si="29"/>
        <v>0</v>
      </c>
      <c r="S64" s="3">
        <f t="shared" si="30"/>
        <v>0</v>
      </c>
      <c r="T64" s="3">
        <f t="shared" si="31"/>
        <v>0</v>
      </c>
      <c r="U64" s="3">
        <f t="shared" si="32"/>
        <v>0</v>
      </c>
      <c r="V64" s="3">
        <f t="shared" si="33"/>
        <v>0</v>
      </c>
      <c r="W64" s="3">
        <f t="shared" si="34"/>
        <v>0</v>
      </c>
      <c r="X64" s="96">
        <v>1</v>
      </c>
      <c r="Y64" s="24">
        <v>3</v>
      </c>
      <c r="Z64" s="24">
        <v>1</v>
      </c>
      <c r="AA64" s="24">
        <v>3</v>
      </c>
      <c r="AB64" s="24">
        <v>1</v>
      </c>
      <c r="AC64" s="24">
        <v>3</v>
      </c>
      <c r="AD64" s="24">
        <v>1</v>
      </c>
      <c r="AE64" s="24">
        <v>3</v>
      </c>
      <c r="AF64" s="24">
        <v>1</v>
      </c>
      <c r="AG64" s="24">
        <v>3</v>
      </c>
      <c r="AH64" s="24">
        <v>1</v>
      </c>
      <c r="AI64" s="24">
        <v>3</v>
      </c>
      <c r="AJ64" s="57"/>
      <c r="AK64" s="24">
        <f t="shared" si="35"/>
        <v>0</v>
      </c>
      <c r="AL64" s="24">
        <f t="shared" si="36"/>
        <v>0</v>
      </c>
      <c r="AM64" s="24">
        <f t="shared" si="37"/>
        <v>0</v>
      </c>
      <c r="AN64" s="24">
        <f t="shared" si="38"/>
        <v>0</v>
      </c>
      <c r="AO64" s="24">
        <f t="shared" si="39"/>
        <v>0</v>
      </c>
      <c r="AP64" s="24">
        <f t="shared" si="40"/>
        <v>0</v>
      </c>
      <c r="AQ64" s="24">
        <f t="shared" si="41"/>
        <v>0</v>
      </c>
      <c r="AR64" s="24">
        <f t="shared" si="42"/>
        <v>0</v>
      </c>
      <c r="AS64" s="24">
        <f t="shared" si="43"/>
        <v>0</v>
      </c>
      <c r="AT64" s="24">
        <f t="shared" si="44"/>
        <v>0</v>
      </c>
      <c r="AU64" s="24">
        <f t="shared" si="45"/>
        <v>0</v>
      </c>
      <c r="AV64" s="24">
        <f t="shared" si="46"/>
        <v>0</v>
      </c>
      <c r="AW64" s="62">
        <f t="shared" si="47"/>
        <v>0</v>
      </c>
      <c r="AX64" s="62">
        <f t="shared" si="48"/>
        <v>0</v>
      </c>
      <c r="AY64" s="65">
        <f t="shared" si="49"/>
        <v>0</v>
      </c>
      <c r="AZ64" s="65">
        <f t="shared" si="50"/>
        <v>0</v>
      </c>
      <c r="BB64" s="58"/>
      <c r="BC64" s="58"/>
      <c r="BD64" s="59"/>
      <c r="BE64" s="237"/>
      <c r="BF64" s="237"/>
      <c r="BG64" s="237"/>
      <c r="BH64" s="237"/>
      <c r="BI64" s="237"/>
      <c r="BJ64" s="237"/>
    </row>
    <row r="65" spans="1:62" ht="36" customHeight="1">
      <c r="A65" s="237"/>
      <c r="B65" s="737"/>
      <c r="C65" s="738"/>
      <c r="D65" s="747"/>
      <c r="E65" s="747"/>
      <c r="F65" s="89"/>
      <c r="G65" s="91"/>
      <c r="H65" s="87" t="s">
        <v>1023</v>
      </c>
      <c r="I65" s="88" t="b">
        <f t="shared" si="20"/>
        <v>1</v>
      </c>
      <c r="J65" s="401" t="str">
        <f t="shared" si="21"/>
        <v>--</v>
      </c>
      <c r="K65" s="396">
        <f t="shared" si="22"/>
        <v>0</v>
      </c>
      <c r="L65" s="3">
        <f t="shared" si="23"/>
        <v>0</v>
      </c>
      <c r="M65" s="3">
        <f t="shared" si="24"/>
        <v>0</v>
      </c>
      <c r="N65" s="3">
        <f t="shared" si="25"/>
        <v>0</v>
      </c>
      <c r="O65" s="3">
        <f t="shared" si="26"/>
        <v>0</v>
      </c>
      <c r="P65" s="3">
        <f t="shared" si="27"/>
        <v>0</v>
      </c>
      <c r="Q65" s="3">
        <f t="shared" si="51"/>
        <v>0</v>
      </c>
      <c r="R65" s="3">
        <f t="shared" si="29"/>
        <v>0</v>
      </c>
      <c r="S65" s="3">
        <f t="shared" si="30"/>
        <v>0</v>
      </c>
      <c r="T65" s="3">
        <f t="shared" si="31"/>
        <v>0</v>
      </c>
      <c r="U65" s="3">
        <f t="shared" si="32"/>
        <v>0</v>
      </c>
      <c r="V65" s="3">
        <f t="shared" si="33"/>
        <v>0</v>
      </c>
      <c r="W65" s="3">
        <f t="shared" si="34"/>
        <v>0</v>
      </c>
      <c r="X65" s="96">
        <v>1</v>
      </c>
      <c r="Y65" s="24">
        <v>3</v>
      </c>
      <c r="Z65" s="24">
        <v>1</v>
      </c>
      <c r="AA65" s="24">
        <v>3</v>
      </c>
      <c r="AB65" s="24">
        <v>1</v>
      </c>
      <c r="AC65" s="24">
        <v>3</v>
      </c>
      <c r="AD65" s="24">
        <v>1</v>
      </c>
      <c r="AE65" s="24">
        <v>3</v>
      </c>
      <c r="AF65" s="24">
        <v>1</v>
      </c>
      <c r="AG65" s="24">
        <v>3</v>
      </c>
      <c r="AH65" s="24">
        <v>1</v>
      </c>
      <c r="AI65" s="24">
        <v>3</v>
      </c>
      <c r="AJ65" s="57"/>
      <c r="AK65" s="24">
        <f t="shared" si="35"/>
        <v>0</v>
      </c>
      <c r="AL65" s="24">
        <f t="shared" si="36"/>
        <v>0</v>
      </c>
      <c r="AM65" s="24">
        <f t="shared" si="37"/>
        <v>0</v>
      </c>
      <c r="AN65" s="24">
        <f t="shared" si="38"/>
        <v>0</v>
      </c>
      <c r="AO65" s="24">
        <f t="shared" si="39"/>
        <v>0</v>
      </c>
      <c r="AP65" s="24">
        <f t="shared" si="40"/>
        <v>0</v>
      </c>
      <c r="AQ65" s="24">
        <f t="shared" si="41"/>
        <v>0</v>
      </c>
      <c r="AR65" s="24">
        <f t="shared" si="42"/>
        <v>0</v>
      </c>
      <c r="AS65" s="24">
        <f t="shared" si="43"/>
        <v>0</v>
      </c>
      <c r="AT65" s="24">
        <f t="shared" si="44"/>
        <v>0</v>
      </c>
      <c r="AU65" s="24">
        <f t="shared" si="45"/>
        <v>0</v>
      </c>
      <c r="AV65" s="24">
        <f t="shared" si="46"/>
        <v>0</v>
      </c>
      <c r="AW65" s="62">
        <f t="shared" si="47"/>
        <v>0</v>
      </c>
      <c r="AX65" s="62">
        <f t="shared" si="48"/>
        <v>0</v>
      </c>
      <c r="AY65" s="65">
        <f t="shared" si="49"/>
        <v>0</v>
      </c>
      <c r="AZ65" s="65">
        <f t="shared" si="50"/>
        <v>0</v>
      </c>
      <c r="BB65" s="58"/>
      <c r="BC65" s="58"/>
      <c r="BD65" s="59"/>
      <c r="BE65" s="237"/>
      <c r="BF65" s="237"/>
      <c r="BG65" s="237"/>
      <c r="BH65" s="237"/>
      <c r="BI65" s="237"/>
      <c r="BJ65" s="237"/>
    </row>
    <row r="66" spans="1:62" ht="36" customHeight="1">
      <c r="A66" s="237"/>
      <c r="B66" s="737"/>
      <c r="C66" s="738"/>
      <c r="D66" s="747"/>
      <c r="E66" s="747"/>
      <c r="F66" s="89"/>
      <c r="G66" s="91"/>
      <c r="H66" s="87" t="s">
        <v>1023</v>
      </c>
      <c r="I66" s="88" t="b">
        <f t="shared" si="20"/>
        <v>1</v>
      </c>
      <c r="J66" s="401" t="str">
        <f t="shared" si="21"/>
        <v>--</v>
      </c>
      <c r="K66" s="396">
        <f t="shared" si="22"/>
        <v>0</v>
      </c>
      <c r="L66" s="3">
        <f t="shared" si="23"/>
        <v>0</v>
      </c>
      <c r="M66" s="3">
        <f t="shared" si="24"/>
        <v>0</v>
      </c>
      <c r="N66" s="3">
        <f t="shared" si="25"/>
        <v>0</v>
      </c>
      <c r="O66" s="3">
        <f t="shared" si="26"/>
        <v>0</v>
      </c>
      <c r="P66" s="3">
        <f t="shared" si="27"/>
        <v>0</v>
      </c>
      <c r="Q66" s="3">
        <f t="shared" si="51"/>
        <v>0</v>
      </c>
      <c r="R66" s="3">
        <f t="shared" si="29"/>
        <v>0</v>
      </c>
      <c r="S66" s="3">
        <f t="shared" si="30"/>
        <v>0</v>
      </c>
      <c r="T66" s="3">
        <f t="shared" si="31"/>
        <v>0</v>
      </c>
      <c r="U66" s="3">
        <f t="shared" si="32"/>
        <v>0</v>
      </c>
      <c r="V66" s="3">
        <f t="shared" si="33"/>
        <v>0</v>
      </c>
      <c r="W66" s="3">
        <f t="shared" si="34"/>
        <v>0</v>
      </c>
      <c r="X66" s="96">
        <v>1</v>
      </c>
      <c r="Y66" s="24">
        <v>3</v>
      </c>
      <c r="Z66" s="24">
        <v>1</v>
      </c>
      <c r="AA66" s="24">
        <v>3</v>
      </c>
      <c r="AB66" s="24">
        <v>1</v>
      </c>
      <c r="AC66" s="24">
        <v>3</v>
      </c>
      <c r="AD66" s="24">
        <v>1</v>
      </c>
      <c r="AE66" s="24">
        <v>3</v>
      </c>
      <c r="AF66" s="24">
        <v>1</v>
      </c>
      <c r="AG66" s="24">
        <v>3</v>
      </c>
      <c r="AH66" s="24">
        <v>1</v>
      </c>
      <c r="AI66" s="24">
        <v>3</v>
      </c>
      <c r="AJ66" s="57"/>
      <c r="AK66" s="24">
        <f t="shared" si="35"/>
        <v>0</v>
      </c>
      <c r="AL66" s="24">
        <f t="shared" si="36"/>
        <v>0</v>
      </c>
      <c r="AM66" s="24">
        <f t="shared" si="37"/>
        <v>0</v>
      </c>
      <c r="AN66" s="24">
        <f t="shared" si="38"/>
        <v>0</v>
      </c>
      <c r="AO66" s="24">
        <f t="shared" si="39"/>
        <v>0</v>
      </c>
      <c r="AP66" s="24">
        <f t="shared" si="40"/>
        <v>0</v>
      </c>
      <c r="AQ66" s="24">
        <f t="shared" si="41"/>
        <v>0</v>
      </c>
      <c r="AR66" s="24">
        <f t="shared" si="42"/>
        <v>0</v>
      </c>
      <c r="AS66" s="24">
        <f t="shared" si="43"/>
        <v>0</v>
      </c>
      <c r="AT66" s="24">
        <f t="shared" si="44"/>
        <v>0</v>
      </c>
      <c r="AU66" s="24">
        <f t="shared" si="45"/>
        <v>0</v>
      </c>
      <c r="AV66" s="24">
        <f t="shared" si="46"/>
        <v>0</v>
      </c>
      <c r="AW66" s="62">
        <f t="shared" si="47"/>
        <v>0</v>
      </c>
      <c r="AX66" s="62">
        <f t="shared" si="48"/>
        <v>0</v>
      </c>
      <c r="AY66" s="65">
        <f t="shared" si="49"/>
        <v>0</v>
      </c>
      <c r="AZ66" s="65">
        <f t="shared" si="50"/>
        <v>0</v>
      </c>
      <c r="BB66" s="58"/>
      <c r="BC66" s="58"/>
      <c r="BD66" s="59"/>
      <c r="BE66" s="237"/>
      <c r="BF66" s="237"/>
      <c r="BG66" s="237"/>
      <c r="BH66" s="237"/>
      <c r="BI66" s="237"/>
      <c r="BJ66" s="237"/>
    </row>
    <row r="67" spans="1:62" ht="36" customHeight="1">
      <c r="A67" s="237"/>
      <c r="B67" s="737"/>
      <c r="C67" s="738"/>
      <c r="D67" s="747"/>
      <c r="E67" s="747"/>
      <c r="F67" s="89"/>
      <c r="G67" s="91"/>
      <c r="H67" s="87" t="s">
        <v>1023</v>
      </c>
      <c r="I67" s="88" t="b">
        <f t="shared" si="20"/>
        <v>1</v>
      </c>
      <c r="J67" s="401" t="str">
        <f t="shared" si="21"/>
        <v>--</v>
      </c>
      <c r="K67" s="396">
        <f t="shared" si="22"/>
        <v>0</v>
      </c>
      <c r="L67" s="3">
        <f t="shared" si="23"/>
        <v>0</v>
      </c>
      <c r="M67" s="3">
        <f t="shared" si="24"/>
        <v>0</v>
      </c>
      <c r="N67" s="3">
        <f t="shared" si="25"/>
        <v>0</v>
      </c>
      <c r="O67" s="3">
        <f t="shared" si="26"/>
        <v>0</v>
      </c>
      <c r="P67" s="3">
        <f t="shared" si="27"/>
        <v>0</v>
      </c>
      <c r="Q67" s="3">
        <f t="shared" si="51"/>
        <v>0</v>
      </c>
      <c r="R67" s="3">
        <f t="shared" si="29"/>
        <v>0</v>
      </c>
      <c r="S67" s="3">
        <f t="shared" si="30"/>
        <v>0</v>
      </c>
      <c r="T67" s="3">
        <f t="shared" si="31"/>
        <v>0</v>
      </c>
      <c r="U67" s="3">
        <f t="shared" si="32"/>
        <v>0</v>
      </c>
      <c r="V67" s="3">
        <f t="shared" si="33"/>
        <v>0</v>
      </c>
      <c r="W67" s="3">
        <f t="shared" si="34"/>
        <v>0</v>
      </c>
      <c r="X67" s="96">
        <v>1</v>
      </c>
      <c r="Y67" s="24">
        <v>3</v>
      </c>
      <c r="Z67" s="24">
        <v>1</v>
      </c>
      <c r="AA67" s="24">
        <v>3</v>
      </c>
      <c r="AB67" s="24">
        <v>1</v>
      </c>
      <c r="AC67" s="24">
        <v>3</v>
      </c>
      <c r="AD67" s="24">
        <v>1</v>
      </c>
      <c r="AE67" s="24">
        <v>3</v>
      </c>
      <c r="AF67" s="24">
        <v>1</v>
      </c>
      <c r="AG67" s="24">
        <v>3</v>
      </c>
      <c r="AH67" s="24">
        <v>1</v>
      </c>
      <c r="AI67" s="24">
        <v>3</v>
      </c>
      <c r="AJ67" s="57"/>
      <c r="AK67" s="24">
        <f t="shared" si="35"/>
        <v>0</v>
      </c>
      <c r="AL67" s="24">
        <f t="shared" si="36"/>
        <v>0</v>
      </c>
      <c r="AM67" s="24">
        <f t="shared" si="37"/>
        <v>0</v>
      </c>
      <c r="AN67" s="24">
        <f t="shared" si="38"/>
        <v>0</v>
      </c>
      <c r="AO67" s="24">
        <f t="shared" si="39"/>
        <v>0</v>
      </c>
      <c r="AP67" s="24">
        <f t="shared" si="40"/>
        <v>0</v>
      </c>
      <c r="AQ67" s="24">
        <f t="shared" si="41"/>
        <v>0</v>
      </c>
      <c r="AR67" s="24">
        <f t="shared" si="42"/>
        <v>0</v>
      </c>
      <c r="AS67" s="24">
        <f t="shared" si="43"/>
        <v>0</v>
      </c>
      <c r="AT67" s="24">
        <f t="shared" si="44"/>
        <v>0</v>
      </c>
      <c r="AU67" s="24">
        <f t="shared" si="45"/>
        <v>0</v>
      </c>
      <c r="AV67" s="24">
        <f t="shared" si="46"/>
        <v>0</v>
      </c>
      <c r="AW67" s="62">
        <f t="shared" si="47"/>
        <v>0</v>
      </c>
      <c r="AX67" s="62">
        <f t="shared" si="48"/>
        <v>0</v>
      </c>
      <c r="AY67" s="65">
        <f t="shared" si="49"/>
        <v>0</v>
      </c>
      <c r="AZ67" s="65">
        <f t="shared" si="50"/>
        <v>0</v>
      </c>
      <c r="BB67" s="58"/>
      <c r="BC67" s="58"/>
      <c r="BD67" s="59"/>
      <c r="BE67" s="237"/>
      <c r="BF67" s="237"/>
      <c r="BG67" s="237"/>
      <c r="BH67" s="237"/>
      <c r="BI67" s="237"/>
      <c r="BJ67" s="237"/>
    </row>
    <row r="68" spans="1:62" ht="36" customHeight="1">
      <c r="A68" s="237"/>
      <c r="B68" s="737"/>
      <c r="C68" s="738"/>
      <c r="D68" s="747"/>
      <c r="E68" s="747"/>
      <c r="F68" s="89"/>
      <c r="G68" s="91"/>
      <c r="H68" s="87" t="s">
        <v>1023</v>
      </c>
      <c r="I68" s="88" t="b">
        <f t="shared" si="20"/>
        <v>1</v>
      </c>
      <c r="J68" s="401" t="str">
        <f t="shared" si="21"/>
        <v>--</v>
      </c>
      <c r="K68" s="396">
        <f t="shared" si="22"/>
        <v>0</v>
      </c>
      <c r="L68" s="3">
        <f t="shared" si="23"/>
        <v>0</v>
      </c>
      <c r="M68" s="3">
        <f t="shared" si="24"/>
        <v>0</v>
      </c>
      <c r="N68" s="3">
        <f t="shared" si="25"/>
        <v>0</v>
      </c>
      <c r="O68" s="3">
        <f t="shared" si="26"/>
        <v>0</v>
      </c>
      <c r="P68" s="3">
        <f t="shared" si="27"/>
        <v>0</v>
      </c>
      <c r="Q68" s="3">
        <f t="shared" si="51"/>
        <v>0</v>
      </c>
      <c r="R68" s="3">
        <f t="shared" si="29"/>
        <v>0</v>
      </c>
      <c r="S68" s="3">
        <f t="shared" si="30"/>
        <v>0</v>
      </c>
      <c r="T68" s="3">
        <f t="shared" si="31"/>
        <v>0</v>
      </c>
      <c r="U68" s="3">
        <f t="shared" si="32"/>
        <v>0</v>
      </c>
      <c r="V68" s="3">
        <f t="shared" si="33"/>
        <v>0</v>
      </c>
      <c r="W68" s="3">
        <f t="shared" si="34"/>
        <v>0</v>
      </c>
      <c r="X68" s="96">
        <v>1</v>
      </c>
      <c r="Y68" s="24">
        <v>3</v>
      </c>
      <c r="Z68" s="24">
        <v>1</v>
      </c>
      <c r="AA68" s="24">
        <v>3</v>
      </c>
      <c r="AB68" s="24">
        <v>1</v>
      </c>
      <c r="AC68" s="24">
        <v>3</v>
      </c>
      <c r="AD68" s="24">
        <v>1</v>
      </c>
      <c r="AE68" s="24">
        <v>3</v>
      </c>
      <c r="AF68" s="24">
        <v>1</v>
      </c>
      <c r="AG68" s="24">
        <v>3</v>
      </c>
      <c r="AH68" s="24">
        <v>1</v>
      </c>
      <c r="AI68" s="24">
        <v>3</v>
      </c>
      <c r="AJ68" s="57"/>
      <c r="AK68" s="24">
        <f t="shared" si="35"/>
        <v>0</v>
      </c>
      <c r="AL68" s="24">
        <f t="shared" si="36"/>
        <v>0</v>
      </c>
      <c r="AM68" s="24">
        <f t="shared" si="37"/>
        <v>0</v>
      </c>
      <c r="AN68" s="24">
        <f t="shared" si="38"/>
        <v>0</v>
      </c>
      <c r="AO68" s="24">
        <f t="shared" si="39"/>
        <v>0</v>
      </c>
      <c r="AP68" s="24">
        <f t="shared" si="40"/>
        <v>0</v>
      </c>
      <c r="AQ68" s="24">
        <f t="shared" si="41"/>
        <v>0</v>
      </c>
      <c r="AR68" s="24">
        <f t="shared" si="42"/>
        <v>0</v>
      </c>
      <c r="AS68" s="24">
        <f t="shared" si="43"/>
        <v>0</v>
      </c>
      <c r="AT68" s="24">
        <f t="shared" si="44"/>
        <v>0</v>
      </c>
      <c r="AU68" s="24">
        <f t="shared" si="45"/>
        <v>0</v>
      </c>
      <c r="AV68" s="24">
        <f t="shared" si="46"/>
        <v>0</v>
      </c>
      <c r="AW68" s="62">
        <f t="shared" si="47"/>
        <v>0</v>
      </c>
      <c r="AX68" s="62">
        <f t="shared" si="48"/>
        <v>0</v>
      </c>
      <c r="AY68" s="65">
        <f t="shared" si="49"/>
        <v>0</v>
      </c>
      <c r="AZ68" s="65">
        <f t="shared" si="50"/>
        <v>0</v>
      </c>
      <c r="BB68" s="58"/>
      <c r="BC68" s="58"/>
      <c r="BD68" s="59"/>
      <c r="BE68" s="237"/>
      <c r="BF68" s="237"/>
      <c r="BG68" s="237"/>
      <c r="BH68" s="237"/>
      <c r="BI68" s="237"/>
      <c r="BJ68" s="237"/>
    </row>
    <row r="69" spans="1:62" ht="36" customHeight="1">
      <c r="A69" s="237"/>
      <c r="B69" s="737"/>
      <c r="C69" s="738"/>
      <c r="D69" s="747"/>
      <c r="E69" s="747"/>
      <c r="F69" s="89"/>
      <c r="G69" s="91"/>
      <c r="H69" s="87" t="s">
        <v>1023</v>
      </c>
      <c r="I69" s="88" t="b">
        <f t="shared" si="20"/>
        <v>1</v>
      </c>
      <c r="J69" s="401" t="str">
        <f t="shared" si="21"/>
        <v>--</v>
      </c>
      <c r="K69" s="396">
        <f t="shared" si="22"/>
        <v>0</v>
      </c>
      <c r="L69" s="3">
        <f t="shared" si="23"/>
        <v>0</v>
      </c>
      <c r="M69" s="3">
        <f t="shared" si="24"/>
        <v>0</v>
      </c>
      <c r="N69" s="3">
        <f t="shared" si="25"/>
        <v>0</v>
      </c>
      <c r="O69" s="3">
        <f t="shared" si="26"/>
        <v>0</v>
      </c>
      <c r="P69" s="3">
        <f t="shared" si="27"/>
        <v>0</v>
      </c>
      <c r="Q69" s="3">
        <f t="shared" si="51"/>
        <v>0</v>
      </c>
      <c r="R69" s="3">
        <f t="shared" si="29"/>
        <v>0</v>
      </c>
      <c r="S69" s="3">
        <f t="shared" si="30"/>
        <v>0</v>
      </c>
      <c r="T69" s="3">
        <f t="shared" si="31"/>
        <v>0</v>
      </c>
      <c r="U69" s="3">
        <f t="shared" si="32"/>
        <v>0</v>
      </c>
      <c r="V69" s="3">
        <f t="shared" si="33"/>
        <v>0</v>
      </c>
      <c r="W69" s="3">
        <f t="shared" si="34"/>
        <v>0</v>
      </c>
      <c r="X69" s="96">
        <v>1</v>
      </c>
      <c r="Y69" s="24">
        <v>3</v>
      </c>
      <c r="Z69" s="24">
        <v>1</v>
      </c>
      <c r="AA69" s="24">
        <v>3</v>
      </c>
      <c r="AB69" s="24">
        <v>1</v>
      </c>
      <c r="AC69" s="24">
        <v>3</v>
      </c>
      <c r="AD69" s="24">
        <v>1</v>
      </c>
      <c r="AE69" s="24">
        <v>3</v>
      </c>
      <c r="AF69" s="24">
        <v>1</v>
      </c>
      <c r="AG69" s="24">
        <v>3</v>
      </c>
      <c r="AH69" s="24">
        <v>1</v>
      </c>
      <c r="AI69" s="24">
        <v>3</v>
      </c>
      <c r="AJ69" s="57"/>
      <c r="AK69" s="24">
        <f t="shared" si="35"/>
        <v>0</v>
      </c>
      <c r="AL69" s="24">
        <f t="shared" si="36"/>
        <v>0</v>
      </c>
      <c r="AM69" s="24">
        <f t="shared" si="37"/>
        <v>0</v>
      </c>
      <c r="AN69" s="24">
        <f t="shared" si="38"/>
        <v>0</v>
      </c>
      <c r="AO69" s="24">
        <f t="shared" si="39"/>
        <v>0</v>
      </c>
      <c r="AP69" s="24">
        <f t="shared" si="40"/>
        <v>0</v>
      </c>
      <c r="AQ69" s="24">
        <f t="shared" si="41"/>
        <v>0</v>
      </c>
      <c r="AR69" s="24">
        <f t="shared" si="42"/>
        <v>0</v>
      </c>
      <c r="AS69" s="24">
        <f t="shared" si="43"/>
        <v>0</v>
      </c>
      <c r="AT69" s="24">
        <f t="shared" si="44"/>
        <v>0</v>
      </c>
      <c r="AU69" s="24">
        <f t="shared" si="45"/>
        <v>0</v>
      </c>
      <c r="AV69" s="24">
        <f t="shared" si="46"/>
        <v>0</v>
      </c>
      <c r="AW69" s="62">
        <f t="shared" si="47"/>
        <v>0</v>
      </c>
      <c r="AX69" s="62">
        <f t="shared" si="48"/>
        <v>0</v>
      </c>
      <c r="AY69" s="65">
        <f t="shared" si="49"/>
        <v>0</v>
      </c>
      <c r="AZ69" s="65">
        <f t="shared" si="50"/>
        <v>0</v>
      </c>
      <c r="BB69" s="58"/>
      <c r="BC69" s="58"/>
      <c r="BD69" s="59"/>
      <c r="BE69" s="237"/>
      <c r="BF69" s="237"/>
      <c r="BG69" s="237"/>
      <c r="BH69" s="237"/>
      <c r="BI69" s="237"/>
      <c r="BJ69" s="237"/>
    </row>
    <row r="70" spans="1:62" s="24" customFormat="1" ht="36" customHeight="1">
      <c r="A70" s="237"/>
      <c r="B70" s="737"/>
      <c r="C70" s="738"/>
      <c r="D70" s="747"/>
      <c r="E70" s="747"/>
      <c r="F70" s="89"/>
      <c r="G70" s="91"/>
      <c r="H70" s="87" t="s">
        <v>1023</v>
      </c>
      <c r="I70" s="88" t="b">
        <f t="shared" si="20"/>
        <v>1</v>
      </c>
      <c r="J70" s="401" t="str">
        <f t="shared" si="21"/>
        <v>--</v>
      </c>
      <c r="K70" s="396">
        <f t="shared" si="22"/>
        <v>0</v>
      </c>
      <c r="L70" s="3">
        <f t="shared" si="23"/>
        <v>0</v>
      </c>
      <c r="M70" s="3">
        <f t="shared" si="24"/>
        <v>0</v>
      </c>
      <c r="N70" s="3">
        <f t="shared" si="25"/>
        <v>0</v>
      </c>
      <c r="O70" s="3">
        <f t="shared" si="26"/>
        <v>0</v>
      </c>
      <c r="P70" s="3">
        <f t="shared" si="27"/>
        <v>0</v>
      </c>
      <c r="Q70" s="3">
        <f t="shared" si="51"/>
        <v>0</v>
      </c>
      <c r="R70" s="3">
        <f t="shared" si="29"/>
        <v>0</v>
      </c>
      <c r="S70" s="3">
        <f t="shared" si="30"/>
        <v>0</v>
      </c>
      <c r="T70" s="3">
        <f t="shared" si="31"/>
        <v>0</v>
      </c>
      <c r="U70" s="3">
        <f t="shared" si="32"/>
        <v>0</v>
      </c>
      <c r="V70" s="3">
        <f t="shared" si="33"/>
        <v>0</v>
      </c>
      <c r="W70" s="3">
        <f t="shared" si="34"/>
        <v>0</v>
      </c>
      <c r="X70" s="96">
        <v>1</v>
      </c>
      <c r="Y70" s="24">
        <v>3</v>
      </c>
      <c r="Z70" s="24">
        <v>1</v>
      </c>
      <c r="AA70" s="24">
        <v>3</v>
      </c>
      <c r="AB70" s="24">
        <v>1</v>
      </c>
      <c r="AC70" s="24">
        <v>3</v>
      </c>
      <c r="AD70" s="24">
        <v>1</v>
      </c>
      <c r="AE70" s="24">
        <v>3</v>
      </c>
      <c r="AF70" s="24">
        <v>1</v>
      </c>
      <c r="AG70" s="24">
        <v>3</v>
      </c>
      <c r="AH70" s="24">
        <v>1</v>
      </c>
      <c r="AI70" s="24">
        <v>3</v>
      </c>
      <c r="AJ70" s="57"/>
      <c r="AK70" s="24">
        <f t="shared" si="35"/>
        <v>0</v>
      </c>
      <c r="AL70" s="24">
        <f t="shared" si="36"/>
        <v>0</v>
      </c>
      <c r="AM70" s="24">
        <f t="shared" si="37"/>
        <v>0</v>
      </c>
      <c r="AN70" s="24">
        <f t="shared" si="38"/>
        <v>0</v>
      </c>
      <c r="AO70" s="24">
        <f t="shared" si="39"/>
        <v>0</v>
      </c>
      <c r="AP70" s="24">
        <f t="shared" si="40"/>
        <v>0</v>
      </c>
      <c r="AQ70" s="24">
        <f t="shared" si="41"/>
        <v>0</v>
      </c>
      <c r="AR70" s="24">
        <f t="shared" si="42"/>
        <v>0</v>
      </c>
      <c r="AS70" s="24">
        <f t="shared" si="43"/>
        <v>0</v>
      </c>
      <c r="AT70" s="24">
        <f t="shared" si="44"/>
        <v>0</v>
      </c>
      <c r="AU70" s="24">
        <f t="shared" si="45"/>
        <v>0</v>
      </c>
      <c r="AV70" s="24">
        <f t="shared" si="46"/>
        <v>0</v>
      </c>
      <c r="AW70" s="62">
        <f t="shared" si="47"/>
        <v>0</v>
      </c>
      <c r="AX70" s="62">
        <f t="shared" si="48"/>
        <v>0</v>
      </c>
      <c r="AY70" s="65">
        <f t="shared" si="49"/>
        <v>0</v>
      </c>
      <c r="AZ70" s="65">
        <f t="shared" si="50"/>
        <v>0</v>
      </c>
      <c r="BB70" s="58"/>
      <c r="BC70" s="58"/>
      <c r="BD70" s="59"/>
      <c r="BE70" s="237"/>
      <c r="BF70" s="237"/>
      <c r="BG70" s="237"/>
      <c r="BH70" s="237"/>
      <c r="BI70" s="237"/>
      <c r="BJ70" s="237"/>
    </row>
    <row r="71" spans="1:62" s="24" customFormat="1" ht="36" customHeight="1">
      <c r="A71" s="237"/>
      <c r="B71" s="737"/>
      <c r="C71" s="738"/>
      <c r="D71" s="747"/>
      <c r="E71" s="747"/>
      <c r="F71" s="89"/>
      <c r="G71" s="91"/>
      <c r="H71" s="87" t="s">
        <v>1023</v>
      </c>
      <c r="I71" s="88" t="b">
        <f t="shared" si="20"/>
        <v>1</v>
      </c>
      <c r="J71" s="401" t="str">
        <f t="shared" si="21"/>
        <v>--</v>
      </c>
      <c r="K71" s="396">
        <f t="shared" si="22"/>
        <v>0</v>
      </c>
      <c r="L71" s="3">
        <f t="shared" si="23"/>
        <v>0</v>
      </c>
      <c r="M71" s="3">
        <f t="shared" si="24"/>
        <v>0</v>
      </c>
      <c r="N71" s="3">
        <f t="shared" si="25"/>
        <v>0</v>
      </c>
      <c r="O71" s="3">
        <f t="shared" si="26"/>
        <v>0</v>
      </c>
      <c r="P71" s="3">
        <f t="shared" si="27"/>
        <v>0</v>
      </c>
      <c r="Q71" s="3">
        <f t="shared" si="51"/>
        <v>0</v>
      </c>
      <c r="R71" s="3">
        <f t="shared" si="29"/>
        <v>0</v>
      </c>
      <c r="S71" s="3">
        <f t="shared" si="30"/>
        <v>0</v>
      </c>
      <c r="T71" s="3">
        <f t="shared" si="31"/>
        <v>0</v>
      </c>
      <c r="U71" s="3">
        <f t="shared" si="32"/>
        <v>0</v>
      </c>
      <c r="V71" s="3">
        <f t="shared" si="33"/>
        <v>0</v>
      </c>
      <c r="W71" s="3">
        <f t="shared" si="34"/>
        <v>0</v>
      </c>
      <c r="X71" s="96">
        <v>1</v>
      </c>
      <c r="Y71" s="24">
        <v>3</v>
      </c>
      <c r="Z71" s="24">
        <v>1</v>
      </c>
      <c r="AA71" s="24">
        <v>3</v>
      </c>
      <c r="AB71" s="24">
        <v>1</v>
      </c>
      <c r="AC71" s="24">
        <v>3</v>
      </c>
      <c r="AD71" s="24">
        <v>1</v>
      </c>
      <c r="AE71" s="24">
        <v>3</v>
      </c>
      <c r="AF71" s="24">
        <v>1</v>
      </c>
      <c r="AG71" s="24">
        <v>3</v>
      </c>
      <c r="AH71" s="24">
        <v>1</v>
      </c>
      <c r="AI71" s="24">
        <v>3</v>
      </c>
      <c r="AJ71" s="57"/>
      <c r="AK71" s="24">
        <f t="shared" si="35"/>
        <v>0</v>
      </c>
      <c r="AL71" s="24">
        <f t="shared" si="36"/>
        <v>0</v>
      </c>
      <c r="AM71" s="24">
        <f t="shared" si="37"/>
        <v>0</v>
      </c>
      <c r="AN71" s="24">
        <f t="shared" si="38"/>
        <v>0</v>
      </c>
      <c r="AO71" s="24">
        <f t="shared" si="39"/>
        <v>0</v>
      </c>
      <c r="AP71" s="24">
        <f t="shared" si="40"/>
        <v>0</v>
      </c>
      <c r="AQ71" s="24">
        <f t="shared" si="41"/>
        <v>0</v>
      </c>
      <c r="AR71" s="24">
        <f t="shared" si="42"/>
        <v>0</v>
      </c>
      <c r="AS71" s="24">
        <f t="shared" si="43"/>
        <v>0</v>
      </c>
      <c r="AT71" s="24">
        <f t="shared" si="44"/>
        <v>0</v>
      </c>
      <c r="AU71" s="24">
        <f t="shared" si="45"/>
        <v>0</v>
      </c>
      <c r="AV71" s="24">
        <f t="shared" si="46"/>
        <v>0</v>
      </c>
      <c r="AW71" s="62">
        <f t="shared" si="47"/>
        <v>0</v>
      </c>
      <c r="AX71" s="62">
        <f t="shared" si="48"/>
        <v>0</v>
      </c>
      <c r="AY71" s="65">
        <f t="shared" si="49"/>
        <v>0</v>
      </c>
      <c r="AZ71" s="65">
        <f t="shared" si="50"/>
        <v>0</v>
      </c>
      <c r="BB71" s="58"/>
      <c r="BC71" s="58"/>
      <c r="BD71" s="59"/>
      <c r="BE71" s="237"/>
      <c r="BF71" s="237"/>
      <c r="BG71" s="237"/>
      <c r="BH71" s="237"/>
      <c r="BI71" s="237"/>
      <c r="BJ71" s="237"/>
    </row>
    <row r="72" spans="1:62" s="24" customFormat="1" ht="36" customHeight="1">
      <c r="A72" s="237"/>
      <c r="B72" s="737"/>
      <c r="C72" s="738"/>
      <c r="D72" s="747"/>
      <c r="E72" s="747"/>
      <c r="F72" s="89"/>
      <c r="G72" s="91"/>
      <c r="H72" s="87" t="s">
        <v>1023</v>
      </c>
      <c r="I72" s="88" t="b">
        <f t="shared" si="20"/>
        <v>1</v>
      </c>
      <c r="J72" s="401" t="str">
        <f t="shared" si="21"/>
        <v>--</v>
      </c>
      <c r="K72" s="396">
        <f t="shared" si="22"/>
        <v>0</v>
      </c>
      <c r="L72" s="3">
        <f t="shared" si="23"/>
        <v>0</v>
      </c>
      <c r="M72" s="3">
        <f t="shared" si="24"/>
        <v>0</v>
      </c>
      <c r="N72" s="3">
        <f t="shared" si="25"/>
        <v>0</v>
      </c>
      <c r="O72" s="3">
        <f t="shared" si="26"/>
        <v>0</v>
      </c>
      <c r="P72" s="3">
        <f t="shared" si="27"/>
        <v>0</v>
      </c>
      <c r="Q72" s="3">
        <f t="shared" si="51"/>
        <v>0</v>
      </c>
      <c r="R72" s="3">
        <f t="shared" si="29"/>
        <v>0</v>
      </c>
      <c r="S72" s="3">
        <f t="shared" si="30"/>
        <v>0</v>
      </c>
      <c r="T72" s="3">
        <f t="shared" si="31"/>
        <v>0</v>
      </c>
      <c r="U72" s="3">
        <f t="shared" si="32"/>
        <v>0</v>
      </c>
      <c r="V72" s="3">
        <f t="shared" si="33"/>
        <v>0</v>
      </c>
      <c r="W72" s="3">
        <f t="shared" si="34"/>
        <v>0</v>
      </c>
      <c r="X72" s="96">
        <v>1</v>
      </c>
      <c r="Y72" s="24">
        <v>3</v>
      </c>
      <c r="Z72" s="24">
        <v>1</v>
      </c>
      <c r="AA72" s="24">
        <v>3</v>
      </c>
      <c r="AB72" s="24">
        <v>1</v>
      </c>
      <c r="AC72" s="24">
        <v>3</v>
      </c>
      <c r="AD72" s="24">
        <v>1</v>
      </c>
      <c r="AE72" s="24">
        <v>3</v>
      </c>
      <c r="AF72" s="24">
        <v>1</v>
      </c>
      <c r="AG72" s="24">
        <v>3</v>
      </c>
      <c r="AH72" s="24">
        <v>1</v>
      </c>
      <c r="AI72" s="24">
        <v>3</v>
      </c>
      <c r="AJ72" s="57"/>
      <c r="AK72" s="24">
        <f t="shared" si="35"/>
        <v>0</v>
      </c>
      <c r="AL72" s="24">
        <f t="shared" si="36"/>
        <v>0</v>
      </c>
      <c r="AM72" s="24">
        <f t="shared" si="37"/>
        <v>0</v>
      </c>
      <c r="AN72" s="24">
        <f t="shared" si="38"/>
        <v>0</v>
      </c>
      <c r="AO72" s="24">
        <f t="shared" si="39"/>
        <v>0</v>
      </c>
      <c r="AP72" s="24">
        <f t="shared" si="40"/>
        <v>0</v>
      </c>
      <c r="AQ72" s="24">
        <f t="shared" si="41"/>
        <v>0</v>
      </c>
      <c r="AR72" s="24">
        <f t="shared" si="42"/>
        <v>0</v>
      </c>
      <c r="AS72" s="24">
        <f t="shared" si="43"/>
        <v>0</v>
      </c>
      <c r="AT72" s="24">
        <f t="shared" si="44"/>
        <v>0</v>
      </c>
      <c r="AU72" s="24">
        <f t="shared" si="45"/>
        <v>0</v>
      </c>
      <c r="AV72" s="24">
        <f t="shared" si="46"/>
        <v>0</v>
      </c>
      <c r="AW72" s="62">
        <f t="shared" si="47"/>
        <v>0</v>
      </c>
      <c r="AX72" s="62">
        <f t="shared" si="48"/>
        <v>0</v>
      </c>
      <c r="AY72" s="65">
        <f t="shared" si="49"/>
        <v>0</v>
      </c>
      <c r="AZ72" s="65">
        <f t="shared" si="50"/>
        <v>0</v>
      </c>
      <c r="BB72" s="58"/>
      <c r="BC72" s="58"/>
      <c r="BD72" s="59"/>
      <c r="BE72" s="237"/>
      <c r="BF72" s="237"/>
      <c r="BG72" s="237"/>
      <c r="BH72" s="237"/>
      <c r="BI72" s="237"/>
      <c r="BJ72" s="237"/>
    </row>
    <row r="73" spans="1:62" s="24" customFormat="1" ht="36" customHeight="1">
      <c r="A73" s="237"/>
      <c r="B73" s="737"/>
      <c r="C73" s="738"/>
      <c r="D73" s="747"/>
      <c r="E73" s="747"/>
      <c r="F73" s="89"/>
      <c r="G73" s="91"/>
      <c r="H73" s="87" t="s">
        <v>1023</v>
      </c>
      <c r="I73" s="88" t="b">
        <f t="shared" si="20"/>
        <v>1</v>
      </c>
      <c r="J73" s="401" t="str">
        <f t="shared" si="21"/>
        <v>--</v>
      </c>
      <c r="K73" s="396">
        <f t="shared" si="22"/>
        <v>0</v>
      </c>
      <c r="L73" s="3">
        <f t="shared" si="23"/>
        <v>0</v>
      </c>
      <c r="M73" s="3">
        <f t="shared" si="24"/>
        <v>0</v>
      </c>
      <c r="N73" s="3">
        <f t="shared" si="25"/>
        <v>0</v>
      </c>
      <c r="O73" s="3">
        <f t="shared" si="26"/>
        <v>0</v>
      </c>
      <c r="P73" s="3">
        <f t="shared" si="27"/>
        <v>0</v>
      </c>
      <c r="Q73" s="3">
        <f t="shared" si="51"/>
        <v>0</v>
      </c>
      <c r="R73" s="3">
        <f t="shared" si="29"/>
        <v>0</v>
      </c>
      <c r="S73" s="3">
        <f t="shared" si="30"/>
        <v>0</v>
      </c>
      <c r="T73" s="3">
        <f t="shared" si="31"/>
        <v>0</v>
      </c>
      <c r="U73" s="3">
        <f t="shared" si="32"/>
        <v>0</v>
      </c>
      <c r="V73" s="3">
        <f t="shared" si="33"/>
        <v>0</v>
      </c>
      <c r="W73" s="3">
        <f t="shared" si="34"/>
        <v>0</v>
      </c>
      <c r="X73" s="96">
        <v>1</v>
      </c>
      <c r="Y73" s="24">
        <v>3</v>
      </c>
      <c r="Z73" s="24">
        <v>1</v>
      </c>
      <c r="AA73" s="24">
        <v>3</v>
      </c>
      <c r="AB73" s="24">
        <v>1</v>
      </c>
      <c r="AC73" s="24">
        <v>3</v>
      </c>
      <c r="AD73" s="24">
        <v>1</v>
      </c>
      <c r="AE73" s="24">
        <v>3</v>
      </c>
      <c r="AF73" s="24">
        <v>1</v>
      </c>
      <c r="AG73" s="24">
        <v>3</v>
      </c>
      <c r="AH73" s="24">
        <v>1</v>
      </c>
      <c r="AI73" s="24">
        <v>3</v>
      </c>
      <c r="AJ73" s="57"/>
      <c r="AK73" s="24">
        <f t="shared" si="35"/>
        <v>0</v>
      </c>
      <c r="AL73" s="24">
        <f t="shared" si="36"/>
        <v>0</v>
      </c>
      <c r="AM73" s="24">
        <f t="shared" si="37"/>
        <v>0</v>
      </c>
      <c r="AN73" s="24">
        <f t="shared" si="38"/>
        <v>0</v>
      </c>
      <c r="AO73" s="24">
        <f t="shared" si="39"/>
        <v>0</v>
      </c>
      <c r="AP73" s="24">
        <f t="shared" si="40"/>
        <v>0</v>
      </c>
      <c r="AQ73" s="24">
        <f t="shared" si="41"/>
        <v>0</v>
      </c>
      <c r="AR73" s="24">
        <f t="shared" si="42"/>
        <v>0</v>
      </c>
      <c r="AS73" s="24">
        <f t="shared" si="43"/>
        <v>0</v>
      </c>
      <c r="AT73" s="24">
        <f t="shared" si="44"/>
        <v>0</v>
      </c>
      <c r="AU73" s="24">
        <f t="shared" si="45"/>
        <v>0</v>
      </c>
      <c r="AV73" s="24">
        <f t="shared" si="46"/>
        <v>0</v>
      </c>
      <c r="AW73" s="62">
        <f t="shared" si="47"/>
        <v>0</v>
      </c>
      <c r="AX73" s="62">
        <f t="shared" si="48"/>
        <v>0</v>
      </c>
      <c r="AY73" s="65">
        <f t="shared" si="49"/>
        <v>0</v>
      </c>
      <c r="AZ73" s="65">
        <f t="shared" si="50"/>
        <v>0</v>
      </c>
      <c r="BB73" s="58"/>
      <c r="BC73" s="58"/>
      <c r="BD73" s="59"/>
      <c r="BE73" s="237"/>
      <c r="BF73" s="237"/>
      <c r="BG73" s="237"/>
      <c r="BH73" s="237"/>
      <c r="BI73" s="237"/>
      <c r="BJ73" s="237"/>
    </row>
    <row r="74" spans="1:62" s="24" customFormat="1" ht="36" customHeight="1">
      <c r="A74" s="237"/>
      <c r="B74" s="737"/>
      <c r="C74" s="738"/>
      <c r="D74" s="747"/>
      <c r="E74" s="747"/>
      <c r="F74" s="89"/>
      <c r="G74" s="91"/>
      <c r="H74" s="87" t="s">
        <v>1023</v>
      </c>
      <c r="I74" s="88" t="b">
        <f t="shared" si="20"/>
        <v>1</v>
      </c>
      <c r="J74" s="401" t="str">
        <f t="shared" si="21"/>
        <v>--</v>
      </c>
      <c r="K74" s="396">
        <f t="shared" si="22"/>
        <v>0</v>
      </c>
      <c r="L74" s="3">
        <f t="shared" si="23"/>
        <v>0</v>
      </c>
      <c r="M74" s="3">
        <f t="shared" si="24"/>
        <v>0</v>
      </c>
      <c r="N74" s="3">
        <f t="shared" si="25"/>
        <v>0</v>
      </c>
      <c r="O74" s="3">
        <f t="shared" si="26"/>
        <v>0</v>
      </c>
      <c r="P74" s="3">
        <f t="shared" si="27"/>
        <v>0</v>
      </c>
      <c r="Q74" s="3">
        <f t="shared" si="51"/>
        <v>0</v>
      </c>
      <c r="R74" s="3">
        <f t="shared" si="29"/>
        <v>0</v>
      </c>
      <c r="S74" s="3">
        <f t="shared" si="30"/>
        <v>0</v>
      </c>
      <c r="T74" s="3">
        <f t="shared" si="31"/>
        <v>0</v>
      </c>
      <c r="U74" s="3">
        <f t="shared" si="32"/>
        <v>0</v>
      </c>
      <c r="V74" s="3">
        <f t="shared" si="33"/>
        <v>0</v>
      </c>
      <c r="W74" s="3">
        <f t="shared" si="34"/>
        <v>0</v>
      </c>
      <c r="X74" s="96">
        <v>1</v>
      </c>
      <c r="Y74" s="24">
        <v>3</v>
      </c>
      <c r="Z74" s="24">
        <v>1</v>
      </c>
      <c r="AA74" s="24">
        <v>3</v>
      </c>
      <c r="AB74" s="24">
        <v>1</v>
      </c>
      <c r="AC74" s="24">
        <v>3</v>
      </c>
      <c r="AD74" s="24">
        <v>1</v>
      </c>
      <c r="AE74" s="24">
        <v>3</v>
      </c>
      <c r="AF74" s="24">
        <v>1</v>
      </c>
      <c r="AG74" s="24">
        <v>3</v>
      </c>
      <c r="AH74" s="24">
        <v>1</v>
      </c>
      <c r="AI74" s="24">
        <v>3</v>
      </c>
      <c r="AJ74" s="57"/>
      <c r="AK74" s="24">
        <f t="shared" si="35"/>
        <v>0</v>
      </c>
      <c r="AL74" s="24">
        <f t="shared" si="36"/>
        <v>0</v>
      </c>
      <c r="AM74" s="24">
        <f t="shared" si="37"/>
        <v>0</v>
      </c>
      <c r="AN74" s="24">
        <f t="shared" si="38"/>
        <v>0</v>
      </c>
      <c r="AO74" s="24">
        <f t="shared" si="39"/>
        <v>0</v>
      </c>
      <c r="AP74" s="24">
        <f t="shared" si="40"/>
        <v>0</v>
      </c>
      <c r="AQ74" s="24">
        <f t="shared" si="41"/>
        <v>0</v>
      </c>
      <c r="AR74" s="24">
        <f t="shared" si="42"/>
        <v>0</v>
      </c>
      <c r="AS74" s="24">
        <f t="shared" si="43"/>
        <v>0</v>
      </c>
      <c r="AT74" s="24">
        <f t="shared" si="44"/>
        <v>0</v>
      </c>
      <c r="AU74" s="24">
        <f t="shared" si="45"/>
        <v>0</v>
      </c>
      <c r="AV74" s="24">
        <f t="shared" si="46"/>
        <v>0</v>
      </c>
      <c r="AW74" s="62">
        <f t="shared" si="47"/>
        <v>0</v>
      </c>
      <c r="AX74" s="62">
        <f t="shared" si="48"/>
        <v>0</v>
      </c>
      <c r="AY74" s="65">
        <f t="shared" si="49"/>
        <v>0</v>
      </c>
      <c r="AZ74" s="65">
        <f t="shared" si="50"/>
        <v>0</v>
      </c>
      <c r="BB74" s="58"/>
      <c r="BC74" s="58"/>
      <c r="BD74" s="59"/>
      <c r="BE74" s="237"/>
      <c r="BF74" s="237"/>
      <c r="BG74" s="237"/>
      <c r="BH74" s="237"/>
      <c r="BI74" s="237"/>
      <c r="BJ74" s="237"/>
    </row>
    <row r="75" spans="1:62" s="24" customFormat="1" ht="36" customHeight="1">
      <c r="A75" s="237"/>
      <c r="B75" s="737"/>
      <c r="C75" s="738"/>
      <c r="D75" s="747"/>
      <c r="E75" s="747"/>
      <c r="F75" s="89"/>
      <c r="G75" s="91"/>
      <c r="H75" s="87" t="s">
        <v>1023</v>
      </c>
      <c r="I75" s="88" t="b">
        <f t="shared" ref="I75:I81" si="52">EXACT(W75,AY75)</f>
        <v>1</v>
      </c>
      <c r="J75" s="401" t="str">
        <f t="shared" ref="J75:J81" si="53">IF(H75="Select type","--", IF(I75=TRUE,"OK","NOT OK"))</f>
        <v>--</v>
      </c>
      <c r="K75" s="396">
        <f t="shared" ref="K75:K81" si="54">IF($H75="EAN",LEFT($G75,1),IF($H75="ISBN",LEFT($G75,1),IF($H75="UPC",0,0)))</f>
        <v>0</v>
      </c>
      <c r="L75" s="3">
        <f t="shared" ref="L75:L81" si="55">IF($H75="EAN",MID($G75,2,1),IF($H75="UPC",MID($G75,1,1),IF($H75="ISBN",MID($G75,2,1),0)))</f>
        <v>0</v>
      </c>
      <c r="M75" s="3">
        <f t="shared" ref="M75:M81" si="56">IF($H75="EAN",MID($G75,3,1),IF($H75="UPC",MID($G75,2,1),IF($H75="ISBN",MID($G75,3,1),0)))</f>
        <v>0</v>
      </c>
      <c r="N75" s="3">
        <f t="shared" ref="N75:N81" si="57">IF($H75="EAN",MID($G75,4,1),IF($H75="UPC",MID($G75,3,1),IF($H75="ISBN",MID($G75,4,1),0)))</f>
        <v>0</v>
      </c>
      <c r="O75" s="3">
        <f t="shared" ref="O75:O81" si="58">IF($H75="EAN",MID($G75,5,1),IF($H75="UPC",MID($G75,4,1),IF($H75="ISBN",MID($G75,5,1),0)))</f>
        <v>0</v>
      </c>
      <c r="P75" s="3">
        <f t="shared" ref="P75:P81" si="59">IF($H75="EAN",MID($G75,6,1),IF($H75="UPC",MID($G75,5,1),IF($H75="ISBN",MID($G75,6,1),0)))</f>
        <v>0</v>
      </c>
      <c r="Q75" s="3">
        <f t="shared" si="51"/>
        <v>0</v>
      </c>
      <c r="R75" s="3">
        <f t="shared" ref="R75:R81" si="60">IF($H75="EAN",MID($G75,8,1),IF($H75="UPC",MID($G75,7,1),IF($H75="JAN",MID($G75,2,1),IF($H75="ISBN",MID($G75,8,1),0))))</f>
        <v>0</v>
      </c>
      <c r="S75" s="3">
        <f t="shared" ref="S75:S81" si="61">IF($H75="EAN",MID($G75,9,1),IF($H75="UPC",MID($G75,8,1),IF($H75="JAN",MID($G75,3,1),IF($H75="ISBN",MID($G75,9,1),0))))</f>
        <v>0</v>
      </c>
      <c r="T75" s="3">
        <f t="shared" ref="T75:T81" si="62">IF($H75="EAN",MID($G75,10,1),IF($H75="UPC",MID($G75,9,1),IF($H75="JAN",MID($G75,4,1),IF($H75="ISBN",MID($G75,10,1),0))))</f>
        <v>0</v>
      </c>
      <c r="U75" s="3">
        <f t="shared" ref="U75:U81" si="63">IF($H75="EAN",MID($G75,11,1),IF($H75="UPC",MID($G75,10,1),IF($H75="JAN",MID($G75,5,1),IF($H75="ISBN",MID($G75,11,1),0))))</f>
        <v>0</v>
      </c>
      <c r="V75" s="3">
        <f t="shared" ref="V75:V81" si="64">IF($H75="EAN",MID($G75,12,1),IF($H75="UPC",MID($G75,11,1),IF($H75="JAN",MID($G75,6,1),IF($H75="ISBN",MID($G75,12,1),0))))</f>
        <v>0</v>
      </c>
      <c r="W75" s="3">
        <f t="shared" ref="W75:W81" si="65">IF($H75="EAN",MID($G75,13,1),IF($H75="UPC",MID($G75,12,1),IF($H75="JAN",MID($G75,7,1),IF($H75="ISBN",MID($G75,13,1),0))))</f>
        <v>0</v>
      </c>
      <c r="X75" s="96">
        <v>1</v>
      </c>
      <c r="Y75" s="24">
        <v>3</v>
      </c>
      <c r="Z75" s="24">
        <v>1</v>
      </c>
      <c r="AA75" s="24">
        <v>3</v>
      </c>
      <c r="AB75" s="24">
        <v>1</v>
      </c>
      <c r="AC75" s="24">
        <v>3</v>
      </c>
      <c r="AD75" s="24">
        <v>1</v>
      </c>
      <c r="AE75" s="24">
        <v>3</v>
      </c>
      <c r="AF75" s="24">
        <v>1</v>
      </c>
      <c r="AG75" s="24">
        <v>3</v>
      </c>
      <c r="AH75" s="24">
        <v>1</v>
      </c>
      <c r="AI75" s="24">
        <v>3</v>
      </c>
      <c r="AJ75" s="57"/>
      <c r="AK75" s="24">
        <f t="shared" ref="AK75:AK81" si="66">K75*X75</f>
        <v>0</v>
      </c>
      <c r="AL75" s="24">
        <f t="shared" ref="AL75:AL81" si="67">L75*Y75</f>
        <v>0</v>
      </c>
      <c r="AM75" s="24">
        <f t="shared" ref="AM75:AM81" si="68">M75*Z75</f>
        <v>0</v>
      </c>
      <c r="AN75" s="24">
        <f t="shared" ref="AN75:AN81" si="69">N75*AA75</f>
        <v>0</v>
      </c>
      <c r="AO75" s="24">
        <f t="shared" ref="AO75:AO81" si="70">O75*AB75</f>
        <v>0</v>
      </c>
      <c r="AP75" s="24">
        <f t="shared" ref="AP75:AP81" si="71">P75*AC75</f>
        <v>0</v>
      </c>
      <c r="AQ75" s="24">
        <f t="shared" ref="AQ75:AQ81" si="72">Q75*AD75</f>
        <v>0</v>
      </c>
      <c r="AR75" s="24">
        <f t="shared" ref="AR75:AR81" si="73">R75*AE75</f>
        <v>0</v>
      </c>
      <c r="AS75" s="24">
        <f t="shared" ref="AS75:AS81" si="74">S75*AF75</f>
        <v>0</v>
      </c>
      <c r="AT75" s="24">
        <f t="shared" ref="AT75:AT81" si="75">T75*AG75</f>
        <v>0</v>
      </c>
      <c r="AU75" s="24">
        <f t="shared" ref="AU75:AU81" si="76">U75*AH75</f>
        <v>0</v>
      </c>
      <c r="AV75" s="24">
        <f t="shared" ref="AV75:AV81" si="77">V75*AI75</f>
        <v>0</v>
      </c>
      <c r="AW75" s="62">
        <f t="shared" ref="AW75:AW81" si="78">SUM(AK75:AV75)</f>
        <v>0</v>
      </c>
      <c r="AX75" s="62">
        <f t="shared" ref="AX75:AX81" si="79">ROUNDUP(AW75,-1)</f>
        <v>0</v>
      </c>
      <c r="AY75" s="65">
        <f t="shared" ref="AY75:AY81" si="80">AX75-AW75</f>
        <v>0</v>
      </c>
      <c r="AZ75" s="65">
        <f t="shared" ref="AZ75:AZ81" si="81">AY75-W75</f>
        <v>0</v>
      </c>
      <c r="BB75" s="58"/>
      <c r="BC75" s="58"/>
      <c r="BD75" s="59"/>
      <c r="BE75" s="237"/>
      <c r="BF75" s="237"/>
      <c r="BG75" s="237"/>
      <c r="BH75" s="237"/>
      <c r="BI75" s="237"/>
      <c r="BJ75" s="237"/>
    </row>
    <row r="76" spans="1:62" s="24" customFormat="1" ht="36" customHeight="1">
      <c r="A76" s="237"/>
      <c r="B76" s="737"/>
      <c r="C76" s="738"/>
      <c r="D76" s="747"/>
      <c r="E76" s="747"/>
      <c r="F76" s="89"/>
      <c r="G76" s="91"/>
      <c r="H76" s="87" t="s">
        <v>1023</v>
      </c>
      <c r="I76" s="88" t="b">
        <f t="shared" si="52"/>
        <v>1</v>
      </c>
      <c r="J76" s="401" t="str">
        <f t="shared" si="53"/>
        <v>--</v>
      </c>
      <c r="K76" s="396">
        <f t="shared" si="54"/>
        <v>0</v>
      </c>
      <c r="L76" s="3">
        <f t="shared" si="55"/>
        <v>0</v>
      </c>
      <c r="M76" s="3">
        <f t="shared" si="56"/>
        <v>0</v>
      </c>
      <c r="N76" s="3">
        <f t="shared" si="57"/>
        <v>0</v>
      </c>
      <c r="O76" s="3">
        <f t="shared" si="58"/>
        <v>0</v>
      </c>
      <c r="P76" s="3">
        <f t="shared" si="59"/>
        <v>0</v>
      </c>
      <c r="Q76" s="3">
        <f t="shared" si="51"/>
        <v>0</v>
      </c>
      <c r="R76" s="3">
        <f t="shared" si="60"/>
        <v>0</v>
      </c>
      <c r="S76" s="3">
        <f t="shared" si="61"/>
        <v>0</v>
      </c>
      <c r="T76" s="3">
        <f t="shared" si="62"/>
        <v>0</v>
      </c>
      <c r="U76" s="3">
        <f t="shared" si="63"/>
        <v>0</v>
      </c>
      <c r="V76" s="3">
        <f t="shared" si="64"/>
        <v>0</v>
      </c>
      <c r="W76" s="3">
        <f t="shared" si="65"/>
        <v>0</v>
      </c>
      <c r="X76" s="96">
        <v>1</v>
      </c>
      <c r="Y76" s="24">
        <v>3</v>
      </c>
      <c r="Z76" s="24">
        <v>1</v>
      </c>
      <c r="AA76" s="24">
        <v>3</v>
      </c>
      <c r="AB76" s="24">
        <v>1</v>
      </c>
      <c r="AC76" s="24">
        <v>3</v>
      </c>
      <c r="AD76" s="24">
        <v>1</v>
      </c>
      <c r="AE76" s="24">
        <v>3</v>
      </c>
      <c r="AF76" s="24">
        <v>1</v>
      </c>
      <c r="AG76" s="24">
        <v>3</v>
      </c>
      <c r="AH76" s="24">
        <v>1</v>
      </c>
      <c r="AI76" s="24">
        <v>3</v>
      </c>
      <c r="AJ76" s="57"/>
      <c r="AK76" s="24">
        <f t="shared" si="66"/>
        <v>0</v>
      </c>
      <c r="AL76" s="24">
        <f t="shared" si="67"/>
        <v>0</v>
      </c>
      <c r="AM76" s="24">
        <f t="shared" si="68"/>
        <v>0</v>
      </c>
      <c r="AN76" s="24">
        <f t="shared" si="69"/>
        <v>0</v>
      </c>
      <c r="AO76" s="24">
        <f t="shared" si="70"/>
        <v>0</v>
      </c>
      <c r="AP76" s="24">
        <f t="shared" si="71"/>
        <v>0</v>
      </c>
      <c r="AQ76" s="24">
        <f t="shared" si="72"/>
        <v>0</v>
      </c>
      <c r="AR76" s="24">
        <f t="shared" si="73"/>
        <v>0</v>
      </c>
      <c r="AS76" s="24">
        <f t="shared" si="74"/>
        <v>0</v>
      </c>
      <c r="AT76" s="24">
        <f t="shared" si="75"/>
        <v>0</v>
      </c>
      <c r="AU76" s="24">
        <f t="shared" si="76"/>
        <v>0</v>
      </c>
      <c r="AV76" s="24">
        <f t="shared" si="77"/>
        <v>0</v>
      </c>
      <c r="AW76" s="62">
        <f t="shared" si="78"/>
        <v>0</v>
      </c>
      <c r="AX76" s="62">
        <f t="shared" si="79"/>
        <v>0</v>
      </c>
      <c r="AY76" s="65">
        <f t="shared" si="80"/>
        <v>0</v>
      </c>
      <c r="AZ76" s="65">
        <f t="shared" si="81"/>
        <v>0</v>
      </c>
      <c r="BB76" s="58"/>
      <c r="BC76" s="58"/>
      <c r="BD76" s="59"/>
      <c r="BE76" s="237"/>
      <c r="BF76" s="237"/>
      <c r="BG76" s="237"/>
      <c r="BH76" s="237"/>
      <c r="BI76" s="237"/>
      <c r="BJ76" s="237"/>
    </row>
    <row r="77" spans="1:62" s="24" customFormat="1" ht="36" customHeight="1">
      <c r="A77" s="237"/>
      <c r="B77" s="737"/>
      <c r="C77" s="738"/>
      <c r="D77" s="747"/>
      <c r="E77" s="747"/>
      <c r="F77" s="89"/>
      <c r="G77" s="91"/>
      <c r="H77" s="87" t="s">
        <v>1023</v>
      </c>
      <c r="I77" s="88" t="b">
        <f t="shared" si="52"/>
        <v>1</v>
      </c>
      <c r="J77" s="401" t="str">
        <f t="shared" si="53"/>
        <v>--</v>
      </c>
      <c r="K77" s="396">
        <f t="shared" si="54"/>
        <v>0</v>
      </c>
      <c r="L77" s="3">
        <f t="shared" si="55"/>
        <v>0</v>
      </c>
      <c r="M77" s="3">
        <f t="shared" si="56"/>
        <v>0</v>
      </c>
      <c r="N77" s="3">
        <f t="shared" si="57"/>
        <v>0</v>
      </c>
      <c r="O77" s="3">
        <f t="shared" si="58"/>
        <v>0</v>
      </c>
      <c r="P77" s="3">
        <f t="shared" si="59"/>
        <v>0</v>
      </c>
      <c r="Q77" s="3">
        <f t="shared" si="51"/>
        <v>0</v>
      </c>
      <c r="R77" s="3">
        <f t="shared" si="60"/>
        <v>0</v>
      </c>
      <c r="S77" s="3">
        <f t="shared" si="61"/>
        <v>0</v>
      </c>
      <c r="T77" s="3">
        <f t="shared" si="62"/>
        <v>0</v>
      </c>
      <c r="U77" s="3">
        <f t="shared" si="63"/>
        <v>0</v>
      </c>
      <c r="V77" s="3">
        <f t="shared" si="64"/>
        <v>0</v>
      </c>
      <c r="W77" s="3">
        <f t="shared" si="65"/>
        <v>0</v>
      </c>
      <c r="X77" s="96">
        <v>1</v>
      </c>
      <c r="Y77" s="24">
        <v>3</v>
      </c>
      <c r="Z77" s="24">
        <v>1</v>
      </c>
      <c r="AA77" s="24">
        <v>3</v>
      </c>
      <c r="AB77" s="24">
        <v>1</v>
      </c>
      <c r="AC77" s="24">
        <v>3</v>
      </c>
      <c r="AD77" s="24">
        <v>1</v>
      </c>
      <c r="AE77" s="24">
        <v>3</v>
      </c>
      <c r="AF77" s="24">
        <v>1</v>
      </c>
      <c r="AG77" s="24">
        <v>3</v>
      </c>
      <c r="AH77" s="24">
        <v>1</v>
      </c>
      <c r="AI77" s="24">
        <v>3</v>
      </c>
      <c r="AJ77" s="57"/>
      <c r="AK77" s="24">
        <f t="shared" si="66"/>
        <v>0</v>
      </c>
      <c r="AL77" s="24">
        <f t="shared" si="67"/>
        <v>0</v>
      </c>
      <c r="AM77" s="24">
        <f t="shared" si="68"/>
        <v>0</v>
      </c>
      <c r="AN77" s="24">
        <f t="shared" si="69"/>
        <v>0</v>
      </c>
      <c r="AO77" s="24">
        <f t="shared" si="70"/>
        <v>0</v>
      </c>
      <c r="AP77" s="24">
        <f t="shared" si="71"/>
        <v>0</v>
      </c>
      <c r="AQ77" s="24">
        <f t="shared" si="72"/>
        <v>0</v>
      </c>
      <c r="AR77" s="24">
        <f t="shared" si="73"/>
        <v>0</v>
      </c>
      <c r="AS77" s="24">
        <f t="shared" si="74"/>
        <v>0</v>
      </c>
      <c r="AT77" s="24">
        <f t="shared" si="75"/>
        <v>0</v>
      </c>
      <c r="AU77" s="24">
        <f t="shared" si="76"/>
        <v>0</v>
      </c>
      <c r="AV77" s="24">
        <f t="shared" si="77"/>
        <v>0</v>
      </c>
      <c r="AW77" s="62">
        <f t="shared" si="78"/>
        <v>0</v>
      </c>
      <c r="AX77" s="62">
        <f t="shared" si="79"/>
        <v>0</v>
      </c>
      <c r="AY77" s="65">
        <f t="shared" si="80"/>
        <v>0</v>
      </c>
      <c r="AZ77" s="65">
        <f t="shared" si="81"/>
        <v>0</v>
      </c>
      <c r="BB77" s="58"/>
      <c r="BC77" s="58"/>
      <c r="BD77" s="59"/>
      <c r="BE77" s="237"/>
      <c r="BF77" s="237"/>
      <c r="BG77" s="237"/>
      <c r="BH77" s="237"/>
      <c r="BI77" s="237"/>
      <c r="BJ77" s="237"/>
    </row>
    <row r="78" spans="1:62" s="24" customFormat="1" ht="36" customHeight="1">
      <c r="A78" s="237"/>
      <c r="B78" s="737"/>
      <c r="C78" s="738"/>
      <c r="D78" s="747"/>
      <c r="E78" s="747"/>
      <c r="F78" s="89"/>
      <c r="G78" s="91"/>
      <c r="H78" s="87" t="s">
        <v>1023</v>
      </c>
      <c r="I78" s="88" t="b">
        <f t="shared" si="52"/>
        <v>1</v>
      </c>
      <c r="J78" s="401" t="str">
        <f t="shared" si="53"/>
        <v>--</v>
      </c>
      <c r="K78" s="396">
        <f t="shared" si="54"/>
        <v>0</v>
      </c>
      <c r="L78" s="3">
        <f t="shared" si="55"/>
        <v>0</v>
      </c>
      <c r="M78" s="3">
        <f t="shared" si="56"/>
        <v>0</v>
      </c>
      <c r="N78" s="3">
        <f t="shared" si="57"/>
        <v>0</v>
      </c>
      <c r="O78" s="3">
        <f t="shared" si="58"/>
        <v>0</v>
      </c>
      <c r="P78" s="3">
        <f t="shared" si="59"/>
        <v>0</v>
      </c>
      <c r="Q78" s="3">
        <f t="shared" si="51"/>
        <v>0</v>
      </c>
      <c r="R78" s="3">
        <f t="shared" si="60"/>
        <v>0</v>
      </c>
      <c r="S78" s="3">
        <f t="shared" si="61"/>
        <v>0</v>
      </c>
      <c r="T78" s="3">
        <f t="shared" si="62"/>
        <v>0</v>
      </c>
      <c r="U78" s="3">
        <f t="shared" si="63"/>
        <v>0</v>
      </c>
      <c r="V78" s="3">
        <f t="shared" si="64"/>
        <v>0</v>
      </c>
      <c r="W78" s="3">
        <f t="shared" si="65"/>
        <v>0</v>
      </c>
      <c r="X78" s="96">
        <v>1</v>
      </c>
      <c r="Y78" s="24">
        <v>3</v>
      </c>
      <c r="Z78" s="24">
        <v>1</v>
      </c>
      <c r="AA78" s="24">
        <v>3</v>
      </c>
      <c r="AB78" s="24">
        <v>1</v>
      </c>
      <c r="AC78" s="24">
        <v>3</v>
      </c>
      <c r="AD78" s="24">
        <v>1</v>
      </c>
      <c r="AE78" s="24">
        <v>3</v>
      </c>
      <c r="AF78" s="24">
        <v>1</v>
      </c>
      <c r="AG78" s="24">
        <v>3</v>
      </c>
      <c r="AH78" s="24">
        <v>1</v>
      </c>
      <c r="AI78" s="24">
        <v>3</v>
      </c>
      <c r="AJ78" s="57"/>
      <c r="AK78" s="24">
        <f t="shared" si="66"/>
        <v>0</v>
      </c>
      <c r="AL78" s="24">
        <f t="shared" si="67"/>
        <v>0</v>
      </c>
      <c r="AM78" s="24">
        <f t="shared" si="68"/>
        <v>0</v>
      </c>
      <c r="AN78" s="24">
        <f t="shared" si="69"/>
        <v>0</v>
      </c>
      <c r="AO78" s="24">
        <f t="shared" si="70"/>
        <v>0</v>
      </c>
      <c r="AP78" s="24">
        <f t="shared" si="71"/>
        <v>0</v>
      </c>
      <c r="AQ78" s="24">
        <f t="shared" si="72"/>
        <v>0</v>
      </c>
      <c r="AR78" s="24">
        <f t="shared" si="73"/>
        <v>0</v>
      </c>
      <c r="AS78" s="24">
        <f t="shared" si="74"/>
        <v>0</v>
      </c>
      <c r="AT78" s="24">
        <f t="shared" si="75"/>
        <v>0</v>
      </c>
      <c r="AU78" s="24">
        <f t="shared" si="76"/>
        <v>0</v>
      </c>
      <c r="AV78" s="24">
        <f t="shared" si="77"/>
        <v>0</v>
      </c>
      <c r="AW78" s="62">
        <f t="shared" si="78"/>
        <v>0</v>
      </c>
      <c r="AX78" s="62">
        <f t="shared" si="79"/>
        <v>0</v>
      </c>
      <c r="AY78" s="65">
        <f t="shared" si="80"/>
        <v>0</v>
      </c>
      <c r="AZ78" s="65">
        <f t="shared" si="81"/>
        <v>0</v>
      </c>
      <c r="BB78" s="58"/>
      <c r="BC78" s="58"/>
      <c r="BD78" s="59"/>
      <c r="BE78" s="237"/>
      <c r="BF78" s="237"/>
      <c r="BG78" s="237"/>
      <c r="BH78" s="237"/>
      <c r="BI78" s="237"/>
      <c r="BJ78" s="237"/>
    </row>
    <row r="79" spans="1:62" s="24" customFormat="1" ht="36" customHeight="1">
      <c r="A79" s="237"/>
      <c r="B79" s="737"/>
      <c r="C79" s="738"/>
      <c r="D79" s="747"/>
      <c r="E79" s="747"/>
      <c r="F79" s="89"/>
      <c r="G79" s="91"/>
      <c r="H79" s="87" t="s">
        <v>1023</v>
      </c>
      <c r="I79" s="88" t="b">
        <f t="shared" si="52"/>
        <v>1</v>
      </c>
      <c r="J79" s="401" t="str">
        <f t="shared" si="53"/>
        <v>--</v>
      </c>
      <c r="K79" s="396">
        <f t="shared" si="54"/>
        <v>0</v>
      </c>
      <c r="L79" s="3">
        <f t="shared" si="55"/>
        <v>0</v>
      </c>
      <c r="M79" s="3">
        <f t="shared" si="56"/>
        <v>0</v>
      </c>
      <c r="N79" s="3">
        <f t="shared" si="57"/>
        <v>0</v>
      </c>
      <c r="O79" s="3">
        <f t="shared" si="58"/>
        <v>0</v>
      </c>
      <c r="P79" s="3">
        <f t="shared" si="59"/>
        <v>0</v>
      </c>
      <c r="Q79" s="3">
        <f t="shared" ref="Q79:Q81" si="82">IF($H79="EAN",MID($G79,7,1),IF($H79="UPC",MID($G79,6,1),IF($H79="JAN",MID($G79,1,1),IF($H79="ISBN",MID($G79,7,1),0))))</f>
        <v>0</v>
      </c>
      <c r="R79" s="3">
        <f t="shared" si="60"/>
        <v>0</v>
      </c>
      <c r="S79" s="3">
        <f t="shared" si="61"/>
        <v>0</v>
      </c>
      <c r="T79" s="3">
        <f t="shared" si="62"/>
        <v>0</v>
      </c>
      <c r="U79" s="3">
        <f t="shared" si="63"/>
        <v>0</v>
      </c>
      <c r="V79" s="3">
        <f t="shared" si="64"/>
        <v>0</v>
      </c>
      <c r="W79" s="3">
        <f t="shared" si="65"/>
        <v>0</v>
      </c>
      <c r="X79" s="96">
        <v>1</v>
      </c>
      <c r="Y79" s="24">
        <v>3</v>
      </c>
      <c r="Z79" s="24">
        <v>1</v>
      </c>
      <c r="AA79" s="24">
        <v>3</v>
      </c>
      <c r="AB79" s="24">
        <v>1</v>
      </c>
      <c r="AC79" s="24">
        <v>3</v>
      </c>
      <c r="AD79" s="24">
        <v>1</v>
      </c>
      <c r="AE79" s="24">
        <v>3</v>
      </c>
      <c r="AF79" s="24">
        <v>1</v>
      </c>
      <c r="AG79" s="24">
        <v>3</v>
      </c>
      <c r="AH79" s="24">
        <v>1</v>
      </c>
      <c r="AI79" s="24">
        <v>3</v>
      </c>
      <c r="AJ79" s="57"/>
      <c r="AK79" s="24">
        <f t="shared" si="66"/>
        <v>0</v>
      </c>
      <c r="AL79" s="24">
        <f t="shared" si="67"/>
        <v>0</v>
      </c>
      <c r="AM79" s="24">
        <f t="shared" si="68"/>
        <v>0</v>
      </c>
      <c r="AN79" s="24">
        <f t="shared" si="69"/>
        <v>0</v>
      </c>
      <c r="AO79" s="24">
        <f t="shared" si="70"/>
        <v>0</v>
      </c>
      <c r="AP79" s="24">
        <f t="shared" si="71"/>
        <v>0</v>
      </c>
      <c r="AQ79" s="24">
        <f t="shared" si="72"/>
        <v>0</v>
      </c>
      <c r="AR79" s="24">
        <f t="shared" si="73"/>
        <v>0</v>
      </c>
      <c r="AS79" s="24">
        <f t="shared" si="74"/>
        <v>0</v>
      </c>
      <c r="AT79" s="24">
        <f t="shared" si="75"/>
        <v>0</v>
      </c>
      <c r="AU79" s="24">
        <f t="shared" si="76"/>
        <v>0</v>
      </c>
      <c r="AV79" s="24">
        <f t="shared" si="77"/>
        <v>0</v>
      </c>
      <c r="AW79" s="62">
        <f t="shared" si="78"/>
        <v>0</v>
      </c>
      <c r="AX79" s="62">
        <f t="shared" si="79"/>
        <v>0</v>
      </c>
      <c r="AY79" s="65">
        <f t="shared" si="80"/>
        <v>0</v>
      </c>
      <c r="AZ79" s="65">
        <f t="shared" si="81"/>
        <v>0</v>
      </c>
      <c r="BB79" s="58"/>
      <c r="BC79" s="58"/>
      <c r="BD79" s="59"/>
      <c r="BE79" s="237"/>
      <c r="BF79" s="237"/>
      <c r="BG79" s="237"/>
      <c r="BH79" s="237"/>
      <c r="BI79" s="237"/>
      <c r="BJ79" s="237"/>
    </row>
    <row r="80" spans="1:62" ht="36" customHeight="1">
      <c r="A80" s="237"/>
      <c r="B80" s="737"/>
      <c r="C80" s="738"/>
      <c r="D80" s="747"/>
      <c r="E80" s="747"/>
      <c r="F80" s="89"/>
      <c r="G80" s="91"/>
      <c r="H80" s="87" t="s">
        <v>1023</v>
      </c>
      <c r="I80" s="88" t="b">
        <f t="shared" si="52"/>
        <v>1</v>
      </c>
      <c r="J80" s="401" t="str">
        <f t="shared" si="53"/>
        <v>--</v>
      </c>
      <c r="K80" s="396">
        <f t="shared" si="54"/>
        <v>0</v>
      </c>
      <c r="L80" s="3">
        <f t="shared" si="55"/>
        <v>0</v>
      </c>
      <c r="M80" s="3">
        <f t="shared" si="56"/>
        <v>0</v>
      </c>
      <c r="N80" s="3">
        <f t="shared" si="57"/>
        <v>0</v>
      </c>
      <c r="O80" s="3">
        <f t="shared" si="58"/>
        <v>0</v>
      </c>
      <c r="P80" s="3">
        <f t="shared" si="59"/>
        <v>0</v>
      </c>
      <c r="Q80" s="3">
        <f t="shared" si="82"/>
        <v>0</v>
      </c>
      <c r="R80" s="3">
        <f t="shared" si="60"/>
        <v>0</v>
      </c>
      <c r="S80" s="3">
        <f t="shared" si="61"/>
        <v>0</v>
      </c>
      <c r="T80" s="3">
        <f t="shared" si="62"/>
        <v>0</v>
      </c>
      <c r="U80" s="3">
        <f t="shared" si="63"/>
        <v>0</v>
      </c>
      <c r="V80" s="3">
        <f t="shared" si="64"/>
        <v>0</v>
      </c>
      <c r="W80" s="3">
        <f t="shared" si="65"/>
        <v>0</v>
      </c>
      <c r="X80" s="96">
        <v>1</v>
      </c>
      <c r="Y80" s="24">
        <v>3</v>
      </c>
      <c r="Z80" s="24">
        <v>1</v>
      </c>
      <c r="AA80" s="24">
        <v>3</v>
      </c>
      <c r="AB80" s="24">
        <v>1</v>
      </c>
      <c r="AC80" s="24">
        <v>3</v>
      </c>
      <c r="AD80" s="24">
        <v>1</v>
      </c>
      <c r="AE80" s="24">
        <v>3</v>
      </c>
      <c r="AF80" s="24">
        <v>1</v>
      </c>
      <c r="AG80" s="24">
        <v>3</v>
      </c>
      <c r="AH80" s="24">
        <v>1</v>
      </c>
      <c r="AI80" s="24">
        <v>3</v>
      </c>
      <c r="AJ80" s="57"/>
      <c r="AK80" s="24">
        <f t="shared" si="66"/>
        <v>0</v>
      </c>
      <c r="AL80" s="24">
        <f t="shared" si="67"/>
        <v>0</v>
      </c>
      <c r="AM80" s="24">
        <f t="shared" si="68"/>
        <v>0</v>
      </c>
      <c r="AN80" s="24">
        <f t="shared" si="69"/>
        <v>0</v>
      </c>
      <c r="AO80" s="24">
        <f t="shared" si="70"/>
        <v>0</v>
      </c>
      <c r="AP80" s="24">
        <f t="shared" si="71"/>
        <v>0</v>
      </c>
      <c r="AQ80" s="24">
        <f t="shared" si="72"/>
        <v>0</v>
      </c>
      <c r="AR80" s="24">
        <f t="shared" si="73"/>
        <v>0</v>
      </c>
      <c r="AS80" s="24">
        <f t="shared" si="74"/>
        <v>0</v>
      </c>
      <c r="AT80" s="24">
        <f t="shared" si="75"/>
        <v>0</v>
      </c>
      <c r="AU80" s="24">
        <f t="shared" si="76"/>
        <v>0</v>
      </c>
      <c r="AV80" s="24">
        <f t="shared" si="77"/>
        <v>0</v>
      </c>
      <c r="AW80" s="62">
        <f t="shared" si="78"/>
        <v>0</v>
      </c>
      <c r="AX80" s="62">
        <f t="shared" si="79"/>
        <v>0</v>
      </c>
      <c r="AY80" s="65">
        <f t="shared" si="80"/>
        <v>0</v>
      </c>
      <c r="AZ80" s="65">
        <f t="shared" si="81"/>
        <v>0</v>
      </c>
      <c r="BB80" s="58"/>
      <c r="BC80" s="58"/>
      <c r="BD80" s="59"/>
      <c r="BE80" s="237"/>
      <c r="BF80" s="237"/>
      <c r="BG80" s="237"/>
      <c r="BH80" s="237"/>
      <c r="BI80" s="237"/>
      <c r="BJ80" s="237"/>
    </row>
    <row r="81" spans="1:62" ht="36" customHeight="1" thickBot="1">
      <c r="A81" s="237"/>
      <c r="B81" s="739"/>
      <c r="C81" s="740"/>
      <c r="D81" s="746"/>
      <c r="E81" s="746"/>
      <c r="F81" s="92"/>
      <c r="G81" s="93"/>
      <c r="H81" s="97" t="s">
        <v>1023</v>
      </c>
      <c r="I81" s="98" t="b">
        <f t="shared" si="52"/>
        <v>1</v>
      </c>
      <c r="J81" s="402" t="str">
        <f t="shared" si="53"/>
        <v>--</v>
      </c>
      <c r="K81" s="397">
        <f t="shared" si="54"/>
        <v>0</v>
      </c>
      <c r="L81" s="99">
        <f t="shared" si="55"/>
        <v>0</v>
      </c>
      <c r="M81" s="99">
        <f t="shared" si="56"/>
        <v>0</v>
      </c>
      <c r="N81" s="99">
        <f t="shared" si="57"/>
        <v>0</v>
      </c>
      <c r="O81" s="99">
        <f t="shared" si="58"/>
        <v>0</v>
      </c>
      <c r="P81" s="99">
        <f t="shared" si="59"/>
        <v>0</v>
      </c>
      <c r="Q81" s="99">
        <f t="shared" si="82"/>
        <v>0</v>
      </c>
      <c r="R81" s="99">
        <f t="shared" si="60"/>
        <v>0</v>
      </c>
      <c r="S81" s="99">
        <f t="shared" si="61"/>
        <v>0</v>
      </c>
      <c r="T81" s="99">
        <f t="shared" si="62"/>
        <v>0</v>
      </c>
      <c r="U81" s="99">
        <f t="shared" si="63"/>
        <v>0</v>
      </c>
      <c r="V81" s="99">
        <f t="shared" si="64"/>
        <v>0</v>
      </c>
      <c r="W81" s="99">
        <f t="shared" si="65"/>
        <v>0</v>
      </c>
      <c r="X81" s="100">
        <v>1</v>
      </c>
      <c r="Y81" s="24">
        <v>3</v>
      </c>
      <c r="Z81" s="24">
        <v>1</v>
      </c>
      <c r="AA81" s="24">
        <v>3</v>
      </c>
      <c r="AB81" s="24">
        <v>1</v>
      </c>
      <c r="AC81" s="24">
        <v>3</v>
      </c>
      <c r="AD81" s="24">
        <v>1</v>
      </c>
      <c r="AE81" s="24">
        <v>3</v>
      </c>
      <c r="AF81" s="24">
        <v>1</v>
      </c>
      <c r="AG81" s="24">
        <v>3</v>
      </c>
      <c r="AH81" s="24">
        <v>1</v>
      </c>
      <c r="AI81" s="24">
        <v>3</v>
      </c>
      <c r="AJ81" s="57"/>
      <c r="AK81" s="24">
        <f t="shared" si="66"/>
        <v>0</v>
      </c>
      <c r="AL81" s="24">
        <f t="shared" si="67"/>
        <v>0</v>
      </c>
      <c r="AM81" s="24">
        <f t="shared" si="68"/>
        <v>0</v>
      </c>
      <c r="AN81" s="24">
        <f t="shared" si="69"/>
        <v>0</v>
      </c>
      <c r="AO81" s="24">
        <f t="shared" si="70"/>
        <v>0</v>
      </c>
      <c r="AP81" s="24">
        <f t="shared" si="71"/>
        <v>0</v>
      </c>
      <c r="AQ81" s="24">
        <f t="shared" si="72"/>
        <v>0</v>
      </c>
      <c r="AR81" s="24">
        <f t="shared" si="73"/>
        <v>0</v>
      </c>
      <c r="AS81" s="24">
        <f t="shared" si="74"/>
        <v>0</v>
      </c>
      <c r="AT81" s="24">
        <f t="shared" si="75"/>
        <v>0</v>
      </c>
      <c r="AU81" s="24">
        <f t="shared" si="76"/>
        <v>0</v>
      </c>
      <c r="AV81" s="24">
        <f t="shared" si="77"/>
        <v>0</v>
      </c>
      <c r="AW81" s="62">
        <f t="shared" si="78"/>
        <v>0</v>
      </c>
      <c r="AX81" s="62">
        <f t="shared" si="79"/>
        <v>0</v>
      </c>
      <c r="AY81" s="65">
        <f t="shared" si="80"/>
        <v>0</v>
      </c>
      <c r="AZ81" s="65">
        <f t="shared" si="81"/>
        <v>0</v>
      </c>
      <c r="BB81" s="60"/>
      <c r="BC81" s="60"/>
      <c r="BD81" s="61"/>
      <c r="BE81" s="237"/>
      <c r="BF81" s="237"/>
      <c r="BG81" s="237"/>
      <c r="BH81" s="237"/>
      <c r="BI81" s="237"/>
      <c r="BJ81" s="237"/>
    </row>
    <row r="82" spans="1:62">
      <c r="A82" s="237"/>
      <c r="B82" s="237"/>
      <c r="C82" s="240"/>
      <c r="D82" s="237"/>
      <c r="E82" s="237"/>
      <c r="F82" s="237"/>
      <c r="G82" s="241"/>
      <c r="H82" s="237"/>
      <c r="I82" s="242"/>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7"/>
      <c r="AZ82" s="237"/>
      <c r="BA82" s="243"/>
      <c r="BB82" s="237"/>
      <c r="BC82" s="237"/>
      <c r="BD82" s="237"/>
      <c r="BE82" s="237"/>
      <c r="BF82" s="237"/>
      <c r="BG82" s="237"/>
      <c r="BH82" s="237"/>
      <c r="BI82" s="237"/>
      <c r="BJ82" s="237"/>
    </row>
    <row r="83" spans="1:62">
      <c r="A83" s="237"/>
      <c r="B83" s="237"/>
      <c r="C83" s="240"/>
      <c r="D83" s="237"/>
      <c r="E83" s="237"/>
      <c r="F83" s="237"/>
      <c r="G83" s="241"/>
      <c r="H83" s="237"/>
      <c r="I83" s="242"/>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7"/>
      <c r="AY83" s="237"/>
      <c r="AZ83" s="237"/>
      <c r="BA83" s="243"/>
      <c r="BB83" s="237"/>
      <c r="BC83" s="237"/>
      <c r="BD83" s="237"/>
      <c r="BE83" s="237"/>
      <c r="BF83" s="237"/>
      <c r="BG83" s="237"/>
      <c r="BH83" s="237"/>
      <c r="BI83" s="237"/>
      <c r="BJ83" s="237"/>
    </row>
    <row r="84" spans="1:62">
      <c r="A84" s="237"/>
      <c r="B84" s="237"/>
      <c r="C84" s="240"/>
      <c r="D84" s="237"/>
      <c r="E84" s="237"/>
      <c r="F84" s="237"/>
      <c r="G84" s="241"/>
      <c r="H84" s="237"/>
      <c r="I84" s="242"/>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7"/>
      <c r="AW84" s="237"/>
      <c r="AX84" s="237"/>
      <c r="AY84" s="237"/>
      <c r="AZ84" s="237"/>
      <c r="BA84" s="243"/>
      <c r="BB84" s="237"/>
      <c r="BC84" s="237"/>
      <c r="BD84" s="237"/>
      <c r="BE84" s="237"/>
      <c r="BF84" s="237"/>
      <c r="BG84" s="237"/>
      <c r="BH84" s="237"/>
      <c r="BI84" s="237"/>
      <c r="BJ84" s="237"/>
    </row>
    <row r="85" spans="1:62">
      <c r="A85" s="237"/>
      <c r="B85" s="237"/>
      <c r="C85" s="240"/>
      <c r="D85" s="237"/>
      <c r="E85" s="237"/>
      <c r="F85" s="237"/>
      <c r="G85" s="241"/>
      <c r="H85" s="237"/>
      <c r="I85" s="242"/>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7"/>
      <c r="AV85" s="237"/>
      <c r="AW85" s="237"/>
      <c r="AX85" s="237"/>
      <c r="AY85" s="237"/>
      <c r="AZ85" s="237"/>
      <c r="BA85" s="243"/>
      <c r="BB85" s="237"/>
      <c r="BC85" s="237"/>
      <c r="BD85" s="237"/>
      <c r="BE85" s="237"/>
      <c r="BF85" s="237"/>
      <c r="BG85" s="237"/>
      <c r="BH85" s="237"/>
      <c r="BI85" s="237"/>
      <c r="BJ85" s="237"/>
    </row>
    <row r="86" spans="1:62">
      <c r="A86" s="237"/>
      <c r="B86" s="237"/>
      <c r="C86" s="240"/>
      <c r="D86" s="237"/>
      <c r="E86" s="237"/>
      <c r="F86" s="237"/>
      <c r="G86" s="241"/>
      <c r="H86" s="237"/>
      <c r="I86" s="242"/>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7"/>
      <c r="AL86" s="237"/>
      <c r="AM86" s="237"/>
      <c r="AN86" s="237"/>
      <c r="AO86" s="237"/>
      <c r="AP86" s="237"/>
      <c r="AQ86" s="237"/>
      <c r="AR86" s="237"/>
      <c r="AS86" s="237"/>
      <c r="AT86" s="237"/>
      <c r="AU86" s="237"/>
      <c r="AV86" s="237"/>
      <c r="AW86" s="237"/>
      <c r="AX86" s="237"/>
      <c r="AY86" s="237"/>
      <c r="AZ86" s="237"/>
      <c r="BA86" s="243"/>
      <c r="BB86" s="237"/>
      <c r="BC86" s="237"/>
      <c r="BD86" s="237"/>
      <c r="BE86" s="237"/>
      <c r="BF86" s="237"/>
      <c r="BG86" s="237"/>
      <c r="BH86" s="237"/>
      <c r="BI86" s="237"/>
      <c r="BJ86" s="237"/>
    </row>
  </sheetData>
  <sheetProtection algorithmName="SHA-512" hashValue="kruH91u/f9aRvB6ZlfJqUFsfjltTyNKhfzuVh2G3swq8MCYOojG913kOksMHl9/SFVWq1vDowEqTUvwrQoypvA==" saltValue="dIBXtDJ96tpl8scdWWbCiw==" spinCount="100000" sheet="1" formatCells="0" formatColumns="0" formatRows="0" insertColumns="0" insertRows="0" insertHyperlinks="0" selectLockedCells="1" sort="0" autoFilter="0"/>
  <mergeCells count="161">
    <mergeCell ref="D64:E64"/>
    <mergeCell ref="D65:E65"/>
    <mergeCell ref="D66:E66"/>
    <mergeCell ref="D78:E78"/>
    <mergeCell ref="D73:E73"/>
    <mergeCell ref="C2:F3"/>
    <mergeCell ref="C4:F5"/>
    <mergeCell ref="H2:J2"/>
    <mergeCell ref="H3:J3"/>
    <mergeCell ref="H4:J4"/>
    <mergeCell ref="H5:J5"/>
    <mergeCell ref="D27:E27"/>
    <mergeCell ref="D28:E28"/>
    <mergeCell ref="D29:E29"/>
    <mergeCell ref="D30:E30"/>
    <mergeCell ref="D35:E35"/>
    <mergeCell ref="D36:E36"/>
    <mergeCell ref="D37:E37"/>
    <mergeCell ref="D39:E39"/>
    <mergeCell ref="D63:E63"/>
    <mergeCell ref="D60:E60"/>
    <mergeCell ref="D44:E44"/>
    <mergeCell ref="D45:E45"/>
    <mergeCell ref="D46:E46"/>
    <mergeCell ref="D47:E47"/>
    <mergeCell ref="D48:E48"/>
    <mergeCell ref="D61:E61"/>
    <mergeCell ref="D62:E62"/>
    <mergeCell ref="D59:E59"/>
    <mergeCell ref="D56:E56"/>
    <mergeCell ref="D57:E57"/>
    <mergeCell ref="D58:E58"/>
    <mergeCell ref="D49:E49"/>
    <mergeCell ref="D50:E50"/>
    <mergeCell ref="D51:E51"/>
    <mergeCell ref="BF44:BG44"/>
    <mergeCell ref="BH44:BI44"/>
    <mergeCell ref="BF30:BG30"/>
    <mergeCell ref="BH30:BI30"/>
    <mergeCell ref="BF38:BG38"/>
    <mergeCell ref="BH38:BI38"/>
    <mergeCell ref="D15:E15"/>
    <mergeCell ref="D16:E16"/>
    <mergeCell ref="D17:E17"/>
    <mergeCell ref="D31:E31"/>
    <mergeCell ref="D34:E34"/>
    <mergeCell ref="D41:E41"/>
    <mergeCell ref="D32:E32"/>
    <mergeCell ref="D33:E33"/>
    <mergeCell ref="D20:E20"/>
    <mergeCell ref="D21:E21"/>
    <mergeCell ref="D22:E22"/>
    <mergeCell ref="D40:E40"/>
    <mergeCell ref="D42:E42"/>
    <mergeCell ref="D23:E23"/>
    <mergeCell ref="D24:E24"/>
    <mergeCell ref="D38:E38"/>
    <mergeCell ref="D25:E25"/>
    <mergeCell ref="D19:E19"/>
    <mergeCell ref="BF10:BJ18"/>
    <mergeCell ref="D10:E10"/>
    <mergeCell ref="D11:E11"/>
    <mergeCell ref="D8:E8"/>
    <mergeCell ref="D12:E12"/>
    <mergeCell ref="D13:E13"/>
    <mergeCell ref="D14:E14"/>
    <mergeCell ref="D18:E18"/>
    <mergeCell ref="K8:X8"/>
    <mergeCell ref="B7:X7"/>
    <mergeCell ref="B8:C8"/>
    <mergeCell ref="B10:C10"/>
    <mergeCell ref="B11:C11"/>
    <mergeCell ref="B12:C12"/>
    <mergeCell ref="D81:E81"/>
    <mergeCell ref="D67:E67"/>
    <mergeCell ref="D68:E68"/>
    <mergeCell ref="D69:E69"/>
    <mergeCell ref="D79:E79"/>
    <mergeCell ref="D80:E80"/>
    <mergeCell ref="D70:E70"/>
    <mergeCell ref="D71:E71"/>
    <mergeCell ref="D72:E72"/>
    <mergeCell ref="D74:E74"/>
    <mergeCell ref="D75:E75"/>
    <mergeCell ref="D76:E76"/>
    <mergeCell ref="D77:E77"/>
    <mergeCell ref="D52:E52"/>
    <mergeCell ref="D53:E53"/>
    <mergeCell ref="D54:E54"/>
    <mergeCell ref="D55:E55"/>
    <mergeCell ref="D43:E43"/>
    <mergeCell ref="D26:E26"/>
    <mergeCell ref="B18:C18"/>
    <mergeCell ref="B19:C19"/>
    <mergeCell ref="B20:C20"/>
    <mergeCell ref="B21:C21"/>
    <mergeCell ref="B22:C22"/>
    <mergeCell ref="B13:C13"/>
    <mergeCell ref="B14:C14"/>
    <mergeCell ref="B15:C15"/>
    <mergeCell ref="B16:C16"/>
    <mergeCell ref="B17:C17"/>
    <mergeCell ref="B28:C28"/>
    <mergeCell ref="B29:C29"/>
    <mergeCell ref="B30:C30"/>
    <mergeCell ref="B31:C31"/>
    <mergeCell ref="B32:C32"/>
    <mergeCell ref="B23:C23"/>
    <mergeCell ref="B24:C24"/>
    <mergeCell ref="B25:C25"/>
    <mergeCell ref="B26:C26"/>
    <mergeCell ref="B27:C27"/>
    <mergeCell ref="B38:C38"/>
    <mergeCell ref="B39:C39"/>
    <mergeCell ref="B40:C40"/>
    <mergeCell ref="B41:C41"/>
    <mergeCell ref="B42:C42"/>
    <mergeCell ref="B33:C33"/>
    <mergeCell ref="B34:C34"/>
    <mergeCell ref="B35:C35"/>
    <mergeCell ref="B36:C36"/>
    <mergeCell ref="B37:C37"/>
    <mergeCell ref="B57:C57"/>
    <mergeCell ref="B58:C58"/>
    <mergeCell ref="B59:C59"/>
    <mergeCell ref="B60:C60"/>
    <mergeCell ref="B61:C61"/>
    <mergeCell ref="B62:C6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68:C68"/>
    <mergeCell ref="B69:C69"/>
    <mergeCell ref="B70:C70"/>
    <mergeCell ref="B71:C71"/>
    <mergeCell ref="B72:C72"/>
    <mergeCell ref="B63:C63"/>
    <mergeCell ref="B64:C64"/>
    <mergeCell ref="B65:C65"/>
    <mergeCell ref="B66:C66"/>
    <mergeCell ref="B67:C67"/>
    <mergeCell ref="B78:C78"/>
    <mergeCell ref="B79:C79"/>
    <mergeCell ref="B80:C80"/>
    <mergeCell ref="B81:C81"/>
    <mergeCell ref="B73:C73"/>
    <mergeCell ref="B74:C74"/>
    <mergeCell ref="B75:C75"/>
    <mergeCell ref="B76:C76"/>
    <mergeCell ref="B77:C77"/>
  </mergeCells>
  <conditionalFormatting sqref="Y7:BD7 Y8:AZ9 BB8:BD9 G8:G10 I8:K9 H11:H81 C9:D9 D8 B7:B8 D10:G14 D44:G46 D64:G69 D80:G81">
    <cfRule type="containsText" dxfId="200" priority="167" operator="containsText" text="N/A">
      <formula>NOT(ISERROR(SEARCH("N/A",B7)))</formula>
    </cfRule>
  </conditionalFormatting>
  <conditionalFormatting sqref="D34:G34 D23:G25 D41:G43">
    <cfRule type="containsText" dxfId="199" priority="150" operator="containsText" text="N/A">
      <formula>NOT(ISERROR(SEARCH("N/A",D23)))</formula>
    </cfRule>
  </conditionalFormatting>
  <conditionalFormatting sqref="D30:G33">
    <cfRule type="containsText" dxfId="198" priority="142" operator="containsText" text="N/A">
      <formula>NOT(ISERROR(SEARCH("N/A",D30)))</formula>
    </cfRule>
  </conditionalFormatting>
  <conditionalFormatting sqref="D26:G29">
    <cfRule type="containsText" dxfId="197" priority="137" operator="containsText" text="N/A">
      <formula>NOT(ISERROR(SEARCH("N/A",D26)))</formula>
    </cfRule>
  </conditionalFormatting>
  <conditionalFormatting sqref="D38:G40">
    <cfRule type="containsText" dxfId="196" priority="132" operator="containsText" text="N/A">
      <formula>NOT(ISERROR(SEARCH("N/A",D38)))</formula>
    </cfRule>
  </conditionalFormatting>
  <conditionalFormatting sqref="D35:G37">
    <cfRule type="containsText" dxfId="195" priority="128" operator="containsText" text="N/A">
      <formula>NOT(ISERROR(SEARCH("N/A",D35)))</formula>
    </cfRule>
  </conditionalFormatting>
  <conditionalFormatting sqref="D47:G50 D60:G63">
    <cfRule type="containsText" dxfId="194" priority="124" operator="containsText" text="N/A">
      <formula>NOT(ISERROR(SEARCH("N/A",D47)))</formula>
    </cfRule>
  </conditionalFormatting>
  <conditionalFormatting sqref="D15:G17">
    <cfRule type="containsText" dxfId="193" priority="115" operator="containsText" text="N/A">
      <formula>NOT(ISERROR(SEARCH("N/A",D15)))</formula>
    </cfRule>
  </conditionalFormatting>
  <conditionalFormatting sqref="D22:G22">
    <cfRule type="containsText" dxfId="192" priority="111" operator="containsText" text="N/A">
      <formula>NOT(ISERROR(SEARCH("N/A",D22)))</formula>
    </cfRule>
  </conditionalFormatting>
  <conditionalFormatting sqref="D18:G21">
    <cfRule type="containsText" dxfId="191" priority="109" operator="containsText" text="N/A">
      <formula>NOT(ISERROR(SEARCH("N/A",D18)))</formula>
    </cfRule>
  </conditionalFormatting>
  <conditionalFormatting sqref="D55:G59">
    <cfRule type="containsText" dxfId="190" priority="104" operator="containsText" text="N/A">
      <formula>NOT(ISERROR(SEARCH("N/A",D55)))</formula>
    </cfRule>
  </conditionalFormatting>
  <conditionalFormatting sqref="D51:G54">
    <cfRule type="containsText" dxfId="189" priority="98" operator="containsText" text="N/A">
      <formula>NOT(ISERROR(SEARCH("N/A",D51)))</formula>
    </cfRule>
  </conditionalFormatting>
  <conditionalFormatting sqref="D70:G79">
    <cfRule type="containsText" dxfId="188" priority="93" operator="containsText" text="N/A">
      <formula>NOT(ISERROR(SEARCH("N/A",D70)))</formula>
    </cfRule>
  </conditionalFormatting>
  <conditionalFormatting sqref="H8:H9">
    <cfRule type="containsText" dxfId="187" priority="91" operator="containsText" text="N/A">
      <formula>NOT(ISERROR(SEARCH("N/A",H8)))</formula>
    </cfRule>
  </conditionalFormatting>
  <conditionalFormatting sqref="I13:J81">
    <cfRule type="cellIs" dxfId="186" priority="90" operator="equal">
      <formula>FALSE</formula>
    </cfRule>
  </conditionalFormatting>
  <conditionalFormatting sqref="I13:I81">
    <cfRule type="cellIs" dxfId="185" priority="87" operator="equal">
      <formula>TRUE</formula>
    </cfRule>
  </conditionalFormatting>
  <conditionalFormatting sqref="H10:H81">
    <cfRule type="containsText" dxfId="184" priority="85" operator="containsText" text="select">
      <formula>NOT(ISERROR(SEARCH("select",H10)))</formula>
    </cfRule>
  </conditionalFormatting>
  <conditionalFormatting sqref="I10:J12">
    <cfRule type="cellIs" dxfId="183" priority="84" operator="equal">
      <formula>FALSE</formula>
    </cfRule>
  </conditionalFormatting>
  <conditionalFormatting sqref="I10:I12">
    <cfRule type="cellIs" dxfId="182" priority="83" operator="equal">
      <formula>TRUE</formula>
    </cfRule>
  </conditionalFormatting>
  <conditionalFormatting sqref="B10:B12">
    <cfRule type="containsText" dxfId="181" priority="82" operator="containsText" text="N/A">
      <formula>NOT(ISERROR(SEARCH("N/A",B10)))</formula>
    </cfRule>
  </conditionalFormatting>
  <conditionalFormatting sqref="B40">
    <cfRule type="containsText" dxfId="180" priority="42" operator="containsText" text="N/A">
      <formula>NOT(ISERROR(SEARCH("N/A",B40)))</formula>
    </cfRule>
  </conditionalFormatting>
  <conditionalFormatting sqref="B51">
    <cfRule type="containsText" dxfId="179" priority="31" operator="containsText" text="N/A">
      <formula>NOT(ISERROR(SEARCH("N/A",B51)))</formula>
    </cfRule>
  </conditionalFormatting>
  <conditionalFormatting sqref="B56">
    <cfRule type="containsText" dxfId="178" priority="26" operator="containsText" text="N/A">
      <formula>NOT(ISERROR(SEARCH("N/A",B56)))</formula>
    </cfRule>
  </conditionalFormatting>
  <conditionalFormatting sqref="B46">
    <cfRule type="containsText" dxfId="177" priority="36" operator="containsText" text="N/A">
      <formula>NOT(ISERROR(SEARCH("N/A",B46)))</formula>
    </cfRule>
  </conditionalFormatting>
  <conditionalFormatting sqref="B50">
    <cfRule type="containsText" dxfId="176" priority="32" operator="containsText" text="N/A">
      <formula>NOT(ISERROR(SEARCH("N/A",B50)))</formula>
    </cfRule>
  </conditionalFormatting>
  <conditionalFormatting sqref="B25">
    <cfRule type="containsText" dxfId="175" priority="57" operator="containsText" text="N/A">
      <formula>NOT(ISERROR(SEARCH("N/A",B25)))</formula>
    </cfRule>
  </conditionalFormatting>
  <conditionalFormatting sqref="B72">
    <cfRule type="containsText" dxfId="174" priority="10" operator="containsText" text="N/A">
      <formula>NOT(ISERROR(SEARCH("N/A",B72)))</formula>
    </cfRule>
  </conditionalFormatting>
  <conditionalFormatting sqref="B68">
    <cfRule type="containsText" dxfId="173" priority="14" operator="containsText" text="N/A">
      <formula>NOT(ISERROR(SEARCH("N/A",B68)))</formula>
    </cfRule>
  </conditionalFormatting>
  <conditionalFormatting sqref="B70">
    <cfRule type="containsText" dxfId="172" priority="12" operator="containsText" text="N/A">
      <formula>NOT(ISERROR(SEARCH("N/A",B70)))</formula>
    </cfRule>
  </conditionalFormatting>
  <conditionalFormatting sqref="B33">
    <cfRule type="containsText" dxfId="171" priority="49" operator="containsText" text="N/A">
      <formula>NOT(ISERROR(SEARCH("N/A",B33)))</formula>
    </cfRule>
  </conditionalFormatting>
  <conditionalFormatting sqref="B39">
    <cfRule type="containsText" dxfId="170" priority="43" operator="containsText" text="N/A">
      <formula>NOT(ISERROR(SEARCH("N/A",B39)))</formula>
    </cfRule>
  </conditionalFormatting>
  <conditionalFormatting sqref="B15">
    <cfRule type="containsText" dxfId="169" priority="67" operator="containsText" text="N/A">
      <formula>NOT(ISERROR(SEARCH("N/A",B15)))</formula>
    </cfRule>
  </conditionalFormatting>
  <conditionalFormatting sqref="B13">
    <cfRule type="containsText" dxfId="168" priority="69" operator="containsText" text="N/A">
      <formula>NOT(ISERROR(SEARCH("N/A",B13)))</formula>
    </cfRule>
  </conditionalFormatting>
  <conditionalFormatting sqref="B14">
    <cfRule type="containsText" dxfId="167" priority="68" operator="containsText" text="N/A">
      <formula>NOT(ISERROR(SEARCH("N/A",B14)))</formula>
    </cfRule>
  </conditionalFormatting>
  <conditionalFormatting sqref="B16">
    <cfRule type="containsText" dxfId="166" priority="66" operator="containsText" text="N/A">
      <formula>NOT(ISERROR(SEARCH("N/A",B16)))</formula>
    </cfRule>
  </conditionalFormatting>
  <conditionalFormatting sqref="B17">
    <cfRule type="containsText" dxfId="165" priority="65" operator="containsText" text="N/A">
      <formula>NOT(ISERROR(SEARCH("N/A",B17)))</formula>
    </cfRule>
  </conditionalFormatting>
  <conditionalFormatting sqref="B18">
    <cfRule type="containsText" dxfId="164" priority="64" operator="containsText" text="N/A">
      <formula>NOT(ISERROR(SEARCH("N/A",B18)))</formula>
    </cfRule>
  </conditionalFormatting>
  <conditionalFormatting sqref="B19">
    <cfRule type="containsText" dxfId="163" priority="63" operator="containsText" text="N/A">
      <formula>NOT(ISERROR(SEARCH("N/A",B19)))</formula>
    </cfRule>
  </conditionalFormatting>
  <conditionalFormatting sqref="B20">
    <cfRule type="containsText" dxfId="162" priority="62" operator="containsText" text="N/A">
      <formula>NOT(ISERROR(SEARCH("N/A",B20)))</formula>
    </cfRule>
  </conditionalFormatting>
  <conditionalFormatting sqref="B21">
    <cfRule type="containsText" dxfId="161" priority="61" operator="containsText" text="N/A">
      <formula>NOT(ISERROR(SEARCH("N/A",B21)))</formula>
    </cfRule>
  </conditionalFormatting>
  <conditionalFormatting sqref="B22">
    <cfRule type="containsText" dxfId="160" priority="60" operator="containsText" text="N/A">
      <formula>NOT(ISERROR(SEARCH("N/A",B22)))</formula>
    </cfRule>
  </conditionalFormatting>
  <conditionalFormatting sqref="B23">
    <cfRule type="containsText" dxfId="159" priority="59" operator="containsText" text="N/A">
      <formula>NOT(ISERROR(SEARCH("N/A",B23)))</formula>
    </cfRule>
  </conditionalFormatting>
  <conditionalFormatting sqref="B24">
    <cfRule type="containsText" dxfId="158" priority="58" operator="containsText" text="N/A">
      <formula>NOT(ISERROR(SEARCH("N/A",B24)))</formula>
    </cfRule>
  </conditionalFormatting>
  <conditionalFormatting sqref="B26">
    <cfRule type="containsText" dxfId="157" priority="56" operator="containsText" text="N/A">
      <formula>NOT(ISERROR(SEARCH("N/A",B26)))</formula>
    </cfRule>
  </conditionalFormatting>
  <conditionalFormatting sqref="B27">
    <cfRule type="containsText" dxfId="156" priority="55" operator="containsText" text="N/A">
      <formula>NOT(ISERROR(SEARCH("N/A",B27)))</formula>
    </cfRule>
  </conditionalFormatting>
  <conditionalFormatting sqref="B28">
    <cfRule type="containsText" dxfId="155" priority="54" operator="containsText" text="N/A">
      <formula>NOT(ISERROR(SEARCH("N/A",B28)))</formula>
    </cfRule>
  </conditionalFormatting>
  <conditionalFormatting sqref="B29">
    <cfRule type="containsText" dxfId="154" priority="53" operator="containsText" text="N/A">
      <formula>NOT(ISERROR(SEARCH("N/A",B29)))</formula>
    </cfRule>
  </conditionalFormatting>
  <conditionalFormatting sqref="B30">
    <cfRule type="containsText" dxfId="153" priority="52" operator="containsText" text="N/A">
      <formula>NOT(ISERROR(SEARCH("N/A",B30)))</formula>
    </cfRule>
  </conditionalFormatting>
  <conditionalFormatting sqref="B31">
    <cfRule type="containsText" dxfId="152" priority="51" operator="containsText" text="N/A">
      <formula>NOT(ISERROR(SEARCH("N/A",B31)))</formula>
    </cfRule>
  </conditionalFormatting>
  <conditionalFormatting sqref="B32">
    <cfRule type="containsText" dxfId="151" priority="50" operator="containsText" text="N/A">
      <formula>NOT(ISERROR(SEARCH("N/A",B32)))</formula>
    </cfRule>
  </conditionalFormatting>
  <conditionalFormatting sqref="B34">
    <cfRule type="containsText" dxfId="150" priority="48" operator="containsText" text="N/A">
      <formula>NOT(ISERROR(SEARCH("N/A",B34)))</formula>
    </cfRule>
  </conditionalFormatting>
  <conditionalFormatting sqref="B35">
    <cfRule type="containsText" dxfId="149" priority="47" operator="containsText" text="N/A">
      <formula>NOT(ISERROR(SEARCH("N/A",B35)))</formula>
    </cfRule>
  </conditionalFormatting>
  <conditionalFormatting sqref="B36">
    <cfRule type="containsText" dxfId="148" priority="46" operator="containsText" text="N/A">
      <formula>NOT(ISERROR(SEARCH("N/A",B36)))</formula>
    </cfRule>
  </conditionalFormatting>
  <conditionalFormatting sqref="B37">
    <cfRule type="containsText" dxfId="147" priority="45" operator="containsText" text="N/A">
      <formula>NOT(ISERROR(SEARCH("N/A",B37)))</formula>
    </cfRule>
  </conditionalFormatting>
  <conditionalFormatting sqref="B38">
    <cfRule type="containsText" dxfId="146" priority="44" operator="containsText" text="N/A">
      <formula>NOT(ISERROR(SEARCH("N/A",B38)))</formula>
    </cfRule>
  </conditionalFormatting>
  <conditionalFormatting sqref="B41">
    <cfRule type="containsText" dxfId="145" priority="41" operator="containsText" text="N/A">
      <formula>NOT(ISERROR(SEARCH("N/A",B41)))</formula>
    </cfRule>
  </conditionalFormatting>
  <conditionalFormatting sqref="B42">
    <cfRule type="containsText" dxfId="144" priority="40" operator="containsText" text="N/A">
      <formula>NOT(ISERROR(SEARCH("N/A",B42)))</formula>
    </cfRule>
  </conditionalFormatting>
  <conditionalFormatting sqref="B43">
    <cfRule type="containsText" dxfId="143" priority="39" operator="containsText" text="N/A">
      <formula>NOT(ISERROR(SEARCH("N/A",B43)))</formula>
    </cfRule>
  </conditionalFormatting>
  <conditionalFormatting sqref="B44">
    <cfRule type="containsText" dxfId="142" priority="38" operator="containsText" text="N/A">
      <formula>NOT(ISERROR(SEARCH("N/A",B44)))</formula>
    </cfRule>
  </conditionalFormatting>
  <conditionalFormatting sqref="B45">
    <cfRule type="containsText" dxfId="141" priority="37" operator="containsText" text="N/A">
      <formula>NOT(ISERROR(SEARCH("N/A",B45)))</formula>
    </cfRule>
  </conditionalFormatting>
  <conditionalFormatting sqref="B47">
    <cfRule type="containsText" dxfId="140" priority="35" operator="containsText" text="N/A">
      <formula>NOT(ISERROR(SEARCH("N/A",B47)))</formula>
    </cfRule>
  </conditionalFormatting>
  <conditionalFormatting sqref="B48">
    <cfRule type="containsText" dxfId="139" priority="34" operator="containsText" text="N/A">
      <formula>NOT(ISERROR(SEARCH("N/A",B48)))</formula>
    </cfRule>
  </conditionalFormatting>
  <conditionalFormatting sqref="B49">
    <cfRule type="containsText" dxfId="138" priority="33" operator="containsText" text="N/A">
      <formula>NOT(ISERROR(SEARCH("N/A",B49)))</formula>
    </cfRule>
  </conditionalFormatting>
  <conditionalFormatting sqref="B81">
    <cfRule type="containsText" dxfId="137" priority="1" operator="containsText" text="N/A">
      <formula>NOT(ISERROR(SEARCH("N/A",B81)))</formula>
    </cfRule>
  </conditionalFormatting>
  <conditionalFormatting sqref="B52">
    <cfRule type="containsText" dxfId="136" priority="30" operator="containsText" text="N/A">
      <formula>NOT(ISERROR(SEARCH("N/A",B52)))</formula>
    </cfRule>
  </conditionalFormatting>
  <conditionalFormatting sqref="B53">
    <cfRule type="containsText" dxfId="135" priority="29" operator="containsText" text="N/A">
      <formula>NOT(ISERROR(SEARCH("N/A",B53)))</formula>
    </cfRule>
  </conditionalFormatting>
  <conditionalFormatting sqref="B54">
    <cfRule type="containsText" dxfId="134" priority="28" operator="containsText" text="N/A">
      <formula>NOT(ISERROR(SEARCH("N/A",B54)))</formula>
    </cfRule>
  </conditionalFormatting>
  <conditionalFormatting sqref="B55">
    <cfRule type="containsText" dxfId="133" priority="27" operator="containsText" text="N/A">
      <formula>NOT(ISERROR(SEARCH("N/A",B55)))</formula>
    </cfRule>
  </conditionalFormatting>
  <conditionalFormatting sqref="B57">
    <cfRule type="containsText" dxfId="132" priority="25" operator="containsText" text="N/A">
      <formula>NOT(ISERROR(SEARCH("N/A",B57)))</formula>
    </cfRule>
  </conditionalFormatting>
  <conditionalFormatting sqref="B58">
    <cfRule type="containsText" dxfId="131" priority="24" operator="containsText" text="N/A">
      <formula>NOT(ISERROR(SEARCH("N/A",B58)))</formula>
    </cfRule>
  </conditionalFormatting>
  <conditionalFormatting sqref="B59">
    <cfRule type="containsText" dxfId="130" priority="23" operator="containsText" text="N/A">
      <formula>NOT(ISERROR(SEARCH("N/A",B59)))</formula>
    </cfRule>
  </conditionalFormatting>
  <conditionalFormatting sqref="B60">
    <cfRule type="containsText" dxfId="129" priority="22" operator="containsText" text="N/A">
      <formula>NOT(ISERROR(SEARCH("N/A",B60)))</formula>
    </cfRule>
  </conditionalFormatting>
  <conditionalFormatting sqref="B61">
    <cfRule type="containsText" dxfId="128" priority="21" operator="containsText" text="N/A">
      <formula>NOT(ISERROR(SEARCH("N/A",B61)))</formula>
    </cfRule>
  </conditionalFormatting>
  <conditionalFormatting sqref="B62">
    <cfRule type="containsText" dxfId="127" priority="20" operator="containsText" text="N/A">
      <formula>NOT(ISERROR(SEARCH("N/A",B62)))</formula>
    </cfRule>
  </conditionalFormatting>
  <conditionalFormatting sqref="B63">
    <cfRule type="containsText" dxfId="126" priority="19" operator="containsText" text="N/A">
      <formula>NOT(ISERROR(SEARCH("N/A",B63)))</formula>
    </cfRule>
  </conditionalFormatting>
  <conditionalFormatting sqref="B64">
    <cfRule type="containsText" dxfId="125" priority="18" operator="containsText" text="N/A">
      <formula>NOT(ISERROR(SEARCH("N/A",B64)))</formula>
    </cfRule>
  </conditionalFormatting>
  <conditionalFormatting sqref="B65">
    <cfRule type="containsText" dxfId="124" priority="17" operator="containsText" text="N/A">
      <formula>NOT(ISERROR(SEARCH("N/A",B65)))</formula>
    </cfRule>
  </conditionalFormatting>
  <conditionalFormatting sqref="B66">
    <cfRule type="containsText" dxfId="123" priority="16" operator="containsText" text="N/A">
      <formula>NOT(ISERROR(SEARCH("N/A",B66)))</formula>
    </cfRule>
  </conditionalFormatting>
  <conditionalFormatting sqref="B67">
    <cfRule type="containsText" dxfId="122" priority="15" operator="containsText" text="N/A">
      <formula>NOT(ISERROR(SEARCH("N/A",B67)))</formula>
    </cfRule>
  </conditionalFormatting>
  <conditionalFormatting sqref="B69">
    <cfRule type="containsText" dxfId="121" priority="13" operator="containsText" text="N/A">
      <formula>NOT(ISERROR(SEARCH("N/A",B69)))</formula>
    </cfRule>
  </conditionalFormatting>
  <conditionalFormatting sqref="B71">
    <cfRule type="containsText" dxfId="120" priority="11" operator="containsText" text="N/A">
      <formula>NOT(ISERROR(SEARCH("N/A",B71)))</formula>
    </cfRule>
  </conditionalFormatting>
  <conditionalFormatting sqref="B73">
    <cfRule type="containsText" dxfId="119" priority="9" operator="containsText" text="N/A">
      <formula>NOT(ISERROR(SEARCH("N/A",B73)))</formula>
    </cfRule>
  </conditionalFormatting>
  <conditionalFormatting sqref="B74">
    <cfRule type="containsText" dxfId="118" priority="8" operator="containsText" text="N/A">
      <formula>NOT(ISERROR(SEARCH("N/A",B74)))</formula>
    </cfRule>
  </conditionalFormatting>
  <conditionalFormatting sqref="B75">
    <cfRule type="containsText" dxfId="117" priority="7" operator="containsText" text="N/A">
      <formula>NOT(ISERROR(SEARCH("N/A",B75)))</formula>
    </cfRule>
  </conditionalFormatting>
  <conditionalFormatting sqref="B76">
    <cfRule type="containsText" dxfId="116" priority="6" operator="containsText" text="N/A">
      <formula>NOT(ISERROR(SEARCH("N/A",B76)))</formula>
    </cfRule>
  </conditionalFormatting>
  <conditionalFormatting sqref="B77">
    <cfRule type="containsText" dxfId="115" priority="5" operator="containsText" text="N/A">
      <formula>NOT(ISERROR(SEARCH("N/A",B77)))</formula>
    </cfRule>
  </conditionalFormatting>
  <conditionalFormatting sqref="B78">
    <cfRule type="containsText" dxfId="114" priority="4" operator="containsText" text="N/A">
      <formula>NOT(ISERROR(SEARCH("N/A",B78)))</formula>
    </cfRule>
  </conditionalFormatting>
  <conditionalFormatting sqref="B79">
    <cfRule type="containsText" dxfId="113" priority="3" operator="containsText" text="N/A">
      <formula>NOT(ISERROR(SEARCH("N/A",B79)))</formula>
    </cfRule>
  </conditionalFormatting>
  <conditionalFormatting sqref="B80">
    <cfRule type="containsText" dxfId="112" priority="2" operator="containsText" text="N/A">
      <formula>NOT(ISERROR(SEARCH("N/A",B80)))</formula>
    </cfRule>
  </conditionalFormatting>
  <dataValidations count="1">
    <dataValidation type="list" allowBlank="1" showInputMessage="1" showErrorMessage="1" sqref="H10:H81">
      <formula1>$BL$8:$BL$12</formula1>
    </dataValidation>
  </dataValidations>
  <pageMargins left="0.23622047244094491" right="0.23622047244094491" top="0.35433070866141736" bottom="0.55118110236220474" header="0.31496062992125984" footer="0.31496062992125984"/>
  <pageSetup paperSize="9" scale="63" fitToHeight="0" orientation="portrait" r:id="rId1"/>
  <headerFooter>
    <oddFooter>&amp;L&amp;F&amp;R&amp;A;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33"/>
  <sheetViews>
    <sheetView showGridLines="0" showRowColHeaders="0" zoomScaleNormal="100" workbookViewId="0">
      <selection activeCell="G15" sqref="G15"/>
    </sheetView>
  </sheetViews>
  <sheetFormatPr baseColWidth="10" defaultColWidth="11.1796875" defaultRowHeight="15.5"/>
  <cols>
    <col min="1" max="1" width="2.81640625" style="161" customWidth="1"/>
    <col min="2" max="4" width="5.81640625" style="160" customWidth="1"/>
    <col min="5" max="5" width="7" style="160" customWidth="1"/>
    <col min="6" max="6" width="2.7265625" style="160" customWidth="1"/>
    <col min="7" max="10" width="5.81640625" style="160" customWidth="1"/>
    <col min="11" max="11" width="5.26953125" style="160" customWidth="1"/>
    <col min="12" max="13" width="5.81640625" style="160" customWidth="1"/>
    <col min="14" max="14" width="6" style="160" customWidth="1"/>
    <col min="15" max="15" width="5.26953125" style="160" customWidth="1"/>
    <col min="16" max="16" width="2.7265625" style="160" customWidth="1"/>
    <col min="17" max="23" width="5.81640625" style="160" customWidth="1"/>
    <col min="24" max="24" width="0.453125" style="160" customWidth="1"/>
    <col min="25" max="25" width="1.26953125" style="160" customWidth="1"/>
    <col min="26" max="26" width="12" style="160" customWidth="1"/>
    <col min="27" max="28" width="5.81640625" style="160" customWidth="1"/>
    <col min="29" max="29" width="5.26953125" style="160" customWidth="1"/>
    <col min="30" max="30" width="2.54296875" style="160" customWidth="1"/>
    <col min="31" max="31" width="5.54296875" style="35" customWidth="1"/>
    <col min="32" max="32" width="5.26953125" style="31" customWidth="1"/>
    <col min="33" max="33" width="5.26953125" style="32" customWidth="1"/>
    <col min="34" max="34" width="16.26953125" style="32" customWidth="1"/>
    <col min="35" max="35" width="9.453125" style="32" customWidth="1"/>
    <col min="36" max="36" width="16.1796875" style="32" customWidth="1"/>
    <col min="37" max="37" width="7.26953125" style="32" customWidth="1"/>
    <col min="38" max="121" width="7" style="32" customWidth="1"/>
    <col min="122" max="16384" width="11.1796875" style="32"/>
  </cols>
  <sheetData>
    <row r="1" spans="1:45" s="77" customFormat="1" ht="11.5" customHeight="1">
      <c r="A1" s="146"/>
      <c r="B1" s="147"/>
      <c r="C1" s="147"/>
      <c r="D1" s="147"/>
      <c r="E1" s="147"/>
      <c r="F1" s="147"/>
      <c r="G1" s="147"/>
      <c r="H1" s="147"/>
      <c r="I1" s="147"/>
      <c r="J1" s="148"/>
      <c r="K1" s="148"/>
      <c r="L1" s="148"/>
      <c r="M1" s="149"/>
      <c r="N1" s="149"/>
      <c r="O1" s="149"/>
      <c r="P1" s="149"/>
      <c r="Q1" s="150"/>
      <c r="R1" s="149"/>
      <c r="S1" s="149"/>
      <c r="T1" s="149"/>
      <c r="U1" s="149"/>
      <c r="V1" s="149"/>
      <c r="W1" s="149"/>
      <c r="X1" s="149"/>
      <c r="Y1" s="149"/>
      <c r="Z1" s="149"/>
      <c r="AA1" s="149"/>
      <c r="AB1" s="149"/>
    </row>
    <row r="2" spans="1:45" s="77" customFormat="1" ht="14.25" customHeight="1">
      <c r="A2" s="146"/>
      <c r="B2" s="147"/>
      <c r="C2" s="147"/>
      <c r="D2" s="147"/>
      <c r="E2" s="802" t="str">
        <f>'Fields names'!A14</f>
        <v>Product Specification Card</v>
      </c>
      <c r="F2" s="802"/>
      <c r="G2" s="802"/>
      <c r="H2" s="802"/>
      <c r="I2" s="802"/>
      <c r="J2" s="802"/>
      <c r="K2" s="802"/>
      <c r="L2" s="802"/>
      <c r="M2" s="802"/>
      <c r="N2" s="802"/>
      <c r="O2" s="802"/>
      <c r="P2" s="802"/>
      <c r="Q2" s="802"/>
      <c r="R2" s="218"/>
      <c r="S2" s="151"/>
      <c r="T2" s="151"/>
      <c r="U2" s="149"/>
      <c r="V2" s="149"/>
      <c r="X2" s="152"/>
      <c r="Y2" s="152" t="str">
        <f>'Fields names'!A16</f>
        <v>QVC SKN (QVC Artikelnummer)</v>
      </c>
      <c r="Z2" s="571">
        <f>'PRODUCT &amp; PO'!$X$2</f>
        <v>0</v>
      </c>
      <c r="AA2" s="571"/>
      <c r="AB2" s="571">
        <f>'PRODUCT &amp; PO'!$X$2</f>
        <v>0</v>
      </c>
      <c r="AC2" s="801"/>
    </row>
    <row r="3" spans="1:45" s="77" customFormat="1" ht="16.899999999999999" customHeight="1">
      <c r="A3" s="146"/>
      <c r="B3" s="147"/>
      <c r="C3" s="147"/>
      <c r="D3" s="147"/>
      <c r="E3" s="802"/>
      <c r="F3" s="802"/>
      <c r="G3" s="802"/>
      <c r="H3" s="802"/>
      <c r="I3" s="802"/>
      <c r="J3" s="802"/>
      <c r="K3" s="802"/>
      <c r="L3" s="802"/>
      <c r="M3" s="802"/>
      <c r="N3" s="802"/>
      <c r="O3" s="802"/>
      <c r="P3" s="802"/>
      <c r="Q3" s="802"/>
      <c r="R3" s="218"/>
      <c r="S3" s="149"/>
      <c r="T3" s="149"/>
      <c r="U3" s="149"/>
      <c r="V3" s="149"/>
      <c r="X3" s="152"/>
      <c r="Y3" s="152" t="str">
        <f>'Fields names'!A21</f>
        <v>Produktbezeichnung</v>
      </c>
      <c r="Z3" s="571">
        <f>'PRODUCT &amp; PO'!$S$6</f>
        <v>0</v>
      </c>
      <c r="AA3" s="571"/>
      <c r="AB3" s="571">
        <f>'PRODUCT &amp; PO'!$S$6</f>
        <v>0</v>
      </c>
      <c r="AC3" s="801"/>
    </row>
    <row r="4" spans="1:45" s="77" customFormat="1" ht="27" customHeight="1">
      <c r="A4" s="146"/>
      <c r="B4" s="153"/>
      <c r="C4" s="153"/>
      <c r="D4" s="153"/>
      <c r="E4" s="803" t="str">
        <f>'Fields names'!A232</f>
        <v>Kosmetik, Lebensmittel und Nahrungsergänzungsmittel</v>
      </c>
      <c r="F4" s="803"/>
      <c r="G4" s="803"/>
      <c r="H4" s="803"/>
      <c r="I4" s="803"/>
      <c r="J4" s="803"/>
      <c r="K4" s="803"/>
      <c r="L4" s="803"/>
      <c r="M4" s="803"/>
      <c r="N4" s="803"/>
      <c r="O4" s="803"/>
      <c r="P4" s="803"/>
      <c r="Q4" s="803"/>
      <c r="R4" s="218"/>
      <c r="S4" s="149"/>
      <c r="T4" s="149"/>
      <c r="U4" s="149"/>
      <c r="V4" s="149"/>
      <c r="X4" s="152"/>
      <c r="Y4" s="152" t="str">
        <f>'Fields names'!A17</f>
        <v>Lieferant</v>
      </c>
      <c r="Z4" s="571">
        <f>'PRODUCT &amp; PO'!$B$6</f>
        <v>0</v>
      </c>
      <c r="AA4" s="571"/>
      <c r="AB4" s="571">
        <f>'PRODUCT &amp; PO'!$J$6</f>
        <v>0</v>
      </c>
      <c r="AC4" s="801"/>
    </row>
    <row r="5" spans="1:45" s="77" customFormat="1">
      <c r="A5" s="146"/>
      <c r="B5" s="146"/>
      <c r="C5" s="146"/>
      <c r="D5" s="146"/>
      <c r="E5" s="146"/>
      <c r="F5" s="146"/>
      <c r="G5" s="146"/>
      <c r="H5" s="146"/>
      <c r="I5" s="146"/>
      <c r="J5" s="149"/>
      <c r="K5" s="149"/>
      <c r="L5" s="149"/>
      <c r="M5" s="154"/>
      <c r="N5" s="149"/>
      <c r="O5" s="149"/>
      <c r="P5" s="149"/>
      <c r="Q5" s="150"/>
      <c r="R5" s="149"/>
      <c r="S5" s="149"/>
      <c r="T5" s="149"/>
      <c r="U5" s="149"/>
      <c r="V5" s="149"/>
      <c r="X5" s="152"/>
      <c r="Y5" s="152" t="str">
        <f>'Fields names'!A19</f>
        <v>Marke</v>
      </c>
      <c r="Z5" s="571">
        <f>'PRODUCT &amp; PO'!$J$6</f>
        <v>0</v>
      </c>
      <c r="AA5" s="571"/>
      <c r="AB5" s="571">
        <f>'PRODUCT &amp; PO'!$B$6</f>
        <v>0</v>
      </c>
      <c r="AC5" s="801"/>
    </row>
    <row r="6" spans="1:45">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05"/>
      <c r="AF6" s="105"/>
      <c r="AG6" s="105"/>
      <c r="AH6" s="105"/>
      <c r="AI6" s="105"/>
      <c r="AJ6" s="105"/>
      <c r="AK6" s="105"/>
      <c r="AL6" s="105"/>
      <c r="AM6" s="105"/>
      <c r="AN6" s="105"/>
      <c r="AO6" s="105"/>
    </row>
    <row r="7" spans="1:45" ht="26">
      <c r="A7" s="155"/>
      <c r="B7" s="785" t="str">
        <f>'Fields names'!A53</f>
        <v>Zoll</v>
      </c>
      <c r="C7" s="785"/>
      <c r="D7" s="785"/>
      <c r="E7" s="785"/>
      <c r="F7" s="785"/>
      <c r="G7" s="785"/>
      <c r="H7" s="785"/>
      <c r="I7" s="785"/>
      <c r="J7" s="785"/>
      <c r="K7" s="785"/>
      <c r="L7" s="785"/>
      <c r="M7" s="785"/>
      <c r="N7" s="785"/>
      <c r="O7" s="785"/>
      <c r="P7" s="785"/>
      <c r="Q7" s="785"/>
      <c r="R7" s="785"/>
      <c r="S7" s="785"/>
      <c r="T7" s="785"/>
      <c r="U7" s="785"/>
      <c r="V7" s="785"/>
      <c r="W7" s="785"/>
      <c r="X7" s="785"/>
      <c r="Y7" s="785"/>
      <c r="Z7" s="785"/>
      <c r="AA7" s="785"/>
      <c r="AB7" s="785"/>
      <c r="AC7" s="785"/>
      <c r="AD7" s="155"/>
      <c r="AE7" s="105"/>
      <c r="AF7" s="108"/>
      <c r="AG7" s="108"/>
      <c r="AH7" s="108"/>
      <c r="AI7" s="105"/>
      <c r="AJ7" s="105"/>
      <c r="AK7" s="105"/>
      <c r="AL7" s="105"/>
      <c r="AM7" s="105"/>
      <c r="AN7" s="105"/>
      <c r="AO7" s="105"/>
      <c r="AP7" s="105"/>
      <c r="AQ7" s="105"/>
      <c r="AR7" s="105"/>
      <c r="AS7" s="105"/>
    </row>
    <row r="8" spans="1:45" ht="110.5" customHeight="1">
      <c r="A8" s="155"/>
      <c r="B8" s="815" t="str">
        <f>'drop down choices'!DN3</f>
        <v>Sehr geehrter Lieferant, nehmen Sie bitte zur Kenntnis, dass die unten aufgeführten Anforderungen entscheidend sind, um sicherzustellen, dass die Regeln und Vorschriften zur Einhaltung der Zollvorschriften erfüllt werden. Detaillierte Produktinformationen, einschließlich darüber, was das Produkt ist, woraus es besteht und welche Hauptfunktion es hat, sowie sein Herkunftsland (Herstellung) untermauern unsere Position zur Einhaltung der Vorschriften und stellen sicher, dass operative und rechtliche Anforderungen erfüllt werden können. Es ist auch wichtig, dass diese Informationen zur Unterstützung der von Ihnen als Lieferant (während der Importphase) gelieferten Handelsdokumentation zur Verfügung gestellt werden und nicht mit den Anforderungen des Handbuchs für Hartwaren-/Schmucklogistik übereinstimmen, das Ihnen bei der Einrichtung des Lieferanten zur Verfügung gestellt wurde. Bitte lesen Sie den Abschnitt über die Anforderungen an die Handelsdokumentation, um die für Zollzwecke verwendeten Schlüsselinformationen zu verstehen. Wenn Sie nach der Durchsicht des Logistikhandbuchs immer noch Anleitung in Bezug auf Produktinformationen benötigen, die für Zollzwecke verwendet werden, wenden Sie sich bitte an das Zoll-Team, das in der Lage sein wird, Ihre Fragen zu diesem Bereich zu klären. Sie können kontaktiert werden unter:</v>
      </c>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102"/>
      <c r="AE8" s="102"/>
      <c r="AF8" s="102"/>
      <c r="AG8" s="102"/>
      <c r="AH8" s="102"/>
      <c r="AI8" s="102"/>
      <c r="AJ8" s="102"/>
      <c r="AK8" s="102"/>
      <c r="AL8" s="102"/>
      <c r="AM8" s="102"/>
      <c r="AN8" s="102"/>
      <c r="AO8" s="102"/>
      <c r="AP8" s="105"/>
      <c r="AQ8" s="105"/>
      <c r="AR8" s="105"/>
      <c r="AS8" s="105"/>
    </row>
    <row r="9" spans="1:45" ht="20.5" customHeight="1">
      <c r="A9" s="155"/>
      <c r="B9" s="833" t="str">
        <f>'drop down choices'!DN4</f>
        <v>de-zoll@qvc.com</v>
      </c>
      <c r="C9" s="833"/>
      <c r="D9" s="833"/>
      <c r="E9" s="833"/>
      <c r="F9" s="833"/>
      <c r="G9" s="833"/>
      <c r="H9" s="833"/>
      <c r="I9" s="833"/>
      <c r="J9" s="833"/>
      <c r="K9" s="833"/>
      <c r="L9" s="833"/>
      <c r="M9" s="833"/>
      <c r="N9" s="833"/>
      <c r="O9" s="833"/>
      <c r="P9" s="292"/>
      <c r="Q9" s="292"/>
      <c r="R9" s="292"/>
      <c r="S9" s="292"/>
      <c r="T9" s="292"/>
      <c r="U9" s="292"/>
      <c r="V9" s="292"/>
      <c r="W9" s="292"/>
      <c r="X9" s="292"/>
      <c r="Y9" s="292"/>
      <c r="Z9" s="292"/>
      <c r="AA9" s="292"/>
      <c r="AB9" s="292"/>
      <c r="AC9" s="292"/>
      <c r="AD9" s="155"/>
      <c r="AE9" s="111"/>
      <c r="AF9" s="102"/>
      <c r="AG9" s="102"/>
      <c r="AH9" s="102"/>
      <c r="AI9" s="102"/>
      <c r="AJ9" s="102"/>
      <c r="AK9" s="102"/>
      <c r="AL9" s="102"/>
      <c r="AM9" s="102"/>
      <c r="AN9" s="102"/>
      <c r="AO9" s="102"/>
      <c r="AP9" s="105"/>
      <c r="AQ9" s="105"/>
      <c r="AR9" s="105"/>
      <c r="AS9" s="105"/>
    </row>
    <row r="10" spans="1:45" ht="15" customHeight="1">
      <c r="A10" s="155"/>
      <c r="B10" s="816" t="str">
        <f>'Fields names'!A56</f>
        <v>Zolltarifnummer</v>
      </c>
      <c r="C10" s="817"/>
      <c r="D10" s="817"/>
      <c r="E10" s="817"/>
      <c r="F10" s="817"/>
      <c r="G10" s="818"/>
      <c r="H10" s="822"/>
      <c r="I10" s="823"/>
      <c r="J10" s="823"/>
      <c r="K10" s="823"/>
      <c r="L10" s="823"/>
      <c r="M10" s="823"/>
      <c r="N10" s="823"/>
      <c r="O10" s="824"/>
      <c r="P10" s="156"/>
      <c r="Q10" s="156"/>
      <c r="R10" s="156"/>
      <c r="S10" s="156"/>
      <c r="T10" s="156"/>
      <c r="U10" s="156"/>
      <c r="V10" s="156"/>
      <c r="W10" s="156"/>
      <c r="X10" s="156"/>
      <c r="Y10" s="156"/>
      <c r="Z10" s="156"/>
      <c r="AA10" s="156"/>
      <c r="AB10" s="156"/>
      <c r="AC10" s="156"/>
      <c r="AD10" s="155"/>
      <c r="AE10" s="286" t="str">
        <f>B10</f>
        <v>Zolltarifnummer</v>
      </c>
      <c r="AF10" s="281"/>
      <c r="AG10" s="281"/>
      <c r="AH10" s="281"/>
      <c r="AI10" s="281"/>
      <c r="AJ10" s="281"/>
      <c r="AK10" s="281"/>
      <c r="AL10" s="281"/>
      <c r="AM10" s="281"/>
      <c r="AN10" s="102"/>
      <c r="AO10" s="102"/>
      <c r="AP10" s="105"/>
      <c r="AQ10" s="105"/>
      <c r="AR10" s="105"/>
      <c r="AS10" s="105"/>
    </row>
    <row r="11" spans="1:45" ht="25.15" customHeight="1">
      <c r="A11" s="155"/>
      <c r="B11" s="819"/>
      <c r="C11" s="820"/>
      <c r="D11" s="820"/>
      <c r="E11" s="820"/>
      <c r="F11" s="820"/>
      <c r="G11" s="821"/>
      <c r="H11" s="825"/>
      <c r="I11" s="826"/>
      <c r="J11" s="826"/>
      <c r="K11" s="826"/>
      <c r="L11" s="826"/>
      <c r="M11" s="826"/>
      <c r="N11" s="826"/>
      <c r="O11" s="827"/>
      <c r="P11" s="156"/>
      <c r="Q11" s="828" t="str">
        <f>'Fields names'!A79</f>
        <v>Enthält das Produkt...?</v>
      </c>
      <c r="R11" s="828"/>
      <c r="S11" s="828"/>
      <c r="T11" s="828"/>
      <c r="U11" s="828"/>
      <c r="V11" s="829"/>
      <c r="W11" s="864" t="str">
        <f>'Fields names'!A48</f>
        <v>Materialangabe</v>
      </c>
      <c r="X11" s="864"/>
      <c r="Y11" s="864"/>
      <c r="Z11" s="864"/>
      <c r="AA11" s="864"/>
      <c r="AB11" s="864"/>
      <c r="AC11" s="864"/>
      <c r="AD11" s="155"/>
      <c r="AE11" s="847" t="str">
        <f>CONCATENATE("&lt;==",'Fields names'!A71)</f>
        <v>&lt;==Bitte Zolltarifnummer angeben</v>
      </c>
      <c r="AF11" s="847"/>
      <c r="AG11" s="847"/>
      <c r="AH11" s="847"/>
      <c r="AI11" s="847"/>
      <c r="AJ11" s="847"/>
      <c r="AK11" s="847"/>
      <c r="AL11" s="847"/>
      <c r="AM11" s="847"/>
      <c r="AN11" s="847"/>
      <c r="AO11" s="102"/>
      <c r="AP11" s="105"/>
      <c r="AQ11" s="105"/>
      <c r="AR11" s="105"/>
      <c r="AS11" s="105"/>
    </row>
    <row r="12" spans="1:45" ht="46.15" customHeight="1">
      <c r="A12" s="155"/>
      <c r="B12" s="830" t="str">
        <f>'Fields names'!A57</f>
        <v>Materialzusammensetzung (für Zollzwecke)</v>
      </c>
      <c r="C12" s="831"/>
      <c r="D12" s="831"/>
      <c r="E12" s="831"/>
      <c r="F12" s="831"/>
      <c r="G12" s="832"/>
      <c r="H12" s="848"/>
      <c r="I12" s="849"/>
      <c r="J12" s="849"/>
      <c r="K12" s="849"/>
      <c r="L12" s="849"/>
      <c r="M12" s="849"/>
      <c r="N12" s="849"/>
      <c r="O12" s="850"/>
      <c r="P12" s="156"/>
      <c r="Q12" s="851" t="str">
        <f>'Fields names'!A58</f>
        <v>Textile Bestandteile</v>
      </c>
      <c r="R12" s="852"/>
      <c r="S12" s="852"/>
      <c r="T12" s="852"/>
      <c r="U12" s="853"/>
      <c r="V12" s="283" t="s">
        <v>300</v>
      </c>
      <c r="W12" s="854" t="str">
        <f>IF(V12='drop down choices'!G5,"n/a","")</f>
        <v/>
      </c>
      <c r="X12" s="855"/>
      <c r="Y12" s="855"/>
      <c r="Z12" s="855"/>
      <c r="AA12" s="855"/>
      <c r="AB12" s="855"/>
      <c r="AC12" s="856"/>
      <c r="AD12" s="155"/>
      <c r="AE12" s="846" t="str">
        <f>instructions!A13</f>
        <v>Zoll-Warentarifnummer: diese Klassifizierungsnummer basiert auf der Produktbeschreibung und ist zur korrekten Zollabfertigung nötig</v>
      </c>
      <c r="AF12" s="846"/>
      <c r="AG12" s="846"/>
      <c r="AH12" s="846"/>
      <c r="AI12" s="846"/>
      <c r="AJ12" s="846"/>
      <c r="AK12" s="846"/>
      <c r="AL12" s="846"/>
      <c r="AM12" s="846"/>
      <c r="AN12" s="102"/>
      <c r="AO12" s="102"/>
      <c r="AP12" s="105"/>
      <c r="AQ12" s="105"/>
      <c r="AR12" s="105"/>
      <c r="AS12" s="105"/>
    </row>
    <row r="13" spans="1:45" ht="27" customHeight="1">
      <c r="A13" s="155"/>
      <c r="B13" s="293" t="str">
        <f>CONCATENATE("^",instructions!A80)</f>
        <v>^im Falle eines Sets/verschiedener Bestandteile je Produkt, benutzen Sie bitte die Tabelle unten</v>
      </c>
      <c r="C13" s="162"/>
      <c r="D13" s="162"/>
      <c r="E13" s="162"/>
      <c r="F13" s="162"/>
      <c r="G13" s="162"/>
      <c r="H13" s="162"/>
      <c r="I13" s="162"/>
      <c r="J13" s="162"/>
      <c r="K13" s="162"/>
      <c r="L13" s="162"/>
      <c r="M13" s="162"/>
      <c r="N13" s="162"/>
      <c r="O13" s="162"/>
      <c r="P13" s="156"/>
      <c r="Q13" s="839" t="str">
        <f>IF(V12='drop down choices'!G4,'Fields names'!A59,"n/a")</f>
        <v>n/a</v>
      </c>
      <c r="R13" s="840"/>
      <c r="S13" s="840"/>
      <c r="T13" s="840"/>
      <c r="U13" s="840"/>
      <c r="V13" s="841" t="s">
        <v>300</v>
      </c>
      <c r="W13" s="842"/>
      <c r="X13" s="842"/>
      <c r="Y13" s="842"/>
      <c r="Z13" s="842"/>
      <c r="AA13" s="842"/>
      <c r="AB13" s="842"/>
      <c r="AC13" s="843"/>
      <c r="AD13" s="155"/>
      <c r="AE13" s="758" t="str">
        <f>CONCATENATE("&lt;== ",instructions!A12)</f>
        <v>&lt;== bitte textile Herstellungsart angeben: Bei Textilien ist die Konstruktion des Hauptmaterials für die Zollabwicklung erforderlich.</v>
      </c>
      <c r="AF13" s="758"/>
      <c r="AG13" s="758"/>
      <c r="AH13" s="758"/>
      <c r="AI13" s="758"/>
      <c r="AJ13" s="758"/>
      <c r="AK13" s="758"/>
      <c r="AL13" s="758"/>
      <c r="AM13" s="758"/>
      <c r="AN13" s="758"/>
      <c r="AO13" s="758"/>
      <c r="AP13" s="758"/>
      <c r="AQ13" s="105"/>
      <c r="AR13" s="105"/>
      <c r="AS13" s="105"/>
    </row>
    <row r="14" spans="1:45" ht="32.5" customHeight="1">
      <c r="A14" s="155"/>
      <c r="B14" s="791" t="str">
        <f>'Fields names'!A79</f>
        <v>Enthält das Produkt...?</v>
      </c>
      <c r="C14" s="791"/>
      <c r="D14" s="791"/>
      <c r="E14" s="791"/>
      <c r="F14" s="791"/>
      <c r="G14" s="792"/>
      <c r="H14" s="789" t="str">
        <f>'Fields names'!A65</f>
        <v>Typ</v>
      </c>
      <c r="I14" s="789"/>
      <c r="J14" s="789"/>
      <c r="K14" s="789"/>
      <c r="L14" s="789" t="str">
        <f>'Fields names'!A66</f>
        <v>Tier</v>
      </c>
      <c r="M14" s="789"/>
      <c r="N14" s="789"/>
      <c r="O14" s="789"/>
      <c r="P14" s="156"/>
      <c r="Q14" s="786" t="str">
        <f>'Fields names'!A74</f>
        <v>Bürsten/Pinsel/Borsten</v>
      </c>
      <c r="R14" s="787"/>
      <c r="S14" s="787"/>
      <c r="T14" s="787"/>
      <c r="U14" s="788"/>
      <c r="V14" s="128" t="s">
        <v>300</v>
      </c>
      <c r="W14" s="804" t="str">
        <f>IF(V14='drop down choices'!G5,"n/a","")</f>
        <v/>
      </c>
      <c r="X14" s="804"/>
      <c r="Y14" s="804"/>
      <c r="Z14" s="804"/>
      <c r="AA14" s="804"/>
      <c r="AB14" s="804"/>
      <c r="AC14" s="804"/>
      <c r="AD14" s="155"/>
      <c r="AE14" s="286" t="str">
        <f>Q11</f>
        <v>Enthält das Produkt...?</v>
      </c>
      <c r="AF14" s="282"/>
      <c r="AG14" s="282"/>
      <c r="AH14" s="282"/>
      <c r="AI14" s="282"/>
      <c r="AJ14" s="282"/>
      <c r="AK14" s="282"/>
      <c r="AL14" s="282"/>
      <c r="AM14" s="282"/>
      <c r="AN14" s="102"/>
      <c r="AO14" s="102"/>
      <c r="AP14" s="105"/>
      <c r="AQ14" s="105"/>
      <c r="AR14" s="105"/>
      <c r="AS14" s="105"/>
    </row>
    <row r="15" spans="1:45" ht="32.5" customHeight="1">
      <c r="A15" s="155"/>
      <c r="B15" s="790" t="str">
        <f>'Fields names'!A67</f>
        <v>Leder (J/N)</v>
      </c>
      <c r="C15" s="790"/>
      <c r="D15" s="790"/>
      <c r="E15" s="790"/>
      <c r="F15" s="790"/>
      <c r="G15" s="128" t="s">
        <v>300</v>
      </c>
      <c r="H15" s="621" t="str">
        <f>IF(G15='drop down choices'!$G$5,"n/a","")</f>
        <v/>
      </c>
      <c r="I15" s="621"/>
      <c r="J15" s="621"/>
      <c r="K15" s="621"/>
      <c r="L15" s="621" t="str">
        <f>IF(G15='drop down choices'!$G$5,"n/a","")</f>
        <v/>
      </c>
      <c r="M15" s="621"/>
      <c r="N15" s="621"/>
      <c r="O15" s="621"/>
      <c r="P15" s="156"/>
      <c r="Q15" s="786" t="str">
        <f>'Fields names'!A54</f>
        <v>Kunststoffteile aus Melamin</v>
      </c>
      <c r="R15" s="787"/>
      <c r="S15" s="787"/>
      <c r="T15" s="787"/>
      <c r="U15" s="788"/>
      <c r="V15" s="128" t="s">
        <v>300</v>
      </c>
      <c r="W15" s="420" t="str">
        <f>IF(V15='drop down choices'!G5,"n/a",IF(V15='drop down choices'!G4,"mg:",""))</f>
        <v/>
      </c>
      <c r="X15" s="300"/>
      <c r="Y15" s="776"/>
      <c r="Z15" s="776"/>
      <c r="AA15" s="776"/>
      <c r="AB15" s="776"/>
      <c r="AC15" s="777"/>
      <c r="AD15" s="155"/>
      <c r="AE15" s="758" t="str">
        <f>CONCATENATE("&lt;== ",instructions!A88)</f>
        <v>&lt;== Bitte geben Sie für jedes Detail an, ob es für das Produkt gilt (ja / nein). Wenn ja, geben Sie bitte das Material / den Typ / den Ursprung an.</v>
      </c>
      <c r="AF15" s="758"/>
      <c r="AG15" s="758"/>
      <c r="AH15" s="758"/>
      <c r="AI15" s="758"/>
      <c r="AJ15" s="758"/>
      <c r="AK15" s="758"/>
      <c r="AL15" s="758"/>
      <c r="AM15" s="758"/>
      <c r="AN15" s="758"/>
      <c r="AO15" s="758"/>
      <c r="AP15" s="758"/>
      <c r="AQ15" s="105"/>
      <c r="AR15" s="105"/>
      <c r="AS15" s="105"/>
    </row>
    <row r="16" spans="1:45" ht="17.5" customHeight="1">
      <c r="A16" s="155"/>
      <c r="B16" s="795" t="str">
        <f>'Fields names'!A68</f>
        <v>Echte Daunen &amp; Federn (J/N)</v>
      </c>
      <c r="C16" s="796"/>
      <c r="D16" s="796"/>
      <c r="E16" s="796"/>
      <c r="F16" s="797"/>
      <c r="G16" s="812" t="s">
        <v>300</v>
      </c>
      <c r="H16" s="834" t="str">
        <f>IF(G16='drop down choices'!$G$5,"n/a","")</f>
        <v/>
      </c>
      <c r="I16" s="835"/>
      <c r="J16" s="835"/>
      <c r="K16" s="836"/>
      <c r="L16" s="834" t="str">
        <f>IF(G16='drop down choices'!$G$5,"n/a","")</f>
        <v/>
      </c>
      <c r="M16" s="835"/>
      <c r="N16" s="835"/>
      <c r="O16" s="836"/>
      <c r="P16" s="156"/>
      <c r="Q16" s="795" t="str">
        <f>'Fields names'!A55</f>
        <v>Kunststoffteile aus Polyamid</v>
      </c>
      <c r="R16" s="805"/>
      <c r="S16" s="805"/>
      <c r="T16" s="805"/>
      <c r="U16" s="806"/>
      <c r="V16" s="810" t="s">
        <v>300</v>
      </c>
      <c r="W16" s="756" t="str">
        <f>IF(V16='drop down choices'!G5,"n/a",IF(V16='drop down choices'!G4,"mg:",""))</f>
        <v/>
      </c>
      <c r="X16" s="301"/>
      <c r="Y16" s="778"/>
      <c r="Z16" s="778"/>
      <c r="AA16" s="778"/>
      <c r="AB16" s="778"/>
      <c r="AC16" s="779"/>
      <c r="AD16" s="155"/>
      <c r="AE16" s="766" t="str">
        <f>CONCATENATE(Q15," &amp; ",Q16)</f>
        <v>Kunststoffteile aus Melamin &amp; Kunststoffteile aus Polyamid</v>
      </c>
      <c r="AF16" s="766"/>
      <c r="AG16" s="766"/>
      <c r="AH16" s="766"/>
      <c r="AI16" s="766"/>
      <c r="AJ16" s="766"/>
      <c r="AK16" s="297"/>
      <c r="AL16" s="857" t="str">
        <f>instructions!A98</f>
        <v>• Für POLYAMID-Produkte, z. B. Nylon, dürfen primäre aromatische Amine, die aus Hongkong oder China geliefert werden und mit Lebensmitteln in Kontakt kommen sollen, nicht in einer nachweisbaren Menge freigesetzt werden (die Nachweismenge beträgt 0,01 mg / kg) - bitte geben Sie die Menge in an mg
• Bei MELAMIN-Produkten darf Formaldehyd, das mit Lebensmitteln in Kontakt kommen soll, nicht in einer Menge von mehr als 15 mg / kg freigesetzt werden. Bitte geben Sie die Menge in mg an</v>
      </c>
      <c r="AM16" s="858"/>
      <c r="AN16" s="858"/>
      <c r="AO16" s="858"/>
      <c r="AP16" s="858"/>
      <c r="AQ16" s="858"/>
      <c r="AR16" s="858"/>
      <c r="AS16" s="859"/>
    </row>
    <row r="17" spans="1:45" ht="17.5" customHeight="1">
      <c r="A17" s="155"/>
      <c r="B17" s="798"/>
      <c r="C17" s="799"/>
      <c r="D17" s="799"/>
      <c r="E17" s="799"/>
      <c r="F17" s="800"/>
      <c r="G17" s="813"/>
      <c r="H17" s="811"/>
      <c r="I17" s="837"/>
      <c r="J17" s="837"/>
      <c r="K17" s="838"/>
      <c r="L17" s="811"/>
      <c r="M17" s="837"/>
      <c r="N17" s="837"/>
      <c r="O17" s="838"/>
      <c r="P17" s="156"/>
      <c r="Q17" s="807"/>
      <c r="R17" s="808"/>
      <c r="S17" s="808"/>
      <c r="T17" s="808"/>
      <c r="U17" s="809"/>
      <c r="V17" s="811"/>
      <c r="W17" s="757"/>
      <c r="X17" s="302"/>
      <c r="Y17" s="780"/>
      <c r="Z17" s="780"/>
      <c r="AA17" s="780"/>
      <c r="AB17" s="780"/>
      <c r="AC17" s="781"/>
      <c r="AD17" s="155"/>
      <c r="AE17" s="758" t="str">
        <f>instructions!A97</f>
        <v>Bitte beachten Sie, dass diese Regelung nur für Artikel aus Hongkong oder China gilt ==&gt;</v>
      </c>
      <c r="AF17" s="758"/>
      <c r="AG17" s="758"/>
      <c r="AH17" s="758"/>
      <c r="AI17" s="758"/>
      <c r="AJ17" s="758"/>
      <c r="AK17" s="782"/>
      <c r="AL17" s="860"/>
      <c r="AM17" s="758"/>
      <c r="AN17" s="758"/>
      <c r="AO17" s="758"/>
      <c r="AP17" s="758"/>
      <c r="AQ17" s="758"/>
      <c r="AR17" s="758"/>
      <c r="AS17" s="782"/>
    </row>
    <row r="18" spans="1:45" ht="11.5" customHeight="1">
      <c r="A18" s="162"/>
      <c r="B18" s="795" t="str">
        <f>'Fields names'!A69</f>
        <v>Echter Pelz (J/N)</v>
      </c>
      <c r="C18" s="796"/>
      <c r="D18" s="796"/>
      <c r="E18" s="796"/>
      <c r="F18" s="797"/>
      <c r="G18" s="812" t="s">
        <v>300</v>
      </c>
      <c r="H18" s="834" t="str">
        <f>IF(G18='drop down choices'!$G$5,"n/a","")</f>
        <v/>
      </c>
      <c r="I18" s="844"/>
      <c r="J18" s="844"/>
      <c r="K18" s="845"/>
      <c r="L18" s="834" t="str">
        <f>IF(G18='drop down choices'!$G$5,"n/a","")</f>
        <v/>
      </c>
      <c r="M18" s="844"/>
      <c r="N18" s="844"/>
      <c r="O18" s="845"/>
      <c r="P18" s="156"/>
      <c r="Q18" s="795" t="str">
        <f>'Fields names'!A75</f>
        <v>Perlen</v>
      </c>
      <c r="R18" s="796"/>
      <c r="S18" s="796"/>
      <c r="T18" s="796"/>
      <c r="U18" s="797"/>
      <c r="V18" s="812" t="s">
        <v>300</v>
      </c>
      <c r="W18" s="767"/>
      <c r="X18" s="768"/>
      <c r="Y18" s="768"/>
      <c r="Z18" s="768"/>
      <c r="AA18" s="768"/>
      <c r="AB18" s="768"/>
      <c r="AC18" s="769"/>
      <c r="AD18" s="155"/>
      <c r="AE18" s="282"/>
      <c r="AF18" s="282"/>
      <c r="AG18" s="282"/>
      <c r="AH18" s="282"/>
      <c r="AI18" s="282"/>
      <c r="AJ18" s="282"/>
      <c r="AK18" s="295"/>
      <c r="AL18" s="860"/>
      <c r="AM18" s="758"/>
      <c r="AN18" s="758"/>
      <c r="AO18" s="758"/>
      <c r="AP18" s="758"/>
      <c r="AQ18" s="758"/>
      <c r="AR18" s="758"/>
      <c r="AS18" s="782"/>
    </row>
    <row r="19" spans="1:45" ht="18.649999999999999" customHeight="1">
      <c r="A19" s="162"/>
      <c r="B19" s="798"/>
      <c r="C19" s="799"/>
      <c r="D19" s="799"/>
      <c r="E19" s="799"/>
      <c r="F19" s="800"/>
      <c r="G19" s="813"/>
      <c r="H19" s="811"/>
      <c r="I19" s="837"/>
      <c r="J19" s="837"/>
      <c r="K19" s="838"/>
      <c r="L19" s="811"/>
      <c r="M19" s="837"/>
      <c r="N19" s="837"/>
      <c r="O19" s="838"/>
      <c r="P19" s="156"/>
      <c r="Q19" s="807"/>
      <c r="R19" s="808"/>
      <c r="S19" s="808"/>
      <c r="T19" s="808"/>
      <c r="U19" s="809"/>
      <c r="V19" s="813"/>
      <c r="W19" s="770"/>
      <c r="X19" s="771"/>
      <c r="Y19" s="771"/>
      <c r="Z19" s="771"/>
      <c r="AA19" s="771"/>
      <c r="AB19" s="771"/>
      <c r="AC19" s="772"/>
      <c r="AD19" s="155"/>
      <c r="AE19" s="294" t="str">
        <f>CONCATENATE("&lt;== ",'Fields names'!A78)</f>
        <v>&lt;== Bitte die genaue Perlenart angeben</v>
      </c>
      <c r="AF19" s="282"/>
      <c r="AG19" s="282"/>
      <c r="AH19" s="282"/>
      <c r="AI19" s="282"/>
      <c r="AJ19" s="282"/>
      <c r="AK19" s="295"/>
      <c r="AL19" s="860"/>
      <c r="AM19" s="758"/>
      <c r="AN19" s="758"/>
      <c r="AO19" s="758"/>
      <c r="AP19" s="758"/>
      <c r="AQ19" s="758"/>
      <c r="AR19" s="758"/>
      <c r="AS19" s="782"/>
    </row>
    <row r="20" spans="1:45" ht="28.15" customHeight="1">
      <c r="A20" s="162"/>
      <c r="B20" s="790" t="str">
        <f>'Fields names'!A70</f>
        <v>Natürliche Bestandteile</v>
      </c>
      <c r="C20" s="790"/>
      <c r="D20" s="790"/>
      <c r="E20" s="790"/>
      <c r="F20" s="790"/>
      <c r="G20" s="128" t="s">
        <v>300</v>
      </c>
      <c r="H20" s="621" t="str">
        <f>IF(G20='drop down choices'!$G$5,"n/a","")</f>
        <v/>
      </c>
      <c r="I20" s="621"/>
      <c r="J20" s="621"/>
      <c r="K20" s="621"/>
      <c r="L20" s="621" t="str">
        <f>IF(G20='drop down choices'!$G$5,"n/a","")</f>
        <v/>
      </c>
      <c r="M20" s="621"/>
      <c r="N20" s="621"/>
      <c r="O20" s="621"/>
      <c r="P20" s="156"/>
      <c r="Q20" s="786" t="str">
        <f>'Fields names'!A76</f>
        <v>Brillen/Sonnenbrillen</v>
      </c>
      <c r="R20" s="787"/>
      <c r="S20" s="787"/>
      <c r="T20" s="787"/>
      <c r="U20" s="788"/>
      <c r="V20" s="128" t="s">
        <v>300</v>
      </c>
      <c r="W20" s="762"/>
      <c r="X20" s="762"/>
      <c r="Y20" s="762"/>
      <c r="Z20" s="762"/>
      <c r="AA20" s="762"/>
      <c r="AB20" s="762"/>
      <c r="AC20" s="762"/>
      <c r="AD20" s="155"/>
      <c r="AE20" s="282"/>
      <c r="AF20" s="282"/>
      <c r="AG20" s="282"/>
      <c r="AH20" s="282"/>
      <c r="AI20" s="282"/>
      <c r="AJ20" s="282"/>
      <c r="AK20" s="295"/>
      <c r="AL20" s="860"/>
      <c r="AM20" s="758"/>
      <c r="AN20" s="758"/>
      <c r="AO20" s="758"/>
      <c r="AP20" s="758"/>
      <c r="AQ20" s="758"/>
      <c r="AR20" s="758"/>
      <c r="AS20" s="782"/>
    </row>
    <row r="21" spans="1:45" ht="18" customHeight="1">
      <c r="A21" s="157"/>
      <c r="B21" s="163" t="str">
        <f>IF(G18='drop down choices'!G4,'Fields names'!A52,"")</f>
        <v/>
      </c>
      <c r="C21" s="162"/>
      <c r="D21" s="162"/>
      <c r="E21" s="162"/>
      <c r="F21" s="162"/>
      <c r="G21" s="162"/>
      <c r="H21" s="162"/>
      <c r="I21" s="162"/>
      <c r="J21" s="162"/>
      <c r="K21" s="162"/>
      <c r="L21" s="162"/>
      <c r="M21" s="162"/>
      <c r="N21" s="162"/>
      <c r="O21" s="162"/>
      <c r="P21" s="156"/>
      <c r="Q21" s="162"/>
      <c r="R21" s="162"/>
      <c r="S21" s="162"/>
      <c r="T21" s="162"/>
      <c r="U21" s="162"/>
      <c r="V21" s="162"/>
      <c r="W21" s="162"/>
      <c r="X21" s="162"/>
      <c r="Y21" s="162"/>
      <c r="Z21" s="162"/>
      <c r="AA21" s="162"/>
      <c r="AB21" s="162"/>
      <c r="AC21" s="162"/>
      <c r="AD21" s="155"/>
      <c r="AE21" s="111"/>
      <c r="AF21" s="112"/>
      <c r="AG21" s="105"/>
      <c r="AH21" s="105"/>
      <c r="AI21" s="105"/>
      <c r="AJ21" s="105"/>
      <c r="AK21" s="296"/>
      <c r="AL21" s="860"/>
      <c r="AM21" s="758"/>
      <c r="AN21" s="758"/>
      <c r="AO21" s="758"/>
      <c r="AP21" s="758"/>
      <c r="AQ21" s="758"/>
      <c r="AR21" s="758"/>
      <c r="AS21" s="782"/>
    </row>
    <row r="22" spans="1:45" ht="9.65" customHeight="1">
      <c r="A22" s="157"/>
      <c r="B22" s="163"/>
      <c r="C22" s="162"/>
      <c r="D22" s="162"/>
      <c r="E22" s="162"/>
      <c r="F22" s="162"/>
      <c r="G22" s="162"/>
      <c r="H22" s="162"/>
      <c r="I22" s="162"/>
      <c r="J22" s="162"/>
      <c r="K22" s="162"/>
      <c r="L22" s="162"/>
      <c r="M22" s="162"/>
      <c r="N22" s="162"/>
      <c r="O22" s="162"/>
      <c r="P22" s="156"/>
      <c r="Q22" s="162"/>
      <c r="R22" s="162"/>
      <c r="S22" s="162"/>
      <c r="T22" s="162"/>
      <c r="U22" s="162"/>
      <c r="V22" s="162"/>
      <c r="W22" s="162"/>
      <c r="X22" s="162"/>
      <c r="Y22" s="162"/>
      <c r="Z22" s="162"/>
      <c r="AA22" s="162"/>
      <c r="AB22" s="162"/>
      <c r="AC22" s="162"/>
      <c r="AD22" s="155"/>
      <c r="AE22" s="162"/>
      <c r="AF22" s="102"/>
      <c r="AG22" s="102"/>
      <c r="AH22" s="102"/>
      <c r="AI22" s="102"/>
      <c r="AJ22" s="102"/>
      <c r="AK22" s="296"/>
      <c r="AL22" s="861"/>
      <c r="AM22" s="862"/>
      <c r="AN22" s="862"/>
      <c r="AO22" s="862"/>
      <c r="AP22" s="862"/>
      <c r="AQ22" s="862"/>
      <c r="AR22" s="862"/>
      <c r="AS22" s="863"/>
    </row>
    <row r="23" spans="1:45" ht="34.15" customHeight="1">
      <c r="A23" s="157"/>
      <c r="B23" s="159"/>
      <c r="C23" s="159"/>
      <c r="D23" s="159"/>
      <c r="E23" s="159"/>
      <c r="F23" s="164" t="str">
        <f>'Fields names'!A34</f>
        <v>Bestandteile</v>
      </c>
      <c r="G23" s="773"/>
      <c r="H23" s="774"/>
      <c r="I23" s="775"/>
      <c r="J23" s="773"/>
      <c r="K23" s="774"/>
      <c r="L23" s="775"/>
      <c r="M23" s="773"/>
      <c r="N23" s="774"/>
      <c r="O23" s="775"/>
      <c r="P23" s="793"/>
      <c r="Q23" s="793"/>
      <c r="R23" s="793"/>
      <c r="S23" s="793"/>
      <c r="T23" s="773"/>
      <c r="U23" s="774"/>
      <c r="V23" s="775"/>
      <c r="W23" s="773"/>
      <c r="X23" s="774"/>
      <c r="Y23" s="774"/>
      <c r="Z23" s="775"/>
      <c r="AA23" s="773"/>
      <c r="AB23" s="774"/>
      <c r="AC23" s="775"/>
      <c r="AD23" s="155"/>
      <c r="AE23" s="286" t="str">
        <f>'Fields names'!A33</f>
        <v>Einzelne Bestandteile ergänzen - NUR im Falle eines Sets =&gt;</v>
      </c>
      <c r="AF23" s="102"/>
      <c r="AG23" s="102"/>
      <c r="AH23" s="102"/>
      <c r="AI23" s="102"/>
      <c r="AJ23" s="102"/>
      <c r="AK23" s="102"/>
      <c r="AL23" s="102"/>
      <c r="AM23" s="102"/>
      <c r="AN23" s="102"/>
      <c r="AO23" s="102"/>
      <c r="AP23" s="105"/>
      <c r="AQ23" s="105"/>
      <c r="AR23" s="105"/>
      <c r="AS23" s="105"/>
    </row>
    <row r="24" spans="1:45" ht="41.25" customHeight="1">
      <c r="A24" s="157"/>
      <c r="B24" s="783" t="str">
        <f>'Fields names'!A56</f>
        <v>Zolltarifnummer</v>
      </c>
      <c r="C24" s="784"/>
      <c r="D24" s="784"/>
      <c r="E24" s="784"/>
      <c r="F24" s="784"/>
      <c r="G24" s="759"/>
      <c r="H24" s="760"/>
      <c r="I24" s="761"/>
      <c r="J24" s="759"/>
      <c r="K24" s="760"/>
      <c r="L24" s="761"/>
      <c r="M24" s="759"/>
      <c r="N24" s="760"/>
      <c r="O24" s="761"/>
      <c r="P24" s="794"/>
      <c r="Q24" s="794"/>
      <c r="R24" s="794"/>
      <c r="S24" s="794"/>
      <c r="T24" s="759"/>
      <c r="U24" s="760"/>
      <c r="V24" s="761"/>
      <c r="W24" s="759"/>
      <c r="X24" s="760"/>
      <c r="Y24" s="760"/>
      <c r="Z24" s="761"/>
      <c r="AA24" s="759"/>
      <c r="AB24" s="760"/>
      <c r="AC24" s="761"/>
      <c r="AD24" s="155"/>
      <c r="AE24" s="755" t="str">
        <f>CONCATENATE("&lt;== ",instructions!A22)</f>
        <v>&lt;== Bitte nennen Sie in den vorgegebenen Feldern, passend für jedes Setbestandteil, die Zoll-Warentarifnummer und nutzen je Teil eine eigene Spalte: diese Details sind zur korrekten Zollabfertigung nötig</v>
      </c>
      <c r="AF24" s="755"/>
      <c r="AG24" s="755"/>
      <c r="AH24" s="755"/>
      <c r="AI24" s="755"/>
      <c r="AJ24" s="755"/>
      <c r="AK24" s="755"/>
      <c r="AL24" s="755"/>
      <c r="AM24" s="755"/>
      <c r="AN24" s="102"/>
      <c r="AO24" s="102"/>
      <c r="AP24" s="105"/>
      <c r="AQ24" s="105"/>
      <c r="AR24" s="105"/>
      <c r="AS24" s="105"/>
    </row>
    <row r="25" spans="1:45" ht="45" customHeight="1">
      <c r="A25" s="157"/>
      <c r="B25" s="783" t="str">
        <f>'Fields names'!A57</f>
        <v>Materialzusammensetzung (für Zollzwecke)</v>
      </c>
      <c r="C25" s="784"/>
      <c r="D25" s="784"/>
      <c r="E25" s="784"/>
      <c r="F25" s="784"/>
      <c r="G25" s="763"/>
      <c r="H25" s="764"/>
      <c r="I25" s="765"/>
      <c r="J25" s="763"/>
      <c r="K25" s="764"/>
      <c r="L25" s="765"/>
      <c r="M25" s="763"/>
      <c r="N25" s="764"/>
      <c r="O25" s="765"/>
      <c r="P25" s="814"/>
      <c r="Q25" s="814"/>
      <c r="R25" s="814"/>
      <c r="S25" s="814"/>
      <c r="T25" s="763"/>
      <c r="U25" s="764"/>
      <c r="V25" s="765"/>
      <c r="W25" s="763"/>
      <c r="X25" s="764"/>
      <c r="Y25" s="764"/>
      <c r="Z25" s="765"/>
      <c r="AA25" s="763"/>
      <c r="AB25" s="764"/>
      <c r="AC25" s="765"/>
      <c r="AD25" s="155"/>
      <c r="AE25" s="755" t="str">
        <f>CONCATENATE("&lt;== ",instructions!A91)</f>
        <v>&lt;== Bitte geben Sie die Produktzusammensetzung an, z.B. Kosmetika auf Puder- oder Cremebasis oder verwendetes Material, z.B. Beutel aus Kunststoff (für Zollzwecke), und stellen Sie bitte sicher, dass dies für jede Komponente innerhalb des Satzes angegeben ist und sie für jede Komponente separate Spalten haben.</v>
      </c>
      <c r="AF25" s="755"/>
      <c r="AG25" s="755"/>
      <c r="AH25" s="755"/>
      <c r="AI25" s="755"/>
      <c r="AJ25" s="755"/>
      <c r="AK25" s="755"/>
      <c r="AL25" s="755"/>
      <c r="AM25" s="755"/>
      <c r="AN25" s="102"/>
      <c r="AO25" s="102"/>
      <c r="AP25" s="105"/>
      <c r="AQ25" s="105"/>
      <c r="AR25" s="105"/>
      <c r="AS25" s="105"/>
    </row>
    <row r="26" spans="1:45" ht="34.15" customHeight="1">
      <c r="A26" s="157"/>
      <c r="B26" s="783" t="str">
        <f>'Fields names'!A42</f>
        <v>Ursprungsland</v>
      </c>
      <c r="C26" s="784"/>
      <c r="D26" s="784"/>
      <c r="E26" s="784"/>
      <c r="F26" s="784"/>
      <c r="G26" s="759"/>
      <c r="H26" s="760"/>
      <c r="I26" s="761"/>
      <c r="J26" s="759"/>
      <c r="K26" s="760"/>
      <c r="L26" s="761"/>
      <c r="M26" s="759"/>
      <c r="N26" s="760"/>
      <c r="O26" s="761"/>
      <c r="P26" s="794"/>
      <c r="Q26" s="794"/>
      <c r="R26" s="794"/>
      <c r="S26" s="794"/>
      <c r="T26" s="759"/>
      <c r="U26" s="760"/>
      <c r="V26" s="761"/>
      <c r="W26" s="759"/>
      <c r="X26" s="760"/>
      <c r="Y26" s="760"/>
      <c r="Z26" s="761"/>
      <c r="AA26" s="759"/>
      <c r="AB26" s="760"/>
      <c r="AC26" s="761"/>
      <c r="AD26" s="155"/>
      <c r="AE26" s="755" t="str">
        <f>CONCATENATE("&lt;== ",instructions!A21)</f>
        <v>&lt;== Bitte bestätigen Sie uns das Ursprungsland (Herstellungsland) für jeden Setbestandteil und nutzen Sie in der Tabelle eine eigene Spalte je Teil: diese Details sind zur korrekten Zollabfertigung nötig.</v>
      </c>
      <c r="AF26" s="755"/>
      <c r="AG26" s="755"/>
      <c r="AH26" s="755"/>
      <c r="AI26" s="755"/>
      <c r="AJ26" s="755"/>
      <c r="AK26" s="755"/>
      <c r="AL26" s="755"/>
      <c r="AM26" s="755"/>
      <c r="AN26" s="102"/>
      <c r="AO26" s="102"/>
      <c r="AP26" s="105"/>
      <c r="AQ26" s="105"/>
      <c r="AR26" s="105"/>
      <c r="AS26" s="105"/>
    </row>
    <row r="27" spans="1:45" ht="15.65" customHeight="1">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5"/>
      <c r="AE27" s="284"/>
      <c r="AF27" s="285"/>
      <c r="AG27" s="102"/>
      <c r="AH27" s="102"/>
      <c r="AI27" s="102"/>
      <c r="AJ27" s="102"/>
      <c r="AK27" s="102"/>
      <c r="AL27" s="102"/>
      <c r="AM27" s="102"/>
      <c r="AN27" s="102"/>
      <c r="AO27" s="102"/>
      <c r="AP27" s="105"/>
      <c r="AQ27" s="105"/>
      <c r="AR27" s="105"/>
      <c r="AS27" s="105"/>
    </row>
    <row r="28" spans="1:45">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9"/>
      <c r="AD28" s="155"/>
      <c r="AE28" s="266"/>
      <c r="AF28" s="266"/>
      <c r="AG28" s="266"/>
      <c r="AH28" s="266"/>
      <c r="AI28" s="266"/>
      <c r="AJ28" s="266"/>
      <c r="AK28" s="266"/>
      <c r="AL28" s="266"/>
      <c r="AM28" s="102"/>
      <c r="AN28" s="102"/>
      <c r="AO28" s="102"/>
      <c r="AP28" s="105"/>
      <c r="AQ28" s="105"/>
      <c r="AR28" s="105"/>
      <c r="AS28" s="105"/>
    </row>
    <row r="29" spans="1:45" ht="42.65" customHeight="1">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9"/>
      <c r="AD29" s="155"/>
      <c r="AE29" s="755"/>
      <c r="AF29" s="755"/>
      <c r="AG29" s="755"/>
      <c r="AH29" s="755"/>
      <c r="AI29" s="755"/>
      <c r="AJ29" s="755"/>
      <c r="AK29" s="755"/>
      <c r="AL29" s="755"/>
      <c r="AM29" s="755"/>
      <c r="AN29" s="102"/>
      <c r="AO29" s="102"/>
      <c r="AP29" s="105"/>
      <c r="AQ29" s="105"/>
      <c r="AR29" s="105"/>
      <c r="AS29" s="105"/>
    </row>
    <row r="30" spans="1:45" ht="42.65" customHeight="1">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9"/>
      <c r="AD30" s="155"/>
      <c r="AE30" s="755"/>
      <c r="AF30" s="755"/>
      <c r="AG30" s="755"/>
      <c r="AH30" s="755"/>
      <c r="AI30" s="755"/>
      <c r="AJ30" s="755"/>
      <c r="AK30" s="755"/>
      <c r="AL30" s="755"/>
      <c r="AM30" s="755"/>
      <c r="AN30" s="102"/>
      <c r="AO30" s="102"/>
      <c r="AP30" s="105"/>
      <c r="AQ30" s="105"/>
      <c r="AR30" s="105"/>
      <c r="AS30" s="105"/>
    </row>
    <row r="31" spans="1:45" ht="42.65" customHeight="1">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9"/>
      <c r="AD31" s="155"/>
      <c r="AE31" s="266"/>
      <c r="AF31" s="266"/>
      <c r="AG31" s="266"/>
      <c r="AH31" s="266"/>
      <c r="AI31" s="266"/>
      <c r="AJ31" s="266"/>
      <c r="AK31" s="266"/>
      <c r="AL31" s="266"/>
      <c r="AM31" s="102"/>
      <c r="AN31" s="102"/>
      <c r="AO31" s="102"/>
      <c r="AP31" s="105"/>
      <c r="AQ31" s="105"/>
      <c r="AR31" s="105"/>
      <c r="AS31" s="105"/>
    </row>
    <row r="32" spans="1:45" ht="42.65" customHeight="1">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9"/>
      <c r="AD32" s="155"/>
      <c r="AE32" s="266"/>
      <c r="AF32" s="266"/>
      <c r="AG32" s="266"/>
      <c r="AH32" s="266"/>
      <c r="AI32" s="266"/>
      <c r="AJ32" s="266"/>
      <c r="AK32" s="266"/>
      <c r="AL32" s="266"/>
      <c r="AM32" s="102"/>
      <c r="AN32" s="102"/>
      <c r="AO32" s="102"/>
      <c r="AP32" s="105"/>
      <c r="AQ32" s="105"/>
      <c r="AR32" s="105"/>
      <c r="AS32" s="105"/>
    </row>
    <row r="33" spans="1:45" ht="42.65" customHeight="1">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9"/>
      <c r="AD33" s="155"/>
      <c r="AE33" s="266"/>
      <c r="AF33" s="266"/>
      <c r="AG33" s="266"/>
      <c r="AH33" s="266"/>
      <c r="AI33" s="266"/>
      <c r="AJ33" s="266"/>
      <c r="AK33" s="266"/>
      <c r="AL33" s="266"/>
      <c r="AM33" s="102"/>
      <c r="AN33" s="102"/>
      <c r="AO33" s="102"/>
      <c r="AP33" s="105"/>
      <c r="AQ33" s="105"/>
      <c r="AR33" s="105"/>
      <c r="AS33" s="105"/>
    </row>
  </sheetData>
  <sheetProtection algorithmName="SHA-512" hashValue="FSvx/k3mVzhDM0cWMN6l+1HJU9tpuGQxZNx35zytqSF8iiNh52q+QMhWJoLc+wwVZgq17lDBFBp18Yel82gpgA==" saltValue="au90/E82SfZ/AXyNC4ZKOA==" spinCount="100000" sheet="1" formatCells="0" formatColumns="0" formatRows="0" insertColumns="0" insertRows="0" insertHyperlinks="0" selectLockedCells="1" sort="0" autoFilter="0"/>
  <dataConsolidate/>
  <mergeCells count="92">
    <mergeCell ref="AE12:AM12"/>
    <mergeCell ref="AE11:AN11"/>
    <mergeCell ref="J24:L24"/>
    <mergeCell ref="J25:L25"/>
    <mergeCell ref="AE24:AM24"/>
    <mergeCell ref="AE25:AM25"/>
    <mergeCell ref="Q15:U15"/>
    <mergeCell ref="H14:K14"/>
    <mergeCell ref="H12:O12"/>
    <mergeCell ref="Q12:U12"/>
    <mergeCell ref="J23:L23"/>
    <mergeCell ref="W12:AC12"/>
    <mergeCell ref="AL16:AS22"/>
    <mergeCell ref="W11:AC11"/>
    <mergeCell ref="G16:G17"/>
    <mergeCell ref="H16:K17"/>
    <mergeCell ref="L16:O17"/>
    <mergeCell ref="AE13:AP13"/>
    <mergeCell ref="B25:F25"/>
    <mergeCell ref="G25:I25"/>
    <mergeCell ref="Q13:U13"/>
    <mergeCell ref="V13:AC13"/>
    <mergeCell ref="M24:O24"/>
    <mergeCell ref="M25:O25"/>
    <mergeCell ref="B18:F19"/>
    <mergeCell ref="G18:G19"/>
    <mergeCell ref="H20:K20"/>
    <mergeCell ref="L20:O20"/>
    <mergeCell ref="H18:K19"/>
    <mergeCell ref="L18:O19"/>
    <mergeCell ref="B8:AC8"/>
    <mergeCell ref="B10:G11"/>
    <mergeCell ref="H10:O11"/>
    <mergeCell ref="Q11:V11"/>
    <mergeCell ref="B12:G12"/>
    <mergeCell ref="B9:O9"/>
    <mergeCell ref="T26:V26"/>
    <mergeCell ref="W24:Z24"/>
    <mergeCell ref="W25:Z25"/>
    <mergeCell ref="W26:Z26"/>
    <mergeCell ref="W14:AC14"/>
    <mergeCell ref="Q16:U17"/>
    <mergeCell ref="V16:V17"/>
    <mergeCell ref="V18:V19"/>
    <mergeCell ref="Q18:U19"/>
    <mergeCell ref="T23:V23"/>
    <mergeCell ref="T25:V25"/>
    <mergeCell ref="P26:S26"/>
    <mergeCell ref="P25:S25"/>
    <mergeCell ref="Z2:AC2"/>
    <mergeCell ref="Z3:AC3"/>
    <mergeCell ref="Z4:AC4"/>
    <mergeCell ref="Z5:AC5"/>
    <mergeCell ref="E2:Q3"/>
    <mergeCell ref="E4:Q4"/>
    <mergeCell ref="B7:AC7"/>
    <mergeCell ref="Q14:U14"/>
    <mergeCell ref="L14:O14"/>
    <mergeCell ref="B24:F24"/>
    <mergeCell ref="B15:F15"/>
    <mergeCell ref="H15:K15"/>
    <mergeCell ref="L15:O15"/>
    <mergeCell ref="B14:G14"/>
    <mergeCell ref="T24:V24"/>
    <mergeCell ref="Q20:U20"/>
    <mergeCell ref="P23:S23"/>
    <mergeCell ref="P24:S24"/>
    <mergeCell ref="G23:I23"/>
    <mergeCell ref="M23:O23"/>
    <mergeCell ref="B20:F20"/>
    <mergeCell ref="B16:F17"/>
    <mergeCell ref="M26:O26"/>
    <mergeCell ref="B26:F26"/>
    <mergeCell ref="G26:I26"/>
    <mergeCell ref="J26:L26"/>
    <mergeCell ref="G24:I24"/>
    <mergeCell ref="AE29:AM29"/>
    <mergeCell ref="AE30:AM30"/>
    <mergeCell ref="W16:W17"/>
    <mergeCell ref="AE15:AP15"/>
    <mergeCell ref="AA26:AC26"/>
    <mergeCell ref="W20:AC20"/>
    <mergeCell ref="AA24:AC24"/>
    <mergeCell ref="AA25:AC25"/>
    <mergeCell ref="AE16:AJ16"/>
    <mergeCell ref="W18:AC19"/>
    <mergeCell ref="AA23:AC23"/>
    <mergeCell ref="W23:Z23"/>
    <mergeCell ref="Y15:AC15"/>
    <mergeCell ref="Y16:AC17"/>
    <mergeCell ref="AE26:AM26"/>
    <mergeCell ref="AE17:AK17"/>
  </mergeCells>
  <conditionalFormatting sqref="V12">
    <cfRule type="containsText" dxfId="111" priority="92" operator="containsText" text="select">
      <formula>NOT(ISERROR(SEARCH("select",V12)))</formula>
    </cfRule>
  </conditionalFormatting>
  <conditionalFormatting sqref="B12">
    <cfRule type="containsText" dxfId="110" priority="87" operator="containsText" text="select">
      <formula>NOT(ISERROR(SEARCH("select",B12)))</formula>
    </cfRule>
  </conditionalFormatting>
  <conditionalFormatting sqref="H14 Q12">
    <cfRule type="cellIs" dxfId="109" priority="84" operator="equal">
      <formula>0</formula>
    </cfRule>
  </conditionalFormatting>
  <conditionalFormatting sqref="B15">
    <cfRule type="cellIs" dxfId="108" priority="85" operator="equal">
      <formula>0</formula>
    </cfRule>
  </conditionalFormatting>
  <conditionalFormatting sqref="G16">
    <cfRule type="containsText" dxfId="107" priority="82" operator="containsText" text="select">
      <formula>NOT(ISERROR(SEARCH("select",G16)))</formula>
    </cfRule>
  </conditionalFormatting>
  <conditionalFormatting sqref="G15">
    <cfRule type="containsText" dxfId="106" priority="83" operator="containsText" text="select">
      <formula>NOT(ISERROR(SEARCH("select",G15)))</formula>
    </cfRule>
  </conditionalFormatting>
  <conditionalFormatting sqref="L14">
    <cfRule type="cellIs" dxfId="105" priority="81" operator="equal">
      <formula>0</formula>
    </cfRule>
  </conditionalFormatting>
  <conditionalFormatting sqref="G18">
    <cfRule type="containsText" dxfId="104" priority="80" operator="containsText" text="select">
      <formula>NOT(ISERROR(SEARCH("select",G18)))</formula>
    </cfRule>
  </conditionalFormatting>
  <conditionalFormatting sqref="B16">
    <cfRule type="cellIs" dxfId="103" priority="76" operator="equal">
      <formula>0</formula>
    </cfRule>
  </conditionalFormatting>
  <conditionalFormatting sqref="B18 B20">
    <cfRule type="cellIs" dxfId="102" priority="75" operator="equal">
      <formula>0</formula>
    </cfRule>
  </conditionalFormatting>
  <conditionalFormatting sqref="B7">
    <cfRule type="containsText" dxfId="101" priority="72" operator="containsText" text="N/A">
      <formula>NOT(ISERROR(SEARCH("N/A",#REF!)))</formula>
    </cfRule>
  </conditionalFormatting>
  <conditionalFormatting sqref="B7">
    <cfRule type="containsText" dxfId="100" priority="71" operator="containsText" text="select">
      <formula>NOT(ISERROR(SEARCH("select",B7)))</formula>
    </cfRule>
  </conditionalFormatting>
  <conditionalFormatting sqref="G20">
    <cfRule type="containsText" dxfId="99" priority="68" operator="containsText" text="select">
      <formula>NOT(ISERROR(SEARCH("select",G20)))</formula>
    </cfRule>
  </conditionalFormatting>
  <conditionalFormatting sqref="V14">
    <cfRule type="containsText" dxfId="98" priority="63" operator="containsText" text="select">
      <formula>NOT(ISERROR(SEARCH("select",V14)))</formula>
    </cfRule>
  </conditionalFormatting>
  <conditionalFormatting sqref="Q14">
    <cfRule type="cellIs" dxfId="97" priority="62" operator="equal">
      <formula>0</formula>
    </cfRule>
  </conditionalFormatting>
  <conditionalFormatting sqref="W12 H18:O18 H15:O15 H16 L16 H20:O20">
    <cfRule type="containsText" dxfId="96" priority="58" operator="containsText" text="n/a">
      <formula>NOT(ISERROR(SEARCH("n/a",H12)))</formula>
    </cfRule>
  </conditionalFormatting>
  <conditionalFormatting sqref="W14:AA14">
    <cfRule type="containsText" dxfId="95" priority="56" operator="containsText" text="n/a">
      <formula>NOT(ISERROR(SEARCH("n/a",W14)))</formula>
    </cfRule>
  </conditionalFormatting>
  <conditionalFormatting sqref="V13">
    <cfRule type="containsText" dxfId="94" priority="27" operator="containsText" text="select">
      <formula>NOT(ISERROR(SEARCH("select",V13)))</formula>
    </cfRule>
    <cfRule type="containsText" dxfId="93" priority="51" operator="containsText" text="n/a">
      <formula>NOT(ISERROR(SEARCH("n/a",V13)))</formula>
    </cfRule>
  </conditionalFormatting>
  <conditionalFormatting sqref="Q15">
    <cfRule type="cellIs" dxfId="92" priority="48" operator="equal">
      <formula>0</formula>
    </cfRule>
  </conditionalFormatting>
  <conditionalFormatting sqref="W15">
    <cfRule type="containsText" dxfId="91" priority="47" operator="containsText" text="n/a">
      <formula>NOT(ISERROR(SEARCH("n/a",W15)))</formula>
    </cfRule>
  </conditionalFormatting>
  <conditionalFormatting sqref="V16">
    <cfRule type="containsText" dxfId="90" priority="46" operator="containsText" text="select">
      <formula>NOT(ISERROR(SEARCH("select",V16)))</formula>
    </cfRule>
  </conditionalFormatting>
  <conditionalFormatting sqref="Q16">
    <cfRule type="cellIs" dxfId="89" priority="45" operator="equal">
      <formula>0</formula>
    </cfRule>
  </conditionalFormatting>
  <conditionalFormatting sqref="V18">
    <cfRule type="containsText" dxfId="88" priority="43" operator="containsText" text="select">
      <formula>NOT(ISERROR(SEARCH("select",V18)))</formula>
    </cfRule>
  </conditionalFormatting>
  <conditionalFormatting sqref="Q18">
    <cfRule type="cellIs" dxfId="87" priority="42" operator="equal">
      <formula>0</formula>
    </cfRule>
  </conditionalFormatting>
  <conditionalFormatting sqref="W18:AA18">
    <cfRule type="containsText" dxfId="86" priority="41" operator="containsText" text="n/a">
      <formula>NOT(ISERROR(SEARCH("n/a",W18)))</formula>
    </cfRule>
  </conditionalFormatting>
  <conditionalFormatting sqref="W18:AC18 W15">
    <cfRule type="containsText" dxfId="85" priority="40" operator="containsText" text="please">
      <formula>NOT(ISERROR(SEARCH("please",W15)))</formula>
    </cfRule>
  </conditionalFormatting>
  <conditionalFormatting sqref="V20">
    <cfRule type="containsText" dxfId="84" priority="39" operator="containsText" text="select">
      <formula>NOT(ISERROR(SEARCH("select",V20)))</formula>
    </cfRule>
  </conditionalFormatting>
  <conditionalFormatting sqref="Q20">
    <cfRule type="cellIs" dxfId="83" priority="38" operator="equal">
      <formula>0</formula>
    </cfRule>
  </conditionalFormatting>
  <conditionalFormatting sqref="W20:AA20">
    <cfRule type="containsText" dxfId="82" priority="37" operator="containsText" text="n/a">
      <formula>NOT(ISERROR(SEARCH("n/a",W20)))</formula>
    </cfRule>
  </conditionalFormatting>
  <conditionalFormatting sqref="W20:AC20">
    <cfRule type="containsText" dxfId="81" priority="36" operator="containsText" text="please">
      <formula>NOT(ISERROR(SEARCH("please",W20)))</formula>
    </cfRule>
  </conditionalFormatting>
  <conditionalFormatting sqref="V15">
    <cfRule type="containsText" dxfId="80" priority="31" operator="containsText" text="select">
      <formula>NOT(ISERROR(SEARCH("select",V15)))</formula>
    </cfRule>
  </conditionalFormatting>
  <conditionalFormatting sqref="B24">
    <cfRule type="containsText" dxfId="79" priority="30" operator="containsText" text="select">
      <formula>NOT(ISERROR(SEARCH("select",B24)))</formula>
    </cfRule>
  </conditionalFormatting>
  <conditionalFormatting sqref="B26">
    <cfRule type="containsText" dxfId="78" priority="26" operator="containsText" text="select">
      <formula>NOT(ISERROR(SEARCH("select",B26)))</formula>
    </cfRule>
  </conditionalFormatting>
  <conditionalFormatting sqref="W11:X11">
    <cfRule type="cellIs" dxfId="77" priority="25" operator="equal">
      <formula>0</formula>
    </cfRule>
  </conditionalFormatting>
  <conditionalFormatting sqref="W15">
    <cfRule type="containsText" dxfId="76" priority="24" operator="containsText" text="n/a">
      <formula>NOT(ISERROR(SEARCH("n/a",W15)))</formula>
    </cfRule>
  </conditionalFormatting>
  <conditionalFormatting sqref="W15">
    <cfRule type="containsText" dxfId="75" priority="23" operator="containsText" text="please">
      <formula>NOT(ISERROR(SEARCH("please",W15)))</formula>
    </cfRule>
  </conditionalFormatting>
  <conditionalFormatting sqref="W16">
    <cfRule type="containsText" dxfId="74" priority="18" operator="containsText" text="n/a">
      <formula>NOT(ISERROR(SEARCH("n/a",W16)))</formula>
    </cfRule>
  </conditionalFormatting>
  <conditionalFormatting sqref="W16">
    <cfRule type="containsText" dxfId="73" priority="17" operator="containsText" text="please">
      <formula>NOT(ISERROR(SEARCH("please",W16)))</formula>
    </cfRule>
  </conditionalFormatting>
  <conditionalFormatting sqref="Y16">
    <cfRule type="containsText" dxfId="72" priority="2" operator="containsText" text="n/a">
      <formula>NOT(ISERROR(SEARCH("n/a",Y16)))</formula>
    </cfRule>
  </conditionalFormatting>
  <conditionalFormatting sqref="Y16">
    <cfRule type="containsText" dxfId="71" priority="1" operator="containsText" text="please">
      <formula>NOT(ISERROR(SEARCH("please",Y16)))</formula>
    </cfRule>
  </conditionalFormatting>
  <conditionalFormatting sqref="Y15">
    <cfRule type="containsText" dxfId="70" priority="12" operator="containsText" text="n/a">
      <formula>NOT(ISERROR(SEARCH("n/a",Y15)))</formula>
    </cfRule>
  </conditionalFormatting>
  <conditionalFormatting sqref="Y15">
    <cfRule type="containsText" dxfId="69" priority="11" operator="containsText" text="please">
      <formula>NOT(ISERROR(SEARCH("please",Y15)))</formula>
    </cfRule>
  </conditionalFormatting>
  <dataValidations count="2">
    <dataValidation type="list" allowBlank="1" showInputMessage="1" showErrorMessage="1" sqref="V12 G20 G15:G16 V14:V16 G18 V18 V20">
      <formula1>YesNoField</formula1>
    </dataValidation>
    <dataValidation type="decimal" operator="greaterThan" allowBlank="1" showInputMessage="1" showErrorMessage="1" sqref="Y15 Y16">
      <formula1>0</formula1>
    </dataValidation>
  </dataValidations>
  <pageMargins left="0.23622047244094491" right="0.23622047244094491" top="0.35433070866141736" bottom="0.55118110236220474" header="0.31496062992125984" footer="0.31496062992125984"/>
  <pageSetup paperSize="9" scale="63" orientation="portrait" r:id="rId1"/>
  <headerFooter>
    <oddFooter>&amp;L&amp;F&amp;R&amp;A; &amp;D; &amp;T</oddFooter>
  </headerFooter>
  <ignoredErrors>
    <ignoredError sqref="B9"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choices'!$BD$3:$BD$7</xm:f>
          </x14:formula1>
          <xm:sqref>V13:AC13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topLeftCell="A180" zoomScaleNormal="100" workbookViewId="0">
      <selection activeCell="A3" sqref="A3"/>
    </sheetView>
  </sheetViews>
  <sheetFormatPr baseColWidth="10" defaultColWidth="9.1796875" defaultRowHeight="14.5"/>
  <cols>
    <col min="1" max="1" width="55" style="328" customWidth="1"/>
    <col min="2" max="4" width="55" style="338" customWidth="1"/>
    <col min="5" max="16384" width="9.1796875" style="305"/>
  </cols>
  <sheetData>
    <row r="1" spans="1:4">
      <c r="A1" s="324" t="str">
        <f>START!B7</f>
        <v>Germany</v>
      </c>
      <c r="B1" s="325" t="s">
        <v>195</v>
      </c>
      <c r="C1" s="325" t="s">
        <v>119</v>
      </c>
      <c r="D1" s="325" t="s">
        <v>103</v>
      </c>
    </row>
    <row r="2" spans="1:4">
      <c r="A2" s="324" t="str">
        <f>START!B9</f>
        <v>Deutsch</v>
      </c>
      <c r="B2" s="325" t="s">
        <v>239</v>
      </c>
      <c r="C2" s="325" t="s">
        <v>240</v>
      </c>
      <c r="D2" s="325" t="s">
        <v>241</v>
      </c>
    </row>
    <row r="3" spans="1:4">
      <c r="A3" s="326" t="s">
        <v>251</v>
      </c>
      <c r="B3" s="327" t="s">
        <v>251</v>
      </c>
      <c r="C3" s="327" t="s">
        <v>251</v>
      </c>
      <c r="D3" s="327" t="s">
        <v>251</v>
      </c>
    </row>
    <row r="4" spans="1:4">
      <c r="A4" s="328" t="str">
        <f t="shared" ref="A4:A24" si="0">IF($A$2=$B$2,B4,IF($A$2=$C$2,C4,IF($A$2=$D$2,D4)))</f>
        <v>Bevorzugte Sprache auswählen</v>
      </c>
      <c r="B4" s="323" t="s">
        <v>360</v>
      </c>
      <c r="C4" s="323" t="s">
        <v>274</v>
      </c>
      <c r="D4" s="323" t="s">
        <v>519</v>
      </c>
    </row>
    <row r="5" spans="1:4">
      <c r="A5" s="375" t="str">
        <f t="shared" si="0"/>
        <v>Wählen Sie den QVC Markt, an den Sie liefern</v>
      </c>
      <c r="B5" s="323" t="s">
        <v>361</v>
      </c>
      <c r="C5" s="323" t="s">
        <v>362</v>
      </c>
      <c r="D5" s="323" t="s">
        <v>520</v>
      </c>
    </row>
    <row r="6" spans="1:4">
      <c r="A6" s="328" t="str">
        <f t="shared" si="0"/>
        <v>Wählen Sie die Kategorie aus</v>
      </c>
      <c r="B6" s="323" t="s">
        <v>0</v>
      </c>
      <c r="C6" s="323" t="s">
        <v>275</v>
      </c>
      <c r="D6" s="323" t="s">
        <v>521</v>
      </c>
    </row>
    <row r="7" spans="1:4">
      <c r="A7" s="328" t="str">
        <f t="shared" si="0"/>
        <v>Wählen Sie die Unterkategorie aus</v>
      </c>
      <c r="B7" s="323" t="s">
        <v>366</v>
      </c>
      <c r="C7" s="323" t="s">
        <v>365</v>
      </c>
      <c r="D7" s="323" t="s">
        <v>522</v>
      </c>
    </row>
    <row r="8" spans="1:4" s="341" customFormat="1">
      <c r="A8" s="18" t="str">
        <f t="shared" si="0"/>
        <v>WICHTIGE INFORMATION FÜR DIE KORREKTE VERVOLLSTÄNDIGUNG:</v>
      </c>
      <c r="B8" s="340" t="s">
        <v>1649</v>
      </c>
      <c r="C8" s="340" t="s">
        <v>263</v>
      </c>
      <c r="D8" s="340" t="s">
        <v>523</v>
      </c>
    </row>
    <row r="9" spans="1:4">
      <c r="A9" s="328" t="str">
        <f t="shared" si="0"/>
        <v>Datum</v>
      </c>
      <c r="B9" s="323" t="s">
        <v>276</v>
      </c>
      <c r="C9" s="323" t="s">
        <v>278</v>
      </c>
      <c r="D9" s="323" t="s">
        <v>524</v>
      </c>
    </row>
    <row r="10" spans="1:4">
      <c r="A10" s="328" t="str">
        <f t="shared" si="0"/>
        <v>Version</v>
      </c>
      <c r="B10" s="323" t="s">
        <v>277</v>
      </c>
      <c r="C10" s="323" t="s">
        <v>279</v>
      </c>
      <c r="D10" s="323" t="s">
        <v>277</v>
      </c>
    </row>
    <row r="11" spans="1:4">
      <c r="A11" s="328" t="str">
        <f t="shared" si="0"/>
        <v xml:space="preserve"> Grund/Detail der Änderung</v>
      </c>
      <c r="B11" s="323" t="s">
        <v>644</v>
      </c>
      <c r="C11" s="323" t="s">
        <v>645</v>
      </c>
      <c r="D11" s="323" t="s">
        <v>647</v>
      </c>
    </row>
    <row r="12" spans="1:4">
      <c r="A12" s="326" t="str">
        <f t="shared" si="0"/>
        <v>PO Daten</v>
      </c>
      <c r="B12" s="327" t="s">
        <v>1427</v>
      </c>
      <c r="C12" s="327" t="s">
        <v>1428</v>
      </c>
      <c r="D12" s="327" t="s">
        <v>1432</v>
      </c>
    </row>
    <row r="13" spans="1:4">
      <c r="A13" s="328" t="str">
        <f t="shared" si="0"/>
        <v>Benötigen Sie zusätzliche Erklärungen?</v>
      </c>
      <c r="B13" s="329" t="s">
        <v>234</v>
      </c>
      <c r="C13" s="329" t="s">
        <v>358</v>
      </c>
      <c r="D13" s="329" t="s">
        <v>530</v>
      </c>
    </row>
    <row r="14" spans="1:4">
      <c r="A14" s="328" t="str">
        <f t="shared" si="0"/>
        <v>Product Specification Card</v>
      </c>
      <c r="B14" s="329" t="s">
        <v>210</v>
      </c>
      <c r="C14" s="329" t="s">
        <v>273</v>
      </c>
      <c r="D14" s="329" t="s">
        <v>210</v>
      </c>
    </row>
    <row r="15" spans="1:4">
      <c r="A15" s="328" t="str">
        <f t="shared" si="0"/>
        <v>Allgemeine Informationen</v>
      </c>
      <c r="B15" s="329" t="s">
        <v>1395</v>
      </c>
      <c r="C15" s="329" t="s">
        <v>281</v>
      </c>
      <c r="D15" s="329" t="s">
        <v>1398</v>
      </c>
    </row>
    <row r="16" spans="1:4">
      <c r="A16" s="328" t="str">
        <f t="shared" si="0"/>
        <v>QVC SKN (QVC Artikelnummer)</v>
      </c>
      <c r="B16" s="329" t="s">
        <v>222</v>
      </c>
      <c r="C16" s="329" t="s">
        <v>280</v>
      </c>
      <c r="D16" s="329" t="s">
        <v>525</v>
      </c>
    </row>
    <row r="17" spans="1:4">
      <c r="A17" s="328" t="str">
        <f t="shared" si="0"/>
        <v>Lieferant</v>
      </c>
      <c r="B17" s="329" t="s">
        <v>1</v>
      </c>
      <c r="C17" s="329" t="s">
        <v>281</v>
      </c>
      <c r="D17" s="329" t="s">
        <v>526</v>
      </c>
    </row>
    <row r="18" spans="1:4">
      <c r="A18" s="328" t="str">
        <f t="shared" si="0"/>
        <v>Agentur</v>
      </c>
      <c r="B18" s="329" t="s">
        <v>271</v>
      </c>
      <c r="C18" s="329" t="s">
        <v>282</v>
      </c>
      <c r="D18" s="329" t="s">
        <v>527</v>
      </c>
    </row>
    <row r="19" spans="1:4">
      <c r="A19" s="328" t="str">
        <f t="shared" si="0"/>
        <v>Marke</v>
      </c>
      <c r="B19" s="329" t="s">
        <v>206</v>
      </c>
      <c r="C19" s="329" t="s">
        <v>206</v>
      </c>
      <c r="D19" s="329" t="s">
        <v>528</v>
      </c>
    </row>
    <row r="20" spans="1:4">
      <c r="A20" s="328" t="str">
        <f t="shared" si="0"/>
        <v>Lieferantenartikelnummer</v>
      </c>
      <c r="B20" s="329" t="s">
        <v>211</v>
      </c>
      <c r="C20" s="329" t="s">
        <v>287</v>
      </c>
      <c r="D20" s="329" t="s">
        <v>529</v>
      </c>
    </row>
    <row r="21" spans="1:4">
      <c r="A21" s="328" t="str">
        <f t="shared" si="0"/>
        <v>Produktbezeichnung</v>
      </c>
      <c r="B21" s="329" t="s">
        <v>1038</v>
      </c>
      <c r="C21" s="329" t="s">
        <v>1102</v>
      </c>
      <c r="D21" s="329" t="s">
        <v>1399</v>
      </c>
    </row>
    <row r="22" spans="1:4" ht="29">
      <c r="A22" s="328" t="str">
        <f t="shared" si="0"/>
        <v>Kontakt für QA/Spec Card - Klärungen (Name und E-Mail-Adresse)</v>
      </c>
      <c r="B22" s="329" t="s">
        <v>1446</v>
      </c>
      <c r="C22" s="329" t="s">
        <v>1103</v>
      </c>
      <c r="D22" s="329" t="s">
        <v>1400</v>
      </c>
    </row>
    <row r="23" spans="1:4" ht="29">
      <c r="A23" s="328">
        <f t="shared" si="0"/>
        <v>0</v>
      </c>
      <c r="B23" s="329" t="s">
        <v>1962</v>
      </c>
      <c r="C23" s="329"/>
      <c r="D23" s="329"/>
    </row>
    <row r="24" spans="1:4" ht="29">
      <c r="A24" s="328" t="str">
        <f t="shared" si="0"/>
        <v>Import in die EU durch (Falls QVC, schreiben Sie bitte: QVC):</v>
      </c>
      <c r="B24" s="329" t="s">
        <v>224</v>
      </c>
      <c r="C24" s="329" t="s">
        <v>590</v>
      </c>
      <c r="D24" s="329" t="s">
        <v>531</v>
      </c>
    </row>
    <row r="25" spans="1:4">
      <c r="A25" s="326" t="s">
        <v>1037</v>
      </c>
      <c r="B25" s="330"/>
      <c r="C25" s="330"/>
      <c r="D25" s="330"/>
    </row>
    <row r="26" spans="1:4">
      <c r="A26" s="328" t="str">
        <f t="shared" ref="A26:A57" si="1">IF($A$2=$B$2,B26,IF($A$2=$C$2,C26,IF($A$2=$D$2,D26)))</f>
        <v>Product Specification Card</v>
      </c>
      <c r="B26" s="329" t="s">
        <v>1036</v>
      </c>
      <c r="C26" s="329" t="s">
        <v>273</v>
      </c>
      <c r="D26" s="329" t="s">
        <v>210</v>
      </c>
    </row>
    <row r="27" spans="1:4">
      <c r="A27" s="328" t="str">
        <f t="shared" si="1"/>
        <v>Kurzbeschreibung des Artikels</v>
      </c>
      <c r="B27" s="329" t="s">
        <v>1394</v>
      </c>
      <c r="C27" s="329" t="s">
        <v>288</v>
      </c>
      <c r="D27" s="329" t="s">
        <v>535</v>
      </c>
    </row>
    <row r="28" spans="1:4">
      <c r="A28" s="328" t="str">
        <f t="shared" si="1"/>
        <v>Kurzbeschreibung des Artikels</v>
      </c>
      <c r="B28" s="329" t="s">
        <v>1068</v>
      </c>
      <c r="C28" s="329" t="s">
        <v>1069</v>
      </c>
      <c r="D28" s="329" t="s">
        <v>535</v>
      </c>
    </row>
    <row r="29" spans="1:4">
      <c r="A29" s="328" t="str">
        <f t="shared" si="1"/>
        <v>Produktbeschreibung</v>
      </c>
      <c r="B29" s="329" t="s">
        <v>1396</v>
      </c>
      <c r="C29" s="329" t="s">
        <v>286</v>
      </c>
      <c r="D29" s="329" t="s">
        <v>1438</v>
      </c>
    </row>
    <row r="30" spans="1:4">
      <c r="A30" s="328" t="str">
        <f t="shared" si="1"/>
        <v>Detaillierte Artikelbeschreibung (Long description)</v>
      </c>
      <c r="B30" s="329" t="s">
        <v>1037</v>
      </c>
      <c r="C30" s="329" t="s">
        <v>669</v>
      </c>
      <c r="D30" s="329" t="s">
        <v>668</v>
      </c>
    </row>
    <row r="31" spans="1:4">
      <c r="A31" s="375" t="str">
        <f t="shared" si="1"/>
        <v>Angabe</v>
      </c>
      <c r="B31" s="329" t="s">
        <v>1376</v>
      </c>
      <c r="C31" s="329" t="s">
        <v>1377</v>
      </c>
      <c r="D31" s="329" t="s">
        <v>1439</v>
      </c>
    </row>
    <row r="32" spans="1:4">
      <c r="A32" s="328" t="str">
        <f t="shared" si="1"/>
        <v>Attribute</v>
      </c>
      <c r="B32" s="329" t="s">
        <v>631</v>
      </c>
      <c r="C32" s="329" t="s">
        <v>632</v>
      </c>
      <c r="D32" s="329" t="s">
        <v>1440</v>
      </c>
    </row>
    <row r="33" spans="1:4">
      <c r="A33" s="328" t="str">
        <f t="shared" si="1"/>
        <v>Einzelne Bestandteile ergänzen - NUR im Falle eines Sets =&gt;</v>
      </c>
      <c r="B33" s="329" t="s">
        <v>633</v>
      </c>
      <c r="C33" s="329" t="s">
        <v>634</v>
      </c>
      <c r="D33" s="329" t="s">
        <v>635</v>
      </c>
    </row>
    <row r="34" spans="1:4">
      <c r="A34" s="328" t="str">
        <f t="shared" si="1"/>
        <v>Bestandteile</v>
      </c>
      <c r="B34" s="329" t="s">
        <v>852</v>
      </c>
      <c r="C34" s="329" t="s">
        <v>294</v>
      </c>
      <c r="D34" s="329" t="s">
        <v>539</v>
      </c>
    </row>
    <row r="35" spans="1:4" ht="29">
      <c r="A35" s="328" t="str">
        <f t="shared" si="1"/>
        <v>Produktbild</v>
      </c>
      <c r="B35" s="329" t="s">
        <v>1393</v>
      </c>
      <c r="C35" s="329" t="s">
        <v>289</v>
      </c>
      <c r="D35" s="329" t="s">
        <v>1441</v>
      </c>
    </row>
    <row r="36" spans="1:4">
      <c r="A36" s="328" t="str">
        <f t="shared" si="1"/>
        <v>Preis</v>
      </c>
      <c r="B36" s="329" t="s">
        <v>1039</v>
      </c>
      <c r="C36" s="329" t="s">
        <v>1385</v>
      </c>
      <c r="D36" s="329" t="s">
        <v>1401</v>
      </c>
    </row>
    <row r="37" spans="1:4">
      <c r="A37" s="328" t="str">
        <f t="shared" si="1"/>
        <v>Menge</v>
      </c>
      <c r="B37" s="329" t="s">
        <v>1354</v>
      </c>
      <c r="C37" s="329" t="s">
        <v>1386</v>
      </c>
      <c r="D37" s="329" t="s">
        <v>1402</v>
      </c>
    </row>
    <row r="38" spans="1:4">
      <c r="A38" s="328" t="str">
        <f t="shared" si="1"/>
        <v>Währung</v>
      </c>
      <c r="B38" s="329" t="s">
        <v>11</v>
      </c>
      <c r="C38" s="329" t="s">
        <v>1650</v>
      </c>
      <c r="D38" s="329" t="s">
        <v>1651</v>
      </c>
    </row>
    <row r="39" spans="1:4">
      <c r="A39" s="328" t="str">
        <f t="shared" si="1"/>
        <v>Datum Anlieferung Distributionszentrum</v>
      </c>
      <c r="B39" s="329" t="s">
        <v>1351</v>
      </c>
      <c r="C39" s="329" t="s">
        <v>1387</v>
      </c>
      <c r="D39" s="329" t="s">
        <v>1403</v>
      </c>
    </row>
    <row r="40" spans="1:4">
      <c r="A40" s="328" t="str">
        <f t="shared" si="1"/>
        <v>ATS / Datum Verkaufsfähigkeit</v>
      </c>
      <c r="B40" s="329" t="s">
        <v>1040</v>
      </c>
      <c r="C40" s="329" t="s">
        <v>1040</v>
      </c>
      <c r="D40" s="329" t="s">
        <v>1404</v>
      </c>
    </row>
    <row r="41" spans="1:4">
      <c r="A41" s="328" t="str">
        <f t="shared" si="1"/>
        <v>Abgangsland</v>
      </c>
      <c r="B41" s="329" t="s">
        <v>1121</v>
      </c>
      <c r="C41" s="329" t="s">
        <v>283</v>
      </c>
      <c r="D41" s="329" t="s">
        <v>1405</v>
      </c>
    </row>
    <row r="42" spans="1:4">
      <c r="A42" s="328" t="str">
        <f t="shared" si="1"/>
        <v>Ursprungsland</v>
      </c>
      <c r="B42" s="329" t="s">
        <v>2</v>
      </c>
      <c r="C42" s="329" t="s">
        <v>283</v>
      </c>
      <c r="D42" s="329" t="s">
        <v>532</v>
      </c>
    </row>
    <row r="43" spans="1:4">
      <c r="A43" s="328" t="str">
        <f t="shared" si="1"/>
        <v>Angebotene Varianten (verfügbare Optionen: Farben, Größen...)</v>
      </c>
      <c r="B43" s="329" t="s">
        <v>1043</v>
      </c>
      <c r="C43" s="329" t="s">
        <v>290</v>
      </c>
      <c r="D43" s="329" t="s">
        <v>536</v>
      </c>
    </row>
    <row r="44" spans="1:4">
      <c r="A44" s="328" t="str">
        <f t="shared" si="1"/>
        <v>Variante</v>
      </c>
      <c r="B44" s="329" t="s">
        <v>852</v>
      </c>
      <c r="C44" s="329" t="s">
        <v>292</v>
      </c>
      <c r="D44" s="329" t="s">
        <v>642</v>
      </c>
    </row>
    <row r="45" spans="1:4">
      <c r="A45" s="328" t="str">
        <f t="shared" si="1"/>
        <v>Größe</v>
      </c>
      <c r="B45" s="329" t="s">
        <v>201</v>
      </c>
      <c r="C45" s="329" t="s">
        <v>293</v>
      </c>
      <c r="D45" s="329" t="s">
        <v>537</v>
      </c>
    </row>
    <row r="46" spans="1:4">
      <c r="A46" s="328" t="str">
        <f t="shared" si="1"/>
        <v>Farbe/Variante</v>
      </c>
      <c r="B46" s="329" t="s">
        <v>207</v>
      </c>
      <c r="C46" s="329" t="s">
        <v>291</v>
      </c>
      <c r="D46" s="329" t="s">
        <v>538</v>
      </c>
    </row>
    <row r="47" spans="1:4">
      <c r="A47" s="328" t="str">
        <f t="shared" si="1"/>
        <v>PO Informationen</v>
      </c>
      <c r="B47" s="329" t="s">
        <v>1391</v>
      </c>
      <c r="C47" s="329" t="s">
        <v>1071</v>
      </c>
      <c r="D47" s="329" t="s">
        <v>1406</v>
      </c>
    </row>
    <row r="48" spans="1:4">
      <c r="A48" s="328" t="str">
        <f t="shared" si="1"/>
        <v>Materialangabe</v>
      </c>
      <c r="B48" s="323" t="s">
        <v>570</v>
      </c>
      <c r="C48" s="323" t="s">
        <v>342</v>
      </c>
      <c r="D48" s="323" t="s">
        <v>1407</v>
      </c>
    </row>
    <row r="49" spans="1:4">
      <c r="A49" s="328" t="str">
        <f t="shared" si="1"/>
        <v>Temperaturempfindlich?</v>
      </c>
      <c r="B49" s="323" t="s">
        <v>1380</v>
      </c>
      <c r="C49" s="323" t="s">
        <v>1381</v>
      </c>
      <c r="D49" s="323" t="s">
        <v>1408</v>
      </c>
    </row>
    <row r="50" spans="1:4">
      <c r="A50" s="326" t="str">
        <f t="shared" si="1"/>
        <v>ZOLL</v>
      </c>
      <c r="B50" s="327" t="s">
        <v>1429</v>
      </c>
      <c r="C50" s="327" t="s">
        <v>1430</v>
      </c>
      <c r="D50" s="327" t="s">
        <v>1431</v>
      </c>
    </row>
    <row r="51" spans="1:4" ht="29">
      <c r="A51" s="328" t="str">
        <f t="shared" si="1"/>
        <v>^ im Falle eines Sets/verschiedener Bestandteile je Produkt, benutzen Sie bitte die Tabelle unten v</v>
      </c>
      <c r="B51" s="323" t="s">
        <v>1378</v>
      </c>
      <c r="C51" s="323" t="s">
        <v>1379</v>
      </c>
      <c r="D51" s="323" t="s">
        <v>1409</v>
      </c>
    </row>
    <row r="52" spans="1:4" ht="39">
      <c r="A52" s="328" t="str">
        <f t="shared" si="1"/>
        <v>&gt;== Wenn der Artikel aus echtem Pelz besteht oder Bestandteile daraus hat, erkundigen Sie sich bei QVC, ob das Produkt in Verkehr gebracht werden darf</v>
      </c>
      <c r="B52" s="323" t="s">
        <v>1331</v>
      </c>
      <c r="C52" s="323" t="s">
        <v>1382</v>
      </c>
      <c r="D52" s="323" t="s">
        <v>1410</v>
      </c>
    </row>
    <row r="53" spans="1:4">
      <c r="A53" s="328" t="str">
        <f t="shared" si="1"/>
        <v>Zoll</v>
      </c>
      <c r="B53" s="329" t="s">
        <v>1352</v>
      </c>
      <c r="C53" s="329" t="s">
        <v>1070</v>
      </c>
      <c r="D53" s="329" t="s">
        <v>1353</v>
      </c>
    </row>
    <row r="54" spans="1:4">
      <c r="A54" s="328" t="str">
        <f t="shared" si="1"/>
        <v>Kunststoffteile aus Melamin</v>
      </c>
      <c r="B54" s="329" t="s">
        <v>1332</v>
      </c>
      <c r="C54" s="329" t="s">
        <v>1333</v>
      </c>
      <c r="D54" s="329" t="s">
        <v>1411</v>
      </c>
    </row>
    <row r="55" spans="1:4">
      <c r="A55" s="328" t="str">
        <f t="shared" si="1"/>
        <v>Kunststoffteile aus Polyamid</v>
      </c>
      <c r="B55" s="329" t="s">
        <v>1334</v>
      </c>
      <c r="C55" s="329" t="s">
        <v>1335</v>
      </c>
      <c r="D55" s="329" t="s">
        <v>1412</v>
      </c>
    </row>
    <row r="56" spans="1:4" ht="29">
      <c r="A56" s="328" t="str">
        <f t="shared" si="1"/>
        <v>Zolltarifnummer</v>
      </c>
      <c r="B56" s="329" t="s">
        <v>608</v>
      </c>
      <c r="C56" s="329" t="s">
        <v>284</v>
      </c>
      <c r="D56" s="329" t="s">
        <v>533</v>
      </c>
    </row>
    <row r="57" spans="1:4">
      <c r="A57" s="328" t="str">
        <f t="shared" si="1"/>
        <v>Materialzusammensetzung (für Zollzwecke)</v>
      </c>
      <c r="B57" s="329" t="s">
        <v>1041</v>
      </c>
      <c r="C57" s="329" t="s">
        <v>1104</v>
      </c>
      <c r="D57" s="329" t="s">
        <v>1413</v>
      </c>
    </row>
    <row r="58" spans="1:4">
      <c r="A58" s="328" t="str">
        <f t="shared" ref="A58:A81" si="2">IF($A$2=$B$2,B58,IF($A$2=$C$2,C58,IF($A$2=$D$2,D58)))</f>
        <v>Textile Bestandteile</v>
      </c>
      <c r="B58" s="329" t="s">
        <v>64</v>
      </c>
      <c r="C58" s="329" t="s">
        <v>1434</v>
      </c>
      <c r="D58" s="329" t="s">
        <v>1414</v>
      </c>
    </row>
    <row r="59" spans="1:4">
      <c r="A59" s="328" t="str">
        <f t="shared" si="2"/>
        <v>Textile Herstellungsart</v>
      </c>
      <c r="B59" s="329" t="s">
        <v>272</v>
      </c>
      <c r="C59" s="329" t="s">
        <v>285</v>
      </c>
      <c r="D59" s="329" t="s">
        <v>534</v>
      </c>
    </row>
    <row r="60" spans="1:4" ht="26">
      <c r="A60" s="328" t="str">
        <f t="shared" si="2"/>
        <v xml:space="preserve">Schuhe
</v>
      </c>
      <c r="B60" s="329" t="s">
        <v>1117</v>
      </c>
      <c r="C60" s="329" t="s">
        <v>1118</v>
      </c>
      <c r="D60" s="329" t="s">
        <v>1595</v>
      </c>
    </row>
    <row r="61" spans="1:4">
      <c r="A61" s="328" t="str">
        <f t="shared" si="2"/>
        <v>Bitte Sohlen- und Obermaterial angeben</v>
      </c>
      <c r="B61" s="329" t="s">
        <v>1119</v>
      </c>
      <c r="C61" s="329" t="s">
        <v>1433</v>
      </c>
      <c r="D61" s="329" t="s">
        <v>1596</v>
      </c>
    </row>
    <row r="62" spans="1:4" ht="26">
      <c r="A62" s="328" t="str">
        <f t="shared" si="2"/>
        <v xml:space="preserve">Grundpreis (ja/nein)
</v>
      </c>
      <c r="B62" s="329" t="s">
        <v>212</v>
      </c>
      <c r="C62" s="329" t="s">
        <v>1615</v>
      </c>
      <c r="D62" s="329" t="s">
        <v>1415</v>
      </c>
    </row>
    <row r="63" spans="1:4">
      <c r="A63" s="375" t="str">
        <f t="shared" si="2"/>
        <v>N/A</v>
      </c>
      <c r="B63" s="323" t="s">
        <v>53</v>
      </c>
      <c r="C63" s="323" t="s">
        <v>53</v>
      </c>
      <c r="D63" s="323" t="s">
        <v>53</v>
      </c>
    </row>
    <row r="64" spans="1:4">
      <c r="A64" s="328" t="str">
        <f t="shared" si="2"/>
        <v>Zussätzliche Informationen</v>
      </c>
      <c r="B64" s="323" t="s">
        <v>1062</v>
      </c>
      <c r="C64" s="323" t="s">
        <v>1063</v>
      </c>
      <c r="D64" s="323" t="s">
        <v>1483</v>
      </c>
    </row>
    <row r="65" spans="1:4">
      <c r="A65" s="328" t="str">
        <f t="shared" si="2"/>
        <v>Typ</v>
      </c>
      <c r="B65" s="323" t="s">
        <v>232</v>
      </c>
      <c r="C65" s="323" t="s">
        <v>1027</v>
      </c>
      <c r="D65" s="323" t="s">
        <v>1028</v>
      </c>
    </row>
    <row r="66" spans="1:4">
      <c r="A66" s="328" t="str">
        <f t="shared" si="2"/>
        <v>Tier</v>
      </c>
      <c r="B66" s="323" t="s">
        <v>1065</v>
      </c>
      <c r="C66" s="323" t="s">
        <v>1575</v>
      </c>
      <c r="D66" s="323" t="s">
        <v>1484</v>
      </c>
    </row>
    <row r="67" spans="1:4">
      <c r="A67" s="328" t="str">
        <f t="shared" si="2"/>
        <v>Leder (J/N)</v>
      </c>
      <c r="B67" s="336" t="s">
        <v>1058</v>
      </c>
      <c r="C67" s="336" t="s">
        <v>1619</v>
      </c>
      <c r="D67" s="336" t="s">
        <v>1485</v>
      </c>
    </row>
    <row r="68" spans="1:4">
      <c r="A68" s="328" t="str">
        <f t="shared" si="2"/>
        <v>Echte Daunen &amp; Federn (J/N)</v>
      </c>
      <c r="B68" s="336" t="s">
        <v>1057</v>
      </c>
      <c r="C68" s="336" t="s">
        <v>1059</v>
      </c>
      <c r="D68" s="336" t="s">
        <v>1486</v>
      </c>
    </row>
    <row r="69" spans="1:4">
      <c r="A69" s="328" t="str">
        <f t="shared" si="2"/>
        <v>Echter Pelz (J/N)</v>
      </c>
      <c r="B69" s="336" t="s">
        <v>1060</v>
      </c>
      <c r="C69" s="336" t="s">
        <v>1061</v>
      </c>
      <c r="D69" s="336" t="s">
        <v>1487</v>
      </c>
    </row>
    <row r="70" spans="1:4">
      <c r="A70" s="328" t="str">
        <f t="shared" si="2"/>
        <v>Natürliche Bestandteile</v>
      </c>
      <c r="B70" s="323" t="s">
        <v>1365</v>
      </c>
      <c r="C70" s="323" t="s">
        <v>1366</v>
      </c>
      <c r="D70" s="323" t="s">
        <v>1488</v>
      </c>
    </row>
    <row r="71" spans="1:4">
      <c r="A71" s="328" t="str">
        <f t="shared" si="2"/>
        <v>Bitte Zolltarifnummer angeben</v>
      </c>
      <c r="B71" s="329" t="s">
        <v>297</v>
      </c>
      <c r="C71" s="329" t="s">
        <v>298</v>
      </c>
      <c r="D71" s="329" t="s">
        <v>1416</v>
      </c>
    </row>
    <row r="72" spans="1:4">
      <c r="A72" s="328" t="str">
        <f t="shared" si="2"/>
        <v>Bitte Herkunftsland angeben</v>
      </c>
      <c r="B72" s="329" t="s">
        <v>295</v>
      </c>
      <c r="C72" s="329" t="s">
        <v>296</v>
      </c>
      <c r="D72" s="329" t="s">
        <v>1417</v>
      </c>
    </row>
    <row r="73" spans="1:4">
      <c r="A73" s="328" t="str">
        <f t="shared" si="2"/>
        <v>Materialzusammensetzung auswählen</v>
      </c>
      <c r="B73" s="329" t="s">
        <v>1435</v>
      </c>
      <c r="C73" s="329" t="s">
        <v>299</v>
      </c>
      <c r="D73" s="329" t="s">
        <v>1418</v>
      </c>
    </row>
    <row r="74" spans="1:4">
      <c r="A74" s="328" t="str">
        <f t="shared" si="2"/>
        <v>Bürsten/Pinsel/Borsten</v>
      </c>
      <c r="B74" s="329" t="s">
        <v>1113</v>
      </c>
      <c r="C74" s="329" t="s">
        <v>1528</v>
      </c>
      <c r="D74" s="329" t="s">
        <v>1419</v>
      </c>
    </row>
    <row r="75" spans="1:4">
      <c r="A75" s="328" t="str">
        <f t="shared" si="2"/>
        <v>Perlen</v>
      </c>
      <c r="B75" s="329" t="s">
        <v>1114</v>
      </c>
      <c r="C75" s="329" t="s">
        <v>1115</v>
      </c>
      <c r="D75" s="329" t="s">
        <v>1420</v>
      </c>
    </row>
    <row r="76" spans="1:4">
      <c r="A76" s="328" t="str">
        <f t="shared" si="2"/>
        <v>Brillen/Sonnenbrillen</v>
      </c>
      <c r="B76" s="329" t="s">
        <v>1974</v>
      </c>
      <c r="C76" s="329" t="s">
        <v>1529</v>
      </c>
      <c r="D76" s="329" t="s">
        <v>1421</v>
      </c>
    </row>
    <row r="77" spans="1:4">
      <c r="A77" s="328" t="str">
        <f t="shared" si="2"/>
        <v>Bitte das Material der Brillengläser angeben</v>
      </c>
      <c r="B77" s="329" t="s">
        <v>1120</v>
      </c>
      <c r="C77" s="329" t="s">
        <v>1530</v>
      </c>
      <c r="D77" s="329" t="s">
        <v>1422</v>
      </c>
    </row>
    <row r="78" spans="1:4">
      <c r="A78" s="328" t="str">
        <f t="shared" si="2"/>
        <v>Bitte die genaue Perlenart angeben</v>
      </c>
      <c r="B78" s="329" t="s">
        <v>1116</v>
      </c>
      <c r="C78" s="329" t="s">
        <v>1436</v>
      </c>
      <c r="D78" s="329" t="s">
        <v>1423</v>
      </c>
    </row>
    <row r="79" spans="1:4">
      <c r="A79" s="328" t="str">
        <f t="shared" si="2"/>
        <v>Enthält das Produkt...?</v>
      </c>
      <c r="B79" s="329" t="s">
        <v>1492</v>
      </c>
      <c r="C79" s="329" t="s">
        <v>1527</v>
      </c>
      <c r="D79" s="329" t="s">
        <v>1424</v>
      </c>
    </row>
    <row r="80" spans="1:4">
      <c r="A80" s="328" t="str">
        <f t="shared" si="2"/>
        <v>Bitte das genaue Material angeben</v>
      </c>
      <c r="B80" s="329" t="s">
        <v>1383</v>
      </c>
      <c r="C80" s="329" t="s">
        <v>1531</v>
      </c>
      <c r="D80" s="329" t="s">
        <v>1425</v>
      </c>
    </row>
    <row r="81" spans="1:4">
      <c r="A81" s="328" t="str">
        <f t="shared" si="2"/>
        <v>Bitte Materialzusammensetzung angeben</v>
      </c>
      <c r="B81" s="329" t="s">
        <v>1384</v>
      </c>
      <c r="C81" s="329" t="s">
        <v>1437</v>
      </c>
      <c r="D81" s="329" t="s">
        <v>1426</v>
      </c>
    </row>
    <row r="82" spans="1:4">
      <c r="A82" s="326" t="str">
        <f>IF($A$2=$B$2,B82,IF($A$2=$C$2,C82,IF($A$2=$D$2,D82,IF($A$2=#REF!,#REF!))))</f>
        <v>Verpackung</v>
      </c>
      <c r="B82" s="330" t="s">
        <v>678</v>
      </c>
      <c r="C82" s="330" t="s">
        <v>678</v>
      </c>
      <c r="D82" s="330" t="s">
        <v>679</v>
      </c>
    </row>
    <row r="83" spans="1:4">
      <c r="A83" s="328" t="str">
        <f t="shared" ref="A83:A106" si="3">IF($A$2=$B$2,B83,IF($A$2=$C$2,C83,IF($A$2=$D$2,D83)))</f>
        <v>Product Specification Card</v>
      </c>
      <c r="B83" s="323" t="s">
        <v>210</v>
      </c>
      <c r="C83" s="323" t="s">
        <v>273</v>
      </c>
      <c r="D83" s="323" t="s">
        <v>210</v>
      </c>
    </row>
    <row r="84" spans="1:4">
      <c r="A84" s="328" t="str">
        <f t="shared" si="3"/>
        <v>Abmessung Produkt in cm</v>
      </c>
      <c r="B84" s="323" t="s">
        <v>213</v>
      </c>
      <c r="C84" s="323" t="s">
        <v>301</v>
      </c>
      <c r="D84" s="323" t="s">
        <v>540</v>
      </c>
    </row>
    <row r="85" spans="1:4">
      <c r="A85" s="328" t="str">
        <f t="shared" si="3"/>
        <v>Masterkarton</v>
      </c>
      <c r="B85" s="323" t="s">
        <v>676</v>
      </c>
      <c r="C85" s="323" t="s">
        <v>676</v>
      </c>
      <c r="D85" s="323" t="s">
        <v>677</v>
      </c>
    </row>
    <row r="86" spans="1:4">
      <c r="A86" s="328" t="str">
        <f t="shared" si="3"/>
        <v>Benötigen Sie zusätzliche Erklärungen?</v>
      </c>
      <c r="B86" s="323" t="s">
        <v>234</v>
      </c>
      <c r="C86" s="323" t="s">
        <v>358</v>
      </c>
      <c r="D86" s="323" t="s">
        <v>530</v>
      </c>
    </row>
    <row r="87" spans="1:4">
      <c r="A87" s="328" t="str">
        <f t="shared" si="3"/>
        <v>Gesamtgewicht (g)</v>
      </c>
      <c r="B87" s="323" t="s">
        <v>673</v>
      </c>
      <c r="C87" s="323" t="s">
        <v>674</v>
      </c>
      <c r="D87" s="323" t="s">
        <v>1590</v>
      </c>
    </row>
    <row r="88" spans="1:4">
      <c r="A88" s="375" t="str">
        <f t="shared" si="3"/>
        <v>Verpackungsabmessungen pro SKU</v>
      </c>
      <c r="B88" s="323" t="s">
        <v>1926</v>
      </c>
      <c r="C88" s="323" t="s">
        <v>1927</v>
      </c>
      <c r="D88" s="323" t="s">
        <v>1928</v>
      </c>
    </row>
    <row r="89" spans="1:4">
      <c r="A89" s="328" t="str">
        <f t="shared" si="3"/>
        <v>Länge (mm)</v>
      </c>
      <c r="B89" s="323" t="s">
        <v>1367</v>
      </c>
      <c r="C89" s="323" t="s">
        <v>1368</v>
      </c>
      <c r="D89" s="323" t="s">
        <v>1369</v>
      </c>
    </row>
    <row r="90" spans="1:4">
      <c r="A90" s="328" t="str">
        <f t="shared" si="3"/>
        <v>Breite (mm)</v>
      </c>
      <c r="B90" s="323" t="s">
        <v>1370</v>
      </c>
      <c r="C90" s="323" t="s">
        <v>1371</v>
      </c>
      <c r="D90" s="323" t="s">
        <v>1372</v>
      </c>
    </row>
    <row r="91" spans="1:4">
      <c r="A91" s="328" t="str">
        <f t="shared" si="3"/>
        <v>Höhe (mm)</v>
      </c>
      <c r="B91" s="323" t="s">
        <v>1373</v>
      </c>
      <c r="C91" s="323" t="s">
        <v>1374</v>
      </c>
      <c r="D91" s="323" t="s">
        <v>1375</v>
      </c>
    </row>
    <row r="92" spans="1:4">
      <c r="A92" s="328" t="str">
        <f t="shared" si="3"/>
        <v>n/a</v>
      </c>
      <c r="B92" s="323" t="s">
        <v>682</v>
      </c>
      <c r="C92" s="323" t="s">
        <v>219</v>
      </c>
      <c r="D92" s="323" t="s">
        <v>219</v>
      </c>
    </row>
    <row r="93" spans="1:4">
      <c r="A93" s="328" t="str">
        <f t="shared" si="3"/>
        <v>Gewicht (g)</v>
      </c>
      <c r="B93" s="323" t="s">
        <v>5</v>
      </c>
      <c r="C93" s="323" t="s">
        <v>302</v>
      </c>
      <c r="D93" s="323" t="s">
        <v>541</v>
      </c>
    </row>
    <row r="94" spans="1:4">
      <c r="A94" s="328" t="str">
        <f t="shared" si="3"/>
        <v>Anzahl je Masterkarton</v>
      </c>
      <c r="B94" s="323" t="s">
        <v>6</v>
      </c>
      <c r="C94" s="323" t="s">
        <v>303</v>
      </c>
      <c r="D94" s="323" t="s">
        <v>542</v>
      </c>
    </row>
    <row r="95" spans="1:4" ht="29">
      <c r="A95" s="328" t="str">
        <f t="shared" si="3"/>
        <v>Beschreibung der Verpackung  
(Einzelne QVC Verkaufseinheit)</v>
      </c>
      <c r="B95" s="323" t="s">
        <v>686</v>
      </c>
      <c r="C95" s="323" t="s">
        <v>685</v>
      </c>
      <c r="D95" s="323" t="s">
        <v>687</v>
      </c>
    </row>
    <row r="96" spans="1:4" ht="29">
      <c r="A96" s="328" t="str">
        <f t="shared" si="3"/>
        <v>Entsorgungsmaterialien
Verpackungsmüll (g))</v>
      </c>
      <c r="B96" s="323" t="s">
        <v>675</v>
      </c>
      <c r="C96" s="323" t="s">
        <v>684</v>
      </c>
      <c r="D96" s="323" t="s">
        <v>611</v>
      </c>
    </row>
    <row r="97" spans="1:4">
      <c r="A97" s="328" t="str">
        <f t="shared" si="3"/>
        <v>Materialtyp</v>
      </c>
      <c r="B97" s="323" t="s">
        <v>4</v>
      </c>
      <c r="C97" s="323" t="s">
        <v>304</v>
      </c>
      <c r="D97" s="323" t="s">
        <v>543</v>
      </c>
    </row>
    <row r="98" spans="1:4">
      <c r="A98" s="328" t="str">
        <f t="shared" si="3"/>
        <v xml:space="preserve">Aluminium  </v>
      </c>
      <c r="B98" s="323" t="s">
        <v>89</v>
      </c>
      <c r="C98" s="323" t="s">
        <v>340</v>
      </c>
      <c r="D98" s="323" t="s">
        <v>469</v>
      </c>
    </row>
    <row r="99" spans="1:4">
      <c r="A99" s="328" t="str">
        <f t="shared" si="3"/>
        <v xml:space="preserve">Eisenmetall  </v>
      </c>
      <c r="B99" s="323" t="s">
        <v>83</v>
      </c>
      <c r="C99" s="323" t="s">
        <v>339</v>
      </c>
      <c r="D99" s="323" t="s">
        <v>468</v>
      </c>
    </row>
    <row r="100" spans="1:4">
      <c r="A100" s="328" t="str">
        <f t="shared" si="3"/>
        <v>Glas</v>
      </c>
      <c r="B100" s="323" t="s">
        <v>74</v>
      </c>
      <c r="C100" s="323" t="s">
        <v>338</v>
      </c>
      <c r="D100" s="323" t="s">
        <v>467</v>
      </c>
    </row>
    <row r="101" spans="1:4">
      <c r="A101" s="328" t="str">
        <f t="shared" si="3"/>
        <v>Papier/Karton</v>
      </c>
      <c r="B101" s="323" t="s">
        <v>35</v>
      </c>
      <c r="C101" s="323" t="s">
        <v>335</v>
      </c>
      <c r="D101" s="323" t="s">
        <v>622</v>
      </c>
    </row>
    <row r="102" spans="1:4">
      <c r="A102" s="328" t="str">
        <f t="shared" si="3"/>
        <v>Kunststoff/Plastik</v>
      </c>
      <c r="B102" s="323" t="s">
        <v>49</v>
      </c>
      <c r="C102" s="323" t="s">
        <v>336</v>
      </c>
      <c r="D102" s="323" t="s">
        <v>623</v>
      </c>
    </row>
    <row r="103" spans="1:4">
      <c r="A103" s="328" t="str">
        <f t="shared" si="3"/>
        <v>Polystyren</v>
      </c>
      <c r="B103" s="323" t="s">
        <v>98</v>
      </c>
      <c r="C103" s="323" t="s">
        <v>343</v>
      </c>
      <c r="D103" s="323" t="s">
        <v>624</v>
      </c>
    </row>
    <row r="104" spans="1:4">
      <c r="A104" s="328" t="str">
        <f t="shared" si="3"/>
        <v>Textil</v>
      </c>
      <c r="B104" s="323" t="s">
        <v>64</v>
      </c>
      <c r="C104" s="323" t="s">
        <v>337</v>
      </c>
      <c r="D104" s="323" t="s">
        <v>625</v>
      </c>
    </row>
    <row r="105" spans="1:4">
      <c r="A105" s="328" t="str">
        <f t="shared" si="3"/>
        <v>Holz</v>
      </c>
      <c r="B105" s="323" t="s">
        <v>221</v>
      </c>
      <c r="C105" s="323" t="s">
        <v>344</v>
      </c>
      <c r="D105" s="323" t="s">
        <v>626</v>
      </c>
    </row>
    <row r="106" spans="1:4">
      <c r="A106" s="328" t="str">
        <f t="shared" si="3"/>
        <v>Andere Materialien</v>
      </c>
      <c r="B106" s="323" t="s">
        <v>94</v>
      </c>
      <c r="C106" s="323" t="s">
        <v>341</v>
      </c>
      <c r="D106" s="323" t="s">
        <v>627</v>
      </c>
    </row>
    <row r="107" spans="1:4">
      <c r="A107" s="326" t="str">
        <f>IF($A$2=$B$2,B107,IF($A$2=$C$2,C107,IF($A$2=$D$2,D107,IF($A$2=#REF!,#REF!))))</f>
        <v xml:space="preserve">Gefahrgut </v>
      </c>
      <c r="B107" s="330" t="s">
        <v>1342</v>
      </c>
      <c r="C107" s="330" t="s">
        <v>1343</v>
      </c>
      <c r="D107" s="330" t="s">
        <v>1077</v>
      </c>
    </row>
    <row r="108" spans="1:4">
      <c r="A108" s="328" t="str">
        <f t="shared" ref="A108:A151" si="4">IF($A$2=$B$2,B108,IF($A$2=$C$2,C108,IF($A$2=$D$2,D108)))</f>
        <v>Transport</v>
      </c>
      <c r="B108" s="323" t="s">
        <v>1107</v>
      </c>
      <c r="C108" s="323" t="s">
        <v>1108</v>
      </c>
      <c r="D108" s="323" t="s">
        <v>1447</v>
      </c>
    </row>
    <row r="109" spans="1:4">
      <c r="A109" s="328" t="str">
        <f t="shared" si="4"/>
        <v>Lagerung &amp; Handhabung</v>
      </c>
      <c r="B109" s="323" t="s">
        <v>1109</v>
      </c>
      <c r="C109" s="323" t="s">
        <v>1110</v>
      </c>
      <c r="D109" s="323" t="s">
        <v>1448</v>
      </c>
    </row>
    <row r="110" spans="1:4">
      <c r="A110" s="328" t="str">
        <f t="shared" si="4"/>
        <v>Explosiv</v>
      </c>
      <c r="B110" s="323" t="s">
        <v>1046</v>
      </c>
      <c r="C110" s="323" t="s">
        <v>1079</v>
      </c>
      <c r="D110" s="323" t="s">
        <v>1449</v>
      </c>
    </row>
    <row r="111" spans="1:4">
      <c r="A111" s="328" t="str">
        <f t="shared" si="4"/>
        <v>Gase (Aerosole, Druckgas)</v>
      </c>
      <c r="B111" s="323" t="s">
        <v>1047</v>
      </c>
      <c r="C111" s="323" t="s">
        <v>1080</v>
      </c>
      <c r="D111" s="323" t="s">
        <v>1450</v>
      </c>
    </row>
    <row r="112" spans="1:4">
      <c r="A112" s="328" t="str">
        <f t="shared" si="4"/>
        <v>Entzündbare Flüssigkeit (Flammpunkt ≤ 60 ° C)</v>
      </c>
      <c r="B112" s="323" t="s">
        <v>1048</v>
      </c>
      <c r="C112" s="323" t="s">
        <v>1081</v>
      </c>
      <c r="D112" s="323" t="s">
        <v>1451</v>
      </c>
    </row>
    <row r="113" spans="1:4">
      <c r="A113" s="328" t="str">
        <f t="shared" si="4"/>
        <v>Entzündbarer Feststoff</v>
      </c>
      <c r="B113" s="323" t="s">
        <v>1049</v>
      </c>
      <c r="C113" s="323" t="s">
        <v>1082</v>
      </c>
      <c r="D113" s="323" t="s">
        <v>1452</v>
      </c>
    </row>
    <row r="114" spans="1:4">
      <c r="A114" s="328" t="str">
        <f t="shared" si="4"/>
        <v>Oxidationsmittel / organisches Peroxid</v>
      </c>
      <c r="B114" s="323" t="s">
        <v>1050</v>
      </c>
      <c r="C114" s="323" t="s">
        <v>1078</v>
      </c>
      <c r="D114" s="323" t="s">
        <v>1453</v>
      </c>
    </row>
    <row r="115" spans="1:4">
      <c r="A115" s="328" t="str">
        <f t="shared" si="4"/>
        <v>Giftige / infektiöse Substanz</v>
      </c>
      <c r="B115" s="323" t="s">
        <v>1051</v>
      </c>
      <c r="C115" s="323" t="s">
        <v>1083</v>
      </c>
      <c r="D115" s="323" t="s">
        <v>1454</v>
      </c>
    </row>
    <row r="116" spans="1:4">
      <c r="A116" s="328" t="str">
        <f t="shared" si="4"/>
        <v>Radioaktiv</v>
      </c>
      <c r="B116" s="323" t="s">
        <v>1052</v>
      </c>
      <c r="C116" s="323" t="s">
        <v>1084</v>
      </c>
      <c r="D116" s="323" t="s">
        <v>1455</v>
      </c>
    </row>
    <row r="117" spans="1:4">
      <c r="A117" s="328" t="str">
        <f t="shared" si="4"/>
        <v>Ätzend</v>
      </c>
      <c r="B117" s="323" t="s">
        <v>1053</v>
      </c>
      <c r="C117" s="323" t="s">
        <v>1085</v>
      </c>
      <c r="D117" s="323" t="s">
        <v>1456</v>
      </c>
    </row>
    <row r="118" spans="1:4">
      <c r="A118" s="328" t="str">
        <f t="shared" si="4"/>
        <v>Diverses (Klasse 9)</v>
      </c>
      <c r="B118" s="323" t="s">
        <v>1054</v>
      </c>
      <c r="C118" s="323" t="s">
        <v>1086</v>
      </c>
      <c r="D118" s="323" t="s">
        <v>1457</v>
      </c>
    </row>
    <row r="119" spans="1:4">
      <c r="A119" s="328" t="str">
        <f t="shared" si="4"/>
        <v>Lithium Batterie</v>
      </c>
      <c r="B119" s="323" t="s">
        <v>1055</v>
      </c>
      <c r="C119" s="323" t="s">
        <v>811</v>
      </c>
      <c r="D119" s="323" t="s">
        <v>1458</v>
      </c>
    </row>
    <row r="120" spans="1:4" ht="58">
      <c r="A120" s="328" t="str">
        <f t="shared" si="4"/>
        <v>Wird eine Komponente in Ihrem Produkt als Gefahrgut eingestuft?
Ref: UN-Rahmen des internationalen Verkehrs: ICAO/IATA, ADR/RID, IMDG</v>
      </c>
      <c r="B120" s="323" t="s">
        <v>1338</v>
      </c>
      <c r="C120" s="323" t="s">
        <v>1517</v>
      </c>
      <c r="D120" s="323" t="s">
        <v>1459</v>
      </c>
    </row>
    <row r="121" spans="1:4" ht="26">
      <c r="A121" s="328" t="str">
        <f t="shared" si="4"/>
        <v>Sicherheitsdatenblatt 
erforderlich</v>
      </c>
      <c r="B121" s="323" t="s">
        <v>1087</v>
      </c>
      <c r="C121" s="323" t="s">
        <v>1088</v>
      </c>
      <c r="D121" s="323" t="s">
        <v>1516</v>
      </c>
    </row>
    <row r="122" spans="1:4">
      <c r="A122" s="328" t="str">
        <f t="shared" si="4"/>
        <v>Haushaltschemikalien</v>
      </c>
      <c r="B122" s="323" t="s">
        <v>199</v>
      </c>
      <c r="C122" s="323" t="s">
        <v>306</v>
      </c>
      <c r="D122" s="323" t="s">
        <v>544</v>
      </c>
    </row>
    <row r="123" spans="1:4">
      <c r="A123" s="328" t="str">
        <f t="shared" si="4"/>
        <v>UN Nummer</v>
      </c>
      <c r="B123" s="323" t="s">
        <v>694</v>
      </c>
      <c r="C123" s="323" t="s">
        <v>311</v>
      </c>
      <c r="D123" s="323" t="s">
        <v>812</v>
      </c>
    </row>
    <row r="124" spans="1:4">
      <c r="A124" s="328" t="str">
        <f t="shared" si="4"/>
        <v>Richtiger technischer Name</v>
      </c>
      <c r="B124" s="323" t="s">
        <v>1095</v>
      </c>
      <c r="C124" s="323" t="s">
        <v>1518</v>
      </c>
      <c r="D124" s="323" t="s">
        <v>1460</v>
      </c>
    </row>
    <row r="125" spans="1:4">
      <c r="A125" s="328" t="str">
        <f t="shared" si="4"/>
        <v>Klassifizierung (Teilrisiko)</v>
      </c>
      <c r="B125" s="323" t="s">
        <v>1096</v>
      </c>
      <c r="C125" s="323" t="s">
        <v>1519</v>
      </c>
      <c r="D125" s="323" t="s">
        <v>1461</v>
      </c>
    </row>
    <row r="126" spans="1:4">
      <c r="A126" s="328" t="str">
        <f t="shared" si="4"/>
        <v>Flammpunkt (°C)</v>
      </c>
      <c r="B126" s="323" t="s">
        <v>609</v>
      </c>
      <c r="C126" s="323" t="s">
        <v>594</v>
      </c>
      <c r="D126" s="323" t="s">
        <v>565</v>
      </c>
    </row>
    <row r="127" spans="1:4">
      <c r="A127" s="328" t="str">
        <f t="shared" si="4"/>
        <v>Siedepunkt (°C)</v>
      </c>
      <c r="B127" s="323" t="s">
        <v>1097</v>
      </c>
      <c r="C127" s="323" t="s">
        <v>1520</v>
      </c>
      <c r="D127" s="323" t="s">
        <v>1593</v>
      </c>
    </row>
    <row r="128" spans="1:4">
      <c r="A128" s="328" t="str">
        <f t="shared" si="4"/>
        <v>Verpackungsgröße (Kg / l)</v>
      </c>
      <c r="B128" s="323" t="s">
        <v>1098</v>
      </c>
      <c r="C128" s="323" t="s">
        <v>1521</v>
      </c>
      <c r="D128" s="323" t="s">
        <v>1618</v>
      </c>
    </row>
    <row r="129" spans="1:4" ht="26">
      <c r="A129" s="328" t="str">
        <f t="shared" si="4"/>
        <v>Gefahrgut Gewicht/Volumen (Kg/l)</v>
      </c>
      <c r="B129" s="323" t="s">
        <v>1560</v>
      </c>
      <c r="C129" s="323" t="s">
        <v>1563</v>
      </c>
      <c r="D129" s="323" t="s">
        <v>1597</v>
      </c>
    </row>
    <row r="130" spans="1:4">
      <c r="A130" s="328" t="str">
        <f t="shared" si="4"/>
        <v>Gefahrgut Wasserlöslichkeit</v>
      </c>
      <c r="B130" s="323" t="s">
        <v>203</v>
      </c>
      <c r="C130" s="323" t="s">
        <v>313</v>
      </c>
      <c r="D130" s="323" t="s">
        <v>548</v>
      </c>
    </row>
    <row r="131" spans="1:4">
      <c r="A131" s="328" t="str">
        <f t="shared" si="4"/>
        <v>Zusammensetzung / Inhalt (%)</v>
      </c>
      <c r="B131" s="323" t="s">
        <v>1126</v>
      </c>
      <c r="C131" s="323" t="s">
        <v>1522</v>
      </c>
      <c r="D131" s="323" t="s">
        <v>1515</v>
      </c>
    </row>
    <row r="132" spans="1:4">
      <c r="A132" s="375" t="str">
        <f t="shared" si="4"/>
        <v>Aceton</v>
      </c>
      <c r="B132" s="323" t="s">
        <v>1122</v>
      </c>
      <c r="C132" s="323" t="s">
        <v>1122</v>
      </c>
      <c r="D132" s="323" t="s">
        <v>1462</v>
      </c>
    </row>
    <row r="133" spans="1:4">
      <c r="A133" s="328" t="str">
        <f t="shared" si="4"/>
        <v>Anteil (%) Aceton angeben</v>
      </c>
      <c r="B133" s="323" t="s">
        <v>1123</v>
      </c>
      <c r="C133" s="323" t="s">
        <v>1523</v>
      </c>
      <c r="D133" s="323" t="s">
        <v>1463</v>
      </c>
    </row>
    <row r="134" spans="1:4">
      <c r="A134" s="328" t="str">
        <f t="shared" si="4"/>
        <v>Alkohol</v>
      </c>
      <c r="B134" s="323" t="s">
        <v>1124</v>
      </c>
      <c r="C134" s="323" t="s">
        <v>1524</v>
      </c>
      <c r="D134" s="323" t="s">
        <v>1464</v>
      </c>
    </row>
    <row r="135" spans="1:4">
      <c r="A135" s="328" t="str">
        <f t="shared" si="4"/>
        <v>Anteil (%)  Alkohol angeben</v>
      </c>
      <c r="B135" s="323" t="s">
        <v>1125</v>
      </c>
      <c r="C135" s="323" t="s">
        <v>1525</v>
      </c>
      <c r="D135" s="323" t="s">
        <v>1465</v>
      </c>
    </row>
    <row r="136" spans="1:4">
      <c r="A136" s="328" t="str">
        <f t="shared" si="4"/>
        <v>Verschlossener Polybeutel für Gefahrgüter (J/N)</v>
      </c>
      <c r="B136" s="323" t="s">
        <v>309</v>
      </c>
      <c r="C136" s="323" t="s">
        <v>1616</v>
      </c>
      <c r="D136" s="323" t="s">
        <v>1466</v>
      </c>
    </row>
    <row r="137" spans="1:4">
      <c r="A137" s="328" t="str">
        <f t="shared" si="4"/>
        <v>Elektrik/Elektronik</v>
      </c>
      <c r="B137" s="323" t="s">
        <v>305</v>
      </c>
      <c r="C137" s="323" t="s">
        <v>307</v>
      </c>
      <c r="D137" s="323" t="s">
        <v>545</v>
      </c>
    </row>
    <row r="138" spans="1:4">
      <c r="A138" s="328" t="str">
        <f t="shared" si="4"/>
        <v>Einstufung Entflammbarkeit</v>
      </c>
      <c r="B138" s="323" t="s">
        <v>308</v>
      </c>
      <c r="C138" s="323" t="s">
        <v>310</v>
      </c>
      <c r="D138" s="323" t="s">
        <v>546</v>
      </c>
    </row>
    <row r="139" spans="1:4">
      <c r="A139" s="328" t="str">
        <f t="shared" si="4"/>
        <v>UN  Code</v>
      </c>
      <c r="B139" s="323" t="s">
        <v>694</v>
      </c>
      <c r="C139" s="323" t="s">
        <v>311</v>
      </c>
      <c r="D139" s="323" t="s">
        <v>547</v>
      </c>
    </row>
    <row r="140" spans="1:4">
      <c r="A140" s="328" t="str">
        <f t="shared" si="4"/>
        <v>Verpackungsgruppe</v>
      </c>
      <c r="B140" s="323" t="s">
        <v>1105</v>
      </c>
      <c r="C140" s="323" t="s">
        <v>1526</v>
      </c>
      <c r="D140" s="323" t="s">
        <v>1467</v>
      </c>
    </row>
    <row r="141" spans="1:4">
      <c r="A141" s="328" t="str">
        <f t="shared" si="4"/>
        <v>Gefahrgutklasse</v>
      </c>
      <c r="B141" s="323" t="s">
        <v>1111</v>
      </c>
      <c r="C141" s="323" t="s">
        <v>1112</v>
      </c>
      <c r="D141" s="323" t="s">
        <v>1468</v>
      </c>
    </row>
    <row r="142" spans="1:4">
      <c r="A142" s="328" t="str">
        <f t="shared" si="4"/>
        <v>Gefahrgut Wasserlöslichkeit</v>
      </c>
      <c r="B142" s="323" t="s">
        <v>203</v>
      </c>
      <c r="C142" s="323" t="s">
        <v>313</v>
      </c>
      <c r="D142" s="323" t="s">
        <v>548</v>
      </c>
    </row>
    <row r="143" spans="1:4">
      <c r="A143" s="328" t="str">
        <f t="shared" si="4"/>
        <v>Wassergefährdungsklasse</v>
      </c>
      <c r="B143" s="323" t="s">
        <v>205</v>
      </c>
      <c r="C143" s="323" t="s">
        <v>312</v>
      </c>
      <c r="D143" s="323" t="s">
        <v>549</v>
      </c>
    </row>
    <row r="144" spans="1:4">
      <c r="A144" s="328" t="str">
        <f t="shared" si="4"/>
        <v>Gesundheitsschädlich (J/N)</v>
      </c>
      <c r="B144" s="323" t="s">
        <v>204</v>
      </c>
      <c r="C144" s="323" t="s">
        <v>1617</v>
      </c>
      <c r="D144" s="323" t="s">
        <v>550</v>
      </c>
    </row>
    <row r="145" spans="1:4">
      <c r="A145" s="328" t="str">
        <f t="shared" si="4"/>
        <v>Gesundheitsschädlich - Optionen (Bitte angeben)</v>
      </c>
      <c r="B145" s="323" t="s">
        <v>1044</v>
      </c>
      <c r="C145" s="323" t="s">
        <v>314</v>
      </c>
      <c r="D145" s="323" t="s">
        <v>551</v>
      </c>
    </row>
    <row r="146" spans="1:4">
      <c r="A146" s="328" t="str">
        <f t="shared" si="4"/>
        <v>Oxidierend</v>
      </c>
      <c r="B146" s="337" t="s">
        <v>1196</v>
      </c>
      <c r="C146" s="337" t="s">
        <v>1197</v>
      </c>
      <c r="D146" s="337" t="s">
        <v>552</v>
      </c>
    </row>
    <row r="147" spans="1:4">
      <c r="A147" s="328" t="str">
        <f t="shared" si="4"/>
        <v>Reizend (J/N)</v>
      </c>
      <c r="B147" s="337" t="s">
        <v>1339</v>
      </c>
      <c r="C147" s="337" t="s">
        <v>1340</v>
      </c>
      <c r="D147" s="337" t="s">
        <v>1469</v>
      </c>
    </row>
    <row r="148" spans="1:4">
      <c r="A148" s="328" t="str">
        <f t="shared" si="4"/>
        <v>Toxisch</v>
      </c>
      <c r="B148" s="337" t="s">
        <v>1198</v>
      </c>
      <c r="C148" s="337" t="s">
        <v>1199</v>
      </c>
      <c r="D148" s="337" t="s">
        <v>554</v>
      </c>
    </row>
    <row r="149" spans="1:4">
      <c r="A149" s="328" t="str">
        <f t="shared" si="4"/>
        <v>Ätzend</v>
      </c>
      <c r="B149" s="339" t="s">
        <v>8</v>
      </c>
      <c r="C149" s="339" t="s">
        <v>1200</v>
      </c>
      <c r="D149" s="339" t="s">
        <v>1456</v>
      </c>
    </row>
    <row r="150" spans="1:4">
      <c r="A150" s="328" t="str">
        <f t="shared" si="4"/>
        <v>Bitte Details angeben</v>
      </c>
      <c r="B150" s="339" t="s">
        <v>1344</v>
      </c>
      <c r="C150" s="339" t="s">
        <v>1634</v>
      </c>
      <c r="D150" s="339" t="s">
        <v>1470</v>
      </c>
    </row>
    <row r="151" spans="1:4">
      <c r="A151" s="326" t="str">
        <f t="shared" si="4"/>
        <v>ENTSORGUNGSMANAGEMENT</v>
      </c>
      <c r="B151" s="330" t="s">
        <v>1362</v>
      </c>
      <c r="C151" s="330" t="s">
        <v>1363</v>
      </c>
      <c r="D151" s="330" t="s">
        <v>1471</v>
      </c>
    </row>
    <row r="152" spans="1:4">
      <c r="A152" s="328" t="str">
        <f>IF($A$2=$B$2,B152,IF($A$2=$C$2,C152,IF($A$2=$D$2,D152,IF($A$2=#REF!,#REF!))))</f>
        <v>VERPACKUNGSMÜLL</v>
      </c>
      <c r="B152" s="323" t="s">
        <v>1364</v>
      </c>
      <c r="C152" s="323" t="s">
        <v>1532</v>
      </c>
      <c r="D152" s="323" t="s">
        <v>1472</v>
      </c>
    </row>
    <row r="153" spans="1:4" ht="39">
      <c r="A153" s="328" t="str">
        <f>IF($A$2=$B$2,B153,IF($A$2=$C$2,C153,IF($A$2=$D$2,D153,IF($A$2=#REF!,#REF!))))</f>
        <v xml:space="preserve">Verpackungsmüll nach dem Deutschen Verpackungsgesetz (Abfälle einer verkaufsfähigen Einheit (Durchschnittsgewicht für 1 Stück (g))
</v>
      </c>
      <c r="B153" s="323" t="s">
        <v>1947</v>
      </c>
      <c r="C153" s="323" t="s">
        <v>1948</v>
      </c>
      <c r="D153" s="323" t="s">
        <v>1473</v>
      </c>
    </row>
    <row r="154" spans="1:4">
      <c r="A154" s="328" t="str">
        <f>IF($A$2=$B$2,B154,IF($A$2=$C$2,C154,IF($A$2=$D$2,D154,IF($A$2=#REF!,#REF!))))</f>
        <v>Unterliegt der Artikel dem Elektrogesetz?</v>
      </c>
      <c r="B154" s="323" t="s">
        <v>1328</v>
      </c>
      <c r="C154" s="323" t="s">
        <v>1513</v>
      </c>
      <c r="D154" s="323" t="s">
        <v>1514</v>
      </c>
    </row>
    <row r="155" spans="1:4">
      <c r="A155" s="328" t="str">
        <f>IF($A$2=$B$2,B155,IF($A$2=$C$2,C155,IF($A$2=$D$2,D155,IF($A$2=#REF!,#REF!))))</f>
        <v>WEEE und BATTERIEN</v>
      </c>
      <c r="B155" s="323" t="s">
        <v>1329</v>
      </c>
      <c r="C155" s="323" t="s">
        <v>1533</v>
      </c>
      <c r="D155" s="323" t="s">
        <v>1474</v>
      </c>
    </row>
    <row r="156" spans="1:4" s="332" customFormat="1">
      <c r="A156" s="328" t="str">
        <f>IF($A$2=$B$2,B156,IF($A$2=$C$2,C156,IF($A$2=$D$2,D156,IF($A$2=#REF!,#REF!))))</f>
        <v>Bitte tragen Sie hier Ihre WEEE Registrierungsnummer ein</v>
      </c>
      <c r="B156" s="331" t="s">
        <v>1327</v>
      </c>
      <c r="C156" s="331" t="s">
        <v>1330</v>
      </c>
      <c r="D156" s="331" t="s">
        <v>1475</v>
      </c>
    </row>
    <row r="157" spans="1:4">
      <c r="A157" s="328" t="str">
        <f>IF($A$2=$B$2,B157,IF($A$2=$C$2,C157,IF($A$2=$D$2,D157,IF($A$2=#REF!,#REF!))))</f>
        <v>WEEE (Elektro- und Elektronikgeräte-Abfall)</v>
      </c>
      <c r="B157" s="337" t="s">
        <v>1336</v>
      </c>
      <c r="C157" s="337" t="s">
        <v>1337</v>
      </c>
      <c r="D157" s="337" t="s">
        <v>1476</v>
      </c>
    </row>
    <row r="158" spans="1:4">
      <c r="A158" s="328" t="str">
        <f>IF($A$2=$B$2,B158,IF($A$2=$C$2,C158,IF($A$2=$D$2,D158,IF($A$2=#REF!,#REF!))))</f>
        <v>WEEE Produktkategorie</v>
      </c>
      <c r="B158" s="323" t="s">
        <v>345</v>
      </c>
      <c r="C158" s="323" t="s">
        <v>591</v>
      </c>
      <c r="D158" s="323" t="s">
        <v>556</v>
      </c>
    </row>
    <row r="159" spans="1:4">
      <c r="A159" s="328" t="str">
        <f>IF($A$2=$B$2,B159,IF($A$2=$C$2,C159,IF($A$2=$D$2,D159,IF($A$2=#REF!,#REF!))))</f>
        <v>WEEE Gerätetyp</v>
      </c>
      <c r="B159" s="323" t="s">
        <v>23</v>
      </c>
      <c r="C159" s="323" t="s">
        <v>347</v>
      </c>
      <c r="D159" s="323" t="s">
        <v>557</v>
      </c>
    </row>
    <row r="160" spans="1:4">
      <c r="A160" s="328" t="str">
        <f>IF($A$2=$B$2,B160,IF($A$2=$C$2,C160,IF($A$2=$D$2,D160,IF($A$2=#REF!,#REF!))))</f>
        <v>WEEE Gewicht (g)</v>
      </c>
      <c r="B160" s="323" t="s">
        <v>348</v>
      </c>
      <c r="C160" s="323" t="s">
        <v>346</v>
      </c>
      <c r="D160" s="323" t="s">
        <v>558</v>
      </c>
    </row>
    <row r="161" spans="1:4">
      <c r="A161" s="328" t="str">
        <f>IF($A$2=$B$2,B161,IF($A$2=$C$2,C161,IF($A$2=$D$2,D161,IF($A$2=#REF!,#REF!))))</f>
        <v xml:space="preserve">WEEE Registrierungsnummer </v>
      </c>
      <c r="B161" s="323" t="s">
        <v>349</v>
      </c>
      <c r="C161" s="323" t="s">
        <v>592</v>
      </c>
      <c r="D161" s="323" t="s">
        <v>559</v>
      </c>
    </row>
    <row r="162" spans="1:4">
      <c r="A162" s="328" t="str">
        <f>IF($A$2=$B$2,B162,IF($A$2=$C$2,C162,IF($A$2=$D$2,D162,IF($A$2=#REF!,#REF!))))</f>
        <v>Unterliegt der Artikel dem Batteriegesetz?</v>
      </c>
      <c r="B162" s="333" t="s">
        <v>1345</v>
      </c>
      <c r="C162" s="333" t="s">
        <v>1534</v>
      </c>
      <c r="D162" s="333" t="s">
        <v>1477</v>
      </c>
    </row>
    <row r="163" spans="1:4">
      <c r="A163" s="328" t="str">
        <f>IF($A$2=$B$2,B163,IF($A$2=$C$2,C163,IF($A$2=$D$2,D163,IF($A$2=#REF!,#REF!))))</f>
        <v>BATTERIE-ENTSORGUNG</v>
      </c>
      <c r="B163" s="323" t="s">
        <v>1493</v>
      </c>
      <c r="C163" s="323" t="s">
        <v>1535</v>
      </c>
      <c r="D163" s="323" t="s">
        <v>1478</v>
      </c>
    </row>
    <row r="164" spans="1:4">
      <c r="A164" s="328" t="str">
        <f>IF($A$2=$B$2,B164,IF($A$2=$C$2,C164,IF($A$2=$D$2,D164,IF($A$2=#REF!,#REF!))))</f>
        <v>Batterietyp</v>
      </c>
      <c r="B164" s="323" t="s">
        <v>13</v>
      </c>
      <c r="C164" s="323" t="s">
        <v>352</v>
      </c>
      <c r="D164" s="323" t="s">
        <v>560</v>
      </c>
    </row>
    <row r="165" spans="1:4">
      <c r="A165" s="328" t="str">
        <f>IF($A$2=$B$2,B165,IF($A$2=$C$2,C165,IF($A$2=$D$2,D165,IF($A$2=#REF!,#REF!))))</f>
        <v>Batteriegröße</v>
      </c>
      <c r="B165" s="323" t="s">
        <v>350</v>
      </c>
      <c r="C165" s="323" t="s">
        <v>353</v>
      </c>
      <c r="D165" s="323" t="s">
        <v>561</v>
      </c>
    </row>
    <row r="166" spans="1:4">
      <c r="A166" s="375" t="str">
        <f>IF($A$2=$B$2,B166,IF($A$2=$C$2,C166,IF($A$2=$D$2,D166,IF($A$2=#REF!,#REF!))))</f>
        <v>Anzahl Batterien</v>
      </c>
      <c r="B166" s="323" t="s">
        <v>730</v>
      </c>
      <c r="C166" s="323" t="s">
        <v>355</v>
      </c>
      <c r="D166" s="323" t="s">
        <v>813</v>
      </c>
    </row>
    <row r="167" spans="1:4">
      <c r="A167" s="328" t="str">
        <f>IF($A$2=$B$2,B167,IF($A$2=$C$2,C167,IF($A$2=$D$2,D167,IF($A$2=#REF!,#REF!))))</f>
        <v>Gewicht [g] einer Batterie</v>
      </c>
      <c r="B167" s="323" t="s">
        <v>351</v>
      </c>
      <c r="C167" s="323" t="s">
        <v>354</v>
      </c>
      <c r="D167" s="323" t="s">
        <v>562</v>
      </c>
    </row>
    <row r="168" spans="1:4">
      <c r="A168" s="328" t="str">
        <f>IF($A$2=$B$2,B168,IF($A$2=$C$2,C168,IF($A$2=$D$2,D168,IF($A$2=#REF!,#REF!))))</f>
        <v>BattG Registrierungsnummer</v>
      </c>
      <c r="B168" s="323" t="s">
        <v>200</v>
      </c>
      <c r="C168" s="323" t="s">
        <v>593</v>
      </c>
      <c r="D168" s="323" t="s">
        <v>563</v>
      </c>
    </row>
    <row r="169" spans="1:4">
      <c r="A169" s="328" t="str">
        <f>IF($A$2=$B$2,B169,IF($A$2=$C$2,C169,IF($A$2=$D$2,D169,IF($A$2=#REF!,#REF!))))</f>
        <v>Art der Haltbarkeitsbeschränkung</v>
      </c>
      <c r="B169" s="323" t="s">
        <v>15</v>
      </c>
      <c r="C169" s="323" t="s">
        <v>356</v>
      </c>
      <c r="D169" s="323" t="s">
        <v>564</v>
      </c>
    </row>
    <row r="170" spans="1:4">
      <c r="A170" s="328" t="str">
        <f>IF($A$2=$B$2,B170,IF($A$2=$C$2,C170,IF($A$2=$D$2,D170,IF($A$2=#REF!,#REF!))))</f>
        <v>Flammpunkt (°C)</v>
      </c>
      <c r="B170" s="323" t="s">
        <v>609</v>
      </c>
      <c r="C170" s="323" t="s">
        <v>594</v>
      </c>
      <c r="D170" s="323" t="s">
        <v>565</v>
      </c>
    </row>
    <row r="171" spans="1:4">
      <c r="A171" s="328" t="str">
        <f>IF($A$2=$B$2,B171,IF($A$2=$C$2,C171,IF($A$2=$D$2,D171,IF($A$2=#REF!,#REF!))))</f>
        <v>LITHIUM-BATTERIEN</v>
      </c>
      <c r="B171" s="323" t="s">
        <v>834</v>
      </c>
      <c r="C171" s="323" t="s">
        <v>811</v>
      </c>
      <c r="D171" s="323" t="s">
        <v>1479</v>
      </c>
    </row>
    <row r="172" spans="1:4">
      <c r="A172" s="328" t="str">
        <f>IF($A$2=$B$2,B172,IF($A$2=$C$2,C172,IF($A$2=$D$2,D172,IF($A$2=#REF!,#REF!))))</f>
        <v>Batterie Typ</v>
      </c>
      <c r="B172" s="323" t="s">
        <v>13</v>
      </c>
      <c r="C172" s="323" t="s">
        <v>717</v>
      </c>
      <c r="D172" s="323" t="s">
        <v>695</v>
      </c>
    </row>
    <row r="173" spans="1:4">
      <c r="A173" s="328" t="str">
        <f>IF($A$2=$B$2,B173,IF($A$2=$C$2,C173,IF($A$2=$D$2,D173,IF($A$2=#REF!,#REF!))))</f>
        <v>Bauform</v>
      </c>
      <c r="B173" s="323" t="s">
        <v>691</v>
      </c>
      <c r="C173" s="323" t="s">
        <v>718</v>
      </c>
      <c r="D173" s="323" t="s">
        <v>696</v>
      </c>
    </row>
    <row r="174" spans="1:4">
      <c r="A174" s="328" t="str">
        <f>IF($A$2=$B$2,B174,IF($A$2=$C$2,C174,IF($A$2=$D$2,D174,IF($A$2=#REF!,#REF!))))</f>
        <v>Kapazität</v>
      </c>
      <c r="B174" s="323" t="s">
        <v>692</v>
      </c>
      <c r="C174" s="323" t="s">
        <v>719</v>
      </c>
      <c r="D174" s="323" t="s">
        <v>697</v>
      </c>
    </row>
    <row r="175" spans="1:4">
      <c r="A175" s="328" t="str">
        <f>IF($A$2=$B$2,B175,IF($A$2=$C$2,C175,IF($A$2=$D$2,D175,IF($A$2=#REF!,#REF!))))</f>
        <v>Einheit</v>
      </c>
      <c r="B175" s="323" t="s">
        <v>693</v>
      </c>
      <c r="C175" s="323" t="s">
        <v>720</v>
      </c>
      <c r="D175" s="323" t="s">
        <v>698</v>
      </c>
    </row>
    <row r="176" spans="1:4">
      <c r="A176" s="328" t="str">
        <f>IF($A$2=$B$2,B176,IF($A$2=$C$2,C176,IF($A$2=$D$2,D176,IF($A$2=#REF!,#REF!))))</f>
        <v>Gewicht (g)</v>
      </c>
      <c r="B176" s="323" t="s">
        <v>5</v>
      </c>
      <c r="C176" s="323" t="s">
        <v>302</v>
      </c>
      <c r="D176" s="323" t="s">
        <v>541</v>
      </c>
    </row>
    <row r="177" spans="1:4">
      <c r="A177" s="375" t="str">
        <f>IF($A$2=$B$2,B177,IF($A$2=$C$2,C177,IF($A$2=$D$2,D177,IF($A$2=#REF!,#REF!))))</f>
        <v>Beiliegende Batterie</v>
      </c>
      <c r="B177" s="323" t="s">
        <v>732</v>
      </c>
      <c r="C177" s="323" t="s">
        <v>721</v>
      </c>
      <c r="D177" s="323" t="s">
        <v>699</v>
      </c>
    </row>
    <row r="178" spans="1:4">
      <c r="A178" s="328" t="str">
        <f>IF($A$2=$B$2,B178,IF($A$2=$C$2,C178,IF($A$2=$D$2,D178,IF($A$2=#REF!,#REF!))))</f>
        <v>Anzahl Batterien</v>
      </c>
      <c r="B178" s="323" t="s">
        <v>731</v>
      </c>
      <c r="C178" s="323" t="s">
        <v>355</v>
      </c>
      <c r="D178" s="323" t="s">
        <v>813</v>
      </c>
    </row>
    <row r="179" spans="1:4">
      <c r="A179" s="328" t="str">
        <f>IF($A$2=$B$2,B179,IF($A$2=$C$2,C179,IF($A$2=$D$2,D179,IF($A$2=#REF!,#REF!))))</f>
        <v>UN Nummer</v>
      </c>
      <c r="B179" s="323" t="s">
        <v>694</v>
      </c>
      <c r="C179" s="323" t="s">
        <v>722</v>
      </c>
      <c r="D179" s="323" t="s">
        <v>812</v>
      </c>
    </row>
    <row r="180" spans="1:4" ht="39">
      <c r="A180" s="328" t="str">
        <f>IF($A$2=$B$2,B180,IF($A$2=$C$2,C180,IF($A$2=$D$2,D180,IF($A$2=#REF!,#REF!))))</f>
        <v>Bitte senden Sie ein Sicherheitsdatenblatt, falls der Artikel umweltbelastend und/oder gefährlich ist (für Endnutzung/Transport/Lagerung)!</v>
      </c>
      <c r="B180" s="323" t="s">
        <v>569</v>
      </c>
      <c r="C180" s="323" t="s">
        <v>595</v>
      </c>
      <c r="D180" s="323" t="s">
        <v>566</v>
      </c>
    </row>
    <row r="181" spans="1:4">
      <c r="A181" s="328" t="str">
        <f>IF($A$2=$B$2,B181,IF($A$2=$C$2,C181,IF($A$2=$D$2,D181,IF($A$2=#REF!,#REF!))))</f>
        <v>Spannung</v>
      </c>
      <c r="B181" s="323" t="s">
        <v>1561</v>
      </c>
      <c r="C181" s="323" t="s">
        <v>1638</v>
      </c>
      <c r="D181" s="323" t="s">
        <v>1601</v>
      </c>
    </row>
    <row r="182" spans="1:4">
      <c r="A182" s="328" t="str">
        <f>IF($A$2=$B$2,B182,IF($A$2=$C$2,C182,IF($A$2=$D$2,D182,IF($A$2=#REF!,#REF!))))</f>
        <v>mAh</v>
      </c>
      <c r="B182" s="323" t="s">
        <v>1562</v>
      </c>
      <c r="C182" s="323" t="s">
        <v>1562</v>
      </c>
      <c r="D182" s="323" t="s">
        <v>1562</v>
      </c>
    </row>
    <row r="183" spans="1:4">
      <c r="A183" s="328" t="str">
        <f>IF($A$2=$B$2,B183,IF($A$2=$C$2,C183,IF($A$2=$D$2,D183,IF($A$2=#REF!,#REF!))))</f>
        <v xml:space="preserve">Wh (Lithium-Ionen) </v>
      </c>
      <c r="B183" s="323" t="s">
        <v>1658</v>
      </c>
      <c r="C183" s="323" t="s">
        <v>1660</v>
      </c>
      <c r="D183" s="323" t="s">
        <v>1602</v>
      </c>
    </row>
    <row r="184" spans="1:4">
      <c r="A184" s="328" t="str">
        <f>IF($A$2=$B$2,B184,IF($A$2=$C$2,C184,IF($A$2=$D$2,D184,IF($A$2=#REF!,#REF!))))</f>
        <v>mg (Metall)</v>
      </c>
      <c r="B184" s="323" t="s">
        <v>1659</v>
      </c>
      <c r="C184" s="323" t="s">
        <v>1661</v>
      </c>
      <c r="D184" s="323" t="s">
        <v>1639</v>
      </c>
    </row>
    <row r="185" spans="1:4">
      <c r="A185" s="326" t="s">
        <v>610</v>
      </c>
      <c r="B185" s="330"/>
      <c r="C185" s="330"/>
      <c r="D185" s="330"/>
    </row>
    <row r="186" spans="1:4" ht="43.5">
      <c r="A186" s="328" t="str">
        <f t="shared" ref="A186:A195" si="5">IF($A$2=$B$2,B186,IF($A$2=$C$2,C186,IF($A$2=$D$2,D186)))</f>
        <v>GTIN NUMMER (Geben Sie jede angebotene Kombination aus Variante/Farbe/Größe ein (falls vorhanden) und führen Sie die zugewiesenen GTIN-Nummern auf.)</v>
      </c>
      <c r="B186" s="323" t="s">
        <v>1032</v>
      </c>
      <c r="C186" s="323" t="s">
        <v>639</v>
      </c>
      <c r="D186" s="323" t="s">
        <v>643</v>
      </c>
    </row>
    <row r="187" spans="1:4">
      <c r="A187" s="328" t="str">
        <f t="shared" si="5"/>
        <v>QVC SKU (variante)</v>
      </c>
      <c r="B187" s="323" t="s">
        <v>1934</v>
      </c>
      <c r="C187" s="323" t="s">
        <v>1935</v>
      </c>
      <c r="D187" s="323" t="s">
        <v>1936</v>
      </c>
    </row>
    <row r="188" spans="1:4">
      <c r="A188" s="328" t="str">
        <f t="shared" si="5"/>
        <v>Farbe</v>
      </c>
      <c r="B188" s="323" t="s">
        <v>208</v>
      </c>
      <c r="C188" s="323" t="s">
        <v>359</v>
      </c>
      <c r="D188" s="323" t="s">
        <v>567</v>
      </c>
    </row>
    <row r="189" spans="1:4">
      <c r="A189" s="328" t="str">
        <f t="shared" si="5"/>
        <v>Größe</v>
      </c>
      <c r="B189" s="323" t="s">
        <v>209</v>
      </c>
      <c r="C189" s="323" t="s">
        <v>293</v>
      </c>
      <c r="D189" s="323" t="s">
        <v>537</v>
      </c>
    </row>
    <row r="190" spans="1:4">
      <c r="A190" s="328" t="str">
        <f t="shared" si="5"/>
        <v>GTIN-Nummer</v>
      </c>
      <c r="B190" s="323" t="s">
        <v>1024</v>
      </c>
      <c r="C190" s="323" t="s">
        <v>1025</v>
      </c>
      <c r="D190" s="323" t="s">
        <v>1026</v>
      </c>
    </row>
    <row r="191" spans="1:4">
      <c r="A191" s="328" t="str">
        <f t="shared" si="5"/>
        <v>Typ</v>
      </c>
      <c r="B191" s="323" t="s">
        <v>232</v>
      </c>
      <c r="C191" s="323" t="s">
        <v>1027</v>
      </c>
      <c r="D191" s="323" t="s">
        <v>1028</v>
      </c>
    </row>
    <row r="192" spans="1:4">
      <c r="A192" s="328" t="str">
        <f t="shared" si="5"/>
        <v>GTIN Prüfung</v>
      </c>
      <c r="B192" s="323" t="s">
        <v>1029</v>
      </c>
      <c r="C192" s="323" t="s">
        <v>1030</v>
      </c>
      <c r="D192" s="323" t="s">
        <v>1031</v>
      </c>
    </row>
    <row r="193" spans="1:4">
      <c r="A193" s="328" t="str">
        <f t="shared" si="5"/>
        <v>LSF - Lichtschutzfaktor</v>
      </c>
      <c r="B193" s="334" t="s">
        <v>1072</v>
      </c>
      <c r="C193" s="334" t="s">
        <v>1073</v>
      </c>
      <c r="D193" s="334" t="s">
        <v>1480</v>
      </c>
    </row>
    <row r="194" spans="1:4">
      <c r="A194" s="328" t="str">
        <f t="shared" si="5"/>
        <v>CPNP Nummer</v>
      </c>
      <c r="B194" s="334" t="s">
        <v>1074</v>
      </c>
      <c r="C194" s="334" t="s">
        <v>1075</v>
      </c>
      <c r="D194" s="334" t="s">
        <v>1076</v>
      </c>
    </row>
    <row r="195" spans="1:4">
      <c r="A195" s="328" t="str">
        <f t="shared" si="5"/>
        <v>Made In (Angabe auf dem Produkt)</v>
      </c>
      <c r="B195" s="335" t="s">
        <v>462</v>
      </c>
      <c r="C195" s="335" t="s">
        <v>815</v>
      </c>
      <c r="D195" s="335" t="s">
        <v>842</v>
      </c>
    </row>
    <row r="196" spans="1:4">
      <c r="A196" s="326" t="s">
        <v>1346</v>
      </c>
      <c r="B196" s="330"/>
      <c r="C196" s="330"/>
      <c r="D196" s="330"/>
    </row>
    <row r="197" spans="1:4">
      <c r="A197" s="375" t="str">
        <f t="shared" ref="A197:A220" si="6">IF($A$2=$B$2,B197,IF($A$2=$C$2,C197,IF($A$2=$D$2,D197)))</f>
        <v>Produktzertifizierungen</v>
      </c>
      <c r="B197" s="329" t="s">
        <v>1688</v>
      </c>
      <c r="C197" s="329" t="s">
        <v>1689</v>
      </c>
      <c r="D197" s="329" t="s">
        <v>1690</v>
      </c>
    </row>
    <row r="198" spans="1:4">
      <c r="A198" s="375" t="str">
        <f t="shared" si="6"/>
        <v>Zertifizierung (z.B. OEKO-TEX® Standard 100)</v>
      </c>
      <c r="B198" s="329" t="s">
        <v>1691</v>
      </c>
      <c r="C198" s="329" t="s">
        <v>1692</v>
      </c>
      <c r="D198" s="329" t="s">
        <v>1706</v>
      </c>
    </row>
    <row r="199" spans="1:4">
      <c r="A199" s="328" t="str">
        <f t="shared" si="6"/>
        <v>Zertifizierungsnummer</v>
      </c>
      <c r="B199" s="329" t="s">
        <v>1609</v>
      </c>
      <c r="C199" s="329" t="s">
        <v>1611</v>
      </c>
      <c r="D199" s="329" t="s">
        <v>1613</v>
      </c>
    </row>
    <row r="200" spans="1:4">
      <c r="A200" s="328" t="str">
        <f t="shared" si="6"/>
        <v>Angabe Gültigkeit bis</v>
      </c>
      <c r="B200" s="329" t="s">
        <v>1610</v>
      </c>
      <c r="C200" s="329" t="s">
        <v>1612</v>
      </c>
      <c r="D200" s="329" t="s">
        <v>1614</v>
      </c>
    </row>
    <row r="201" spans="1:4" ht="15" thickBot="1">
      <c r="A201" s="328" t="str">
        <f t="shared" si="6"/>
        <v>QVCs wirtschaftliche Rolle</v>
      </c>
      <c r="B201" s="372" t="s">
        <v>1064</v>
      </c>
      <c r="C201" s="329" t="s">
        <v>1698</v>
      </c>
      <c r="D201" s="329" t="s">
        <v>1481</v>
      </c>
    </row>
    <row r="202" spans="1:4" ht="15" thickBot="1">
      <c r="A202" s="328" t="str">
        <f t="shared" si="6"/>
        <v>Verantwortliche Person (Name und Adresse)</v>
      </c>
      <c r="B202" s="427" t="s">
        <v>1971</v>
      </c>
      <c r="C202" s="428" t="s">
        <v>1972</v>
      </c>
      <c r="D202" s="428" t="s">
        <v>1973</v>
      </c>
    </row>
    <row r="203" spans="1:4">
      <c r="A203" s="328" t="str">
        <f t="shared" si="6"/>
        <v>Made In (Angabe auf dem Produkt)</v>
      </c>
      <c r="B203" s="329" t="s">
        <v>462</v>
      </c>
      <c r="C203" s="329" t="s">
        <v>815</v>
      </c>
      <c r="D203" s="329" t="s">
        <v>842</v>
      </c>
    </row>
    <row r="204" spans="1:4">
      <c r="A204" s="328" t="str">
        <f t="shared" si="6"/>
        <v>Produktkennzeichnung</v>
      </c>
      <c r="B204" s="329" t="s">
        <v>1687</v>
      </c>
      <c r="C204" s="329" t="s">
        <v>1707</v>
      </c>
      <c r="D204" s="329" t="s">
        <v>1708</v>
      </c>
    </row>
    <row r="205" spans="1:4">
      <c r="A205" s="328" t="str">
        <f t="shared" si="6"/>
        <v>Cosmetics</v>
      </c>
      <c r="B205" s="329" t="s">
        <v>1808</v>
      </c>
      <c r="C205" s="329" t="s">
        <v>1809</v>
      </c>
      <c r="D205" s="329" t="s">
        <v>1808</v>
      </c>
    </row>
    <row r="206" spans="1:4">
      <c r="A206" s="328" t="str">
        <f t="shared" si="6"/>
        <v>Beileger im Karton (J/N) (Bouncebacks sind nicht erlaubt)</v>
      </c>
      <c r="B206" s="329" t="s">
        <v>1355</v>
      </c>
      <c r="C206" s="329" t="s">
        <v>1709</v>
      </c>
      <c r="D206" s="329" t="s">
        <v>1710</v>
      </c>
    </row>
    <row r="207" spans="1:4">
      <c r="A207" s="328" t="str">
        <f t="shared" si="6"/>
        <v>Geschenkverpackung inklusive J/N</v>
      </c>
      <c r="B207" s="329" t="s">
        <v>198</v>
      </c>
      <c r="C207" s="329" t="s">
        <v>1711</v>
      </c>
      <c r="D207" s="329" t="s">
        <v>1712</v>
      </c>
    </row>
    <row r="208" spans="1:4">
      <c r="A208" s="375" t="str">
        <f t="shared" si="6"/>
        <v>Staubschutzbeutel  (J/N)</v>
      </c>
      <c r="B208" s="329" t="s">
        <v>1885</v>
      </c>
      <c r="C208" s="329" t="s">
        <v>1886</v>
      </c>
      <c r="D208" s="329" t="s">
        <v>1713</v>
      </c>
    </row>
    <row r="209" spans="1:4">
      <c r="A209" s="328" t="str">
        <f t="shared" si="6"/>
        <v>Product Specification Card</v>
      </c>
      <c r="B209" s="372" t="s">
        <v>210</v>
      </c>
      <c r="C209" s="372" t="s">
        <v>273</v>
      </c>
      <c r="D209" s="372" t="s">
        <v>210</v>
      </c>
    </row>
    <row r="210" spans="1:4">
      <c r="A210" s="328">
        <f>IF($A$2=$B$2,B210,IF($A$2=$C$2,C210,IF($A$2=$D$2,D210)))</f>
        <v>0</v>
      </c>
      <c r="B210" s="334" t="s">
        <v>1976</v>
      </c>
      <c r="C210" s="334"/>
      <c r="D210" s="334"/>
    </row>
    <row r="211" spans="1:4">
      <c r="A211" s="328" t="str">
        <f t="shared" si="6"/>
        <v>CPNP Nummer</v>
      </c>
      <c r="B211" s="372" t="s">
        <v>1816</v>
      </c>
      <c r="C211" s="329" t="s">
        <v>1075</v>
      </c>
      <c r="D211" s="329" t="s">
        <v>1076</v>
      </c>
    </row>
    <row r="212" spans="1:4">
      <c r="A212" s="328" t="str">
        <f t="shared" si="6"/>
        <v>LSF</v>
      </c>
      <c r="B212" s="372" t="s">
        <v>1072</v>
      </c>
      <c r="C212" s="329" t="s">
        <v>1860</v>
      </c>
      <c r="D212" s="329" t="s">
        <v>1861</v>
      </c>
    </row>
    <row r="213" spans="1:4">
      <c r="A213" s="328" t="str">
        <f t="shared" si="6"/>
        <v>Wasserfest</v>
      </c>
      <c r="B213" s="372" t="s">
        <v>1817</v>
      </c>
      <c r="C213" s="329" t="s">
        <v>1817</v>
      </c>
      <c r="D213" s="329" t="s">
        <v>1830</v>
      </c>
    </row>
    <row r="214" spans="1:4">
      <c r="A214" s="328" t="str">
        <f t="shared" si="6"/>
        <v>Weitere Werbeaussagen auf der Verpackung</v>
      </c>
      <c r="B214" s="372" t="s">
        <v>1818</v>
      </c>
      <c r="C214" s="329" t="s">
        <v>1862</v>
      </c>
      <c r="D214" s="329" t="s">
        <v>1831</v>
      </c>
    </row>
    <row r="215" spans="1:4" ht="29">
      <c r="A215" s="328" t="str">
        <f t="shared" si="6"/>
        <v>Primärverpackung z.Bsp. Flasche mit Pumpspender, Glasflasche usw.</v>
      </c>
      <c r="B215" s="372" t="s">
        <v>1884</v>
      </c>
      <c r="C215" s="329" t="s">
        <v>1863</v>
      </c>
      <c r="D215" s="329" t="s">
        <v>1832</v>
      </c>
    </row>
    <row r="216" spans="1:4">
      <c r="A216" s="328" t="str">
        <f t="shared" si="6"/>
        <v>Hauttyp, Haartyp usw.</v>
      </c>
      <c r="B216" s="372" t="s">
        <v>1883</v>
      </c>
      <c r="C216" s="329" t="s">
        <v>1864</v>
      </c>
      <c r="D216" s="329" t="s">
        <v>1833</v>
      </c>
    </row>
    <row r="217" spans="1:4">
      <c r="A217" s="328" t="str">
        <f t="shared" si="6"/>
        <v>Verwendungszweck Zähne, Gesicht usw.</v>
      </c>
      <c r="B217" s="372" t="s">
        <v>1882</v>
      </c>
      <c r="C217" s="329" t="s">
        <v>1865</v>
      </c>
      <c r="D217" s="329" t="s">
        <v>1834</v>
      </c>
    </row>
    <row r="218" spans="1:4">
      <c r="A218" s="328" t="str">
        <f t="shared" si="6"/>
        <v>Lebensmittel</v>
      </c>
      <c r="B218" s="372" t="s">
        <v>1810</v>
      </c>
      <c r="C218" s="372" t="s">
        <v>1811</v>
      </c>
      <c r="D218" s="372" t="s">
        <v>1819</v>
      </c>
    </row>
    <row r="219" spans="1:4">
      <c r="A219" s="328" t="str">
        <f t="shared" si="6"/>
        <v>Zubereitungshinweise</v>
      </c>
      <c r="B219" s="372" t="s">
        <v>1866</v>
      </c>
      <c r="C219" s="372" t="s">
        <v>1867</v>
      </c>
      <c r="D219" s="372" t="s">
        <v>1835</v>
      </c>
    </row>
    <row r="220" spans="1:4">
      <c r="A220" s="328" t="str">
        <f t="shared" si="6"/>
        <v>Lagerungshinweise für Verbraucher</v>
      </c>
      <c r="B220" s="372" t="s">
        <v>1820</v>
      </c>
      <c r="C220" s="372" t="s">
        <v>1868</v>
      </c>
      <c r="D220" s="372" t="s">
        <v>1836</v>
      </c>
    </row>
    <row r="221" spans="1:4">
      <c r="A221" s="328" t="str">
        <f t="shared" ref="A221:A231" si="7">IF($A$2=$B$2,B221,IF($A$2=$C$2,C221,IF($A$2=$D$2,D221)))</f>
        <v>Haltbarkeitsdauer</v>
      </c>
      <c r="B221" s="372" t="s">
        <v>1881</v>
      </c>
      <c r="C221" s="372" t="s">
        <v>1869</v>
      </c>
      <c r="D221" s="372" t="s">
        <v>1837</v>
      </c>
    </row>
    <row r="222" spans="1:4">
      <c r="A222" s="328" t="str">
        <f t="shared" si="7"/>
        <v>Produktspezifische Informationen</v>
      </c>
      <c r="B222" s="372" t="s">
        <v>1821</v>
      </c>
      <c r="C222" s="372" t="s">
        <v>1870</v>
      </c>
      <c r="D222" s="372" t="s">
        <v>1909</v>
      </c>
    </row>
    <row r="223" spans="1:4">
      <c r="A223" s="328" t="str">
        <f t="shared" si="7"/>
        <v>Tiefkühlgeeignet</v>
      </c>
      <c r="B223" s="372" t="s">
        <v>1822</v>
      </c>
      <c r="C223" s="372" t="s">
        <v>1871</v>
      </c>
      <c r="D223" s="372" t="s">
        <v>1910</v>
      </c>
    </row>
    <row r="224" spans="1:4">
      <c r="A224" s="328" t="str">
        <f t="shared" si="7"/>
        <v>Allergenkennzeichnung</v>
      </c>
      <c r="B224" s="372" t="s">
        <v>1823</v>
      </c>
      <c r="C224" s="372" t="s">
        <v>1872</v>
      </c>
      <c r="D224" s="372" t="s">
        <v>1838</v>
      </c>
    </row>
    <row r="225" spans="1:4">
      <c r="A225" s="328" t="str">
        <f t="shared" si="7"/>
        <v>Gewonnene Auszeichnungen pro Produkt</v>
      </c>
      <c r="B225" s="372" t="s">
        <v>1824</v>
      </c>
      <c r="C225" s="372" t="s">
        <v>1777</v>
      </c>
      <c r="D225" s="372" t="s">
        <v>1839</v>
      </c>
    </row>
    <row r="226" spans="1:4">
      <c r="A226" s="328" t="str">
        <f t="shared" si="7"/>
        <v>Altersbeschränkt J/N</v>
      </c>
      <c r="B226" s="372" t="s">
        <v>1825</v>
      </c>
      <c r="C226" s="372" t="s">
        <v>1873</v>
      </c>
      <c r="D226" s="372" t="s">
        <v>1840</v>
      </c>
    </row>
    <row r="227" spans="1:4">
      <c r="A227" s="328" t="str">
        <f t="shared" si="7"/>
        <v>Nahrungsergänzungsmittel</v>
      </c>
      <c r="B227" s="372" t="s">
        <v>1813</v>
      </c>
      <c r="C227" s="372" t="s">
        <v>1814</v>
      </c>
      <c r="D227" s="372" t="s">
        <v>1841</v>
      </c>
    </row>
    <row r="228" spans="1:4">
      <c r="A228" s="328" t="str">
        <f t="shared" si="7"/>
        <v>Nährwert</v>
      </c>
      <c r="B228" s="372" t="s">
        <v>1874</v>
      </c>
      <c r="C228" s="372" t="s">
        <v>1875</v>
      </c>
      <c r="D228" s="372" t="s">
        <v>1842</v>
      </c>
    </row>
    <row r="229" spans="1:4">
      <c r="A229" s="328" t="str">
        <f t="shared" si="7"/>
        <v>Nährwertangaben</v>
      </c>
      <c r="B229" s="372" t="s">
        <v>1876</v>
      </c>
      <c r="C229" s="372" t="s">
        <v>1877</v>
      </c>
      <c r="D229" s="372" t="s">
        <v>1843</v>
      </c>
    </row>
    <row r="230" spans="1:4">
      <c r="A230" s="328" t="str">
        <f t="shared" si="7"/>
        <v>Lagerungshinweise für Verbraucher</v>
      </c>
      <c r="B230" s="372" t="s">
        <v>1820</v>
      </c>
      <c r="C230" s="372" t="s">
        <v>1868</v>
      </c>
      <c r="D230" s="372" t="s">
        <v>1836</v>
      </c>
    </row>
    <row r="231" spans="1:4">
      <c r="A231" s="328" t="str">
        <f t="shared" si="7"/>
        <v>Alkoholeinheiten</v>
      </c>
      <c r="B231" s="372" t="s">
        <v>1878</v>
      </c>
      <c r="C231" s="372" t="s">
        <v>1879</v>
      </c>
      <c r="D231" s="372" t="s">
        <v>1880</v>
      </c>
    </row>
    <row r="232" spans="1:4">
      <c r="A232" s="328" t="str">
        <f t="shared" ref="A232:A244" si="8">IF($A$2=$B$2,B232,IF($A$2=$C$2,C232,IF($A$2=$D$2,D232)))</f>
        <v>Kosmetik, Lebensmittel und Nahrungsergänzungsmittel</v>
      </c>
      <c r="B232" s="372" t="s">
        <v>1922</v>
      </c>
      <c r="C232" s="372" t="s">
        <v>1815</v>
      </c>
      <c r="D232" s="391" t="s">
        <v>1844</v>
      </c>
    </row>
    <row r="233" spans="1:4">
      <c r="A233" s="328" t="str">
        <f t="shared" si="8"/>
        <v>Verzehrempfehlung</v>
      </c>
      <c r="B233" s="372" t="s">
        <v>1889</v>
      </c>
      <c r="C233" s="372" t="s">
        <v>1892</v>
      </c>
      <c r="D233" s="391" t="s">
        <v>1774</v>
      </c>
    </row>
    <row r="234" spans="1:4">
      <c r="A234" s="328" t="str">
        <f t="shared" si="8"/>
        <v>Nährwert </v>
      </c>
      <c r="B234" s="372" t="s">
        <v>1826</v>
      </c>
      <c r="C234" s="372" t="s">
        <v>1893</v>
      </c>
      <c r="D234" s="391" t="s">
        <v>1894</v>
      </c>
    </row>
    <row r="235" spans="1:4">
      <c r="A235" s="328" t="str">
        <f t="shared" si="8"/>
        <v>Nährwertangaben </v>
      </c>
      <c r="B235" s="372" t="s">
        <v>1827</v>
      </c>
      <c r="C235" s="372" t="s">
        <v>1877</v>
      </c>
      <c r="D235" s="391" t="s">
        <v>1895</v>
      </c>
    </row>
    <row r="236" spans="1:4">
      <c r="A236" s="328" t="str">
        <f t="shared" si="8"/>
        <v>Nährwertbezogene Angaben</v>
      </c>
      <c r="B236" s="372" t="s">
        <v>1890</v>
      </c>
      <c r="C236" s="372" t="s">
        <v>1896</v>
      </c>
      <c r="D236" s="391" t="s">
        <v>1911</v>
      </c>
    </row>
    <row r="237" spans="1:4">
      <c r="A237" s="328" t="str">
        <f t="shared" si="8"/>
        <v>Lagerungshinweise für Verbraucher</v>
      </c>
      <c r="B237" s="372" t="s">
        <v>1820</v>
      </c>
      <c r="C237" s="372" t="s">
        <v>1897</v>
      </c>
      <c r="D237" s="391" t="s">
        <v>1836</v>
      </c>
    </row>
    <row r="238" spans="1:4">
      <c r="A238" s="328" t="str">
        <f t="shared" si="8"/>
        <v>Haltbarkeitsdauer </v>
      </c>
      <c r="B238" s="372" t="s">
        <v>1891</v>
      </c>
      <c r="C238" s="372" t="s">
        <v>1913</v>
      </c>
      <c r="D238" s="391" t="s">
        <v>1898</v>
      </c>
    </row>
    <row r="239" spans="1:4">
      <c r="A239" s="328" t="str">
        <f t="shared" si="8"/>
        <v>Produktspezifische Informationen</v>
      </c>
      <c r="B239" s="372" t="s">
        <v>1821</v>
      </c>
      <c r="C239" s="372" t="s">
        <v>1870</v>
      </c>
      <c r="D239" s="391" t="s">
        <v>1909</v>
      </c>
    </row>
    <row r="240" spans="1:4">
      <c r="A240" s="328" t="str">
        <f t="shared" si="8"/>
        <v>Allergenkennzeichnung </v>
      </c>
      <c r="B240" s="372" t="s">
        <v>1823</v>
      </c>
      <c r="C240" s="372" t="s">
        <v>1914</v>
      </c>
      <c r="D240" s="391" t="s">
        <v>1899</v>
      </c>
    </row>
    <row r="241" spans="1:4">
      <c r="A241" s="328" t="str">
        <f t="shared" si="8"/>
        <v>Gewonnene Auszeichnungen pro Produkt </v>
      </c>
      <c r="B241" s="372" t="s">
        <v>1824</v>
      </c>
      <c r="C241" s="372" t="s">
        <v>1915</v>
      </c>
      <c r="D241" s="391" t="s">
        <v>1912</v>
      </c>
    </row>
    <row r="242" spans="1:4">
      <c r="A242" s="328" t="str">
        <f t="shared" si="8"/>
        <v>Altersbeschränkt J/N</v>
      </c>
      <c r="B242" s="372" t="s">
        <v>1825</v>
      </c>
      <c r="C242" s="372" t="s">
        <v>1900</v>
      </c>
      <c r="D242" s="391" t="s">
        <v>1840</v>
      </c>
    </row>
    <row r="243" spans="1:4">
      <c r="B243" s="372"/>
      <c r="C243" s="372"/>
      <c r="D243" s="391"/>
    </row>
    <row r="244" spans="1:4">
      <c r="A244" s="326" t="str">
        <f t="shared" si="8"/>
        <v>BILDER</v>
      </c>
      <c r="B244" s="330" t="s">
        <v>1695</v>
      </c>
      <c r="C244" s="330" t="s">
        <v>1696</v>
      </c>
      <c r="D244" s="330" t="s">
        <v>1916</v>
      </c>
    </row>
    <row r="245" spans="1:4">
      <c r="A245" s="328" t="str">
        <f t="shared" ref="A245:A252" si="9">IF($A$2=$B$2,B245,IF($A$2=$C$2,C245,IF($A$2=$D$2,D245)))</f>
        <v>Produktkennzeichnung</v>
      </c>
      <c r="B245" s="335" t="s">
        <v>1687</v>
      </c>
      <c r="C245" s="373" t="s">
        <v>1707</v>
      </c>
      <c r="D245" s="373" t="s">
        <v>1708</v>
      </c>
    </row>
    <row r="246" spans="1:4">
      <c r="A246" s="328" t="str">
        <f t="shared" si="9"/>
        <v>Details</v>
      </c>
      <c r="B246" s="372" t="s">
        <v>1697</v>
      </c>
      <c r="C246" s="373" t="s">
        <v>1714</v>
      </c>
      <c r="D246" s="373" t="s">
        <v>1697</v>
      </c>
    </row>
    <row r="247" spans="1:4">
      <c r="A247" s="328" t="str">
        <f t="shared" si="9"/>
        <v>Verpackung</v>
      </c>
      <c r="B247" s="372" t="s">
        <v>678</v>
      </c>
      <c r="C247" s="373" t="s">
        <v>678</v>
      </c>
      <c r="D247" s="373" t="s">
        <v>679</v>
      </c>
    </row>
    <row r="248" spans="1:4">
      <c r="A248" s="328" t="str">
        <f t="shared" si="9"/>
        <v>Abbildung der Einzelkomponente bei Sets</v>
      </c>
      <c r="B248" s="380" t="s">
        <v>1715</v>
      </c>
      <c r="C248" s="373" t="s">
        <v>1716</v>
      </c>
      <c r="D248" s="373" t="s">
        <v>1717</v>
      </c>
    </row>
    <row r="249" spans="1:4">
      <c r="A249" s="328" t="str">
        <f t="shared" si="9"/>
        <v>QVC INTERN</v>
      </c>
      <c r="B249" s="338" t="s">
        <v>1397</v>
      </c>
      <c r="C249" s="338" t="s">
        <v>1918</v>
      </c>
      <c r="D249" s="338" t="s">
        <v>1919</v>
      </c>
    </row>
    <row r="250" spans="1:4">
      <c r="A250" s="328" t="str">
        <f t="shared" si="9"/>
        <v>Grundpreis (ja/nein)</v>
      </c>
      <c r="B250" s="407" t="s">
        <v>212</v>
      </c>
      <c r="C250" s="408" t="s">
        <v>1920</v>
      </c>
      <c r="D250" s="408" t="s">
        <v>1921</v>
      </c>
    </row>
    <row r="252" spans="1:4">
      <c r="A252" s="328" t="str">
        <f t="shared" si="9"/>
        <v xml:space="preserve">Healthclaims                           </v>
      </c>
      <c r="B252" s="363" t="s">
        <v>1758</v>
      </c>
      <c r="C252" s="364" t="s">
        <v>1903</v>
      </c>
      <c r="D252" s="364" t="s">
        <v>1859</v>
      </c>
    </row>
  </sheetData>
  <autoFilter ref="A1:D232"/>
  <phoneticPr fontId="59"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WM273"/>
  <sheetViews>
    <sheetView zoomScale="70" zoomScaleNormal="70" workbookViewId="0">
      <selection activeCell="A3" sqref="A3"/>
    </sheetView>
  </sheetViews>
  <sheetFormatPr baseColWidth="10" defaultColWidth="27.453125" defaultRowHeight="13"/>
  <cols>
    <col min="1" max="1" width="20" style="388" customWidth="1"/>
    <col min="2" max="2" width="21" style="26" customWidth="1"/>
    <col min="3" max="3" width="36" style="26" customWidth="1"/>
    <col min="4" max="4" width="25.54296875" style="26" bestFit="1" customWidth="1"/>
    <col min="5" max="5" width="27.7265625" style="388" bestFit="1" customWidth="1"/>
    <col min="6" max="6" width="28.1796875" style="26" bestFit="1" customWidth="1"/>
    <col min="7" max="7" width="29.81640625" style="26" bestFit="1" customWidth="1"/>
    <col min="8" max="8" width="21" style="26" bestFit="1" customWidth="1"/>
    <col min="9" max="9" width="20.7265625" style="388" bestFit="1" customWidth="1"/>
    <col min="10" max="12" width="11.453125" style="26" customWidth="1"/>
    <col min="13" max="13" width="20" style="388" customWidth="1"/>
    <col min="14" max="14" width="13.453125" style="26" customWidth="1"/>
    <col min="15" max="15" width="35.81640625" style="26" customWidth="1"/>
    <col min="16" max="16" width="18.81640625" style="26" customWidth="1"/>
    <col min="17" max="16384" width="27.453125" style="22"/>
  </cols>
  <sheetData>
    <row r="1" spans="1:16159" s="15" customFormat="1" ht="26">
      <c r="A1" s="387" t="str">
        <f>START!B9</f>
        <v>Deutsch</v>
      </c>
      <c r="B1" s="25" t="s">
        <v>239</v>
      </c>
      <c r="C1" s="25" t="s">
        <v>240</v>
      </c>
      <c r="D1" s="25" t="s">
        <v>241</v>
      </c>
      <c r="E1" s="387" t="str">
        <f>START!$B$9</f>
        <v>Deutsch</v>
      </c>
      <c r="F1" s="25" t="s">
        <v>239</v>
      </c>
      <c r="G1" s="25" t="s">
        <v>240</v>
      </c>
      <c r="H1" s="25" t="s">
        <v>241</v>
      </c>
      <c r="I1" s="387" t="str">
        <f>START!$B$9</f>
        <v>Deutsch</v>
      </c>
      <c r="J1" s="25" t="s">
        <v>239</v>
      </c>
      <c r="K1" s="25" t="s">
        <v>240</v>
      </c>
      <c r="L1" s="25" t="s">
        <v>241</v>
      </c>
      <c r="M1" s="387" t="str">
        <f>START!$B$9</f>
        <v>Deutsch</v>
      </c>
      <c r="N1" s="25" t="s">
        <v>239</v>
      </c>
      <c r="O1" s="25" t="s">
        <v>240</v>
      </c>
      <c r="P1" s="25" t="s">
        <v>241</v>
      </c>
    </row>
    <row r="2" spans="1:16159" s="19" customFormat="1" ht="26">
      <c r="A2" s="378" t="str">
        <f t="shared" ref="A2:A14" si="0">IF(A$1=B$1,B2,IF(A$1=C$1,C2,IF(A$1=D$1,D2)))</f>
        <v>Kosmetik</v>
      </c>
      <c r="B2" s="17" t="s">
        <v>1949</v>
      </c>
      <c r="C2" s="17" t="s">
        <v>1809</v>
      </c>
      <c r="D2" s="17" t="s">
        <v>1970</v>
      </c>
      <c r="E2" s="378" t="str">
        <f t="shared" ref="E2:E14" si="1">IF(E$1=F$1,F2,IF(E$1=G$1,G2,IF(E$1=H$1,H2)))</f>
        <v>Lebensmittel</v>
      </c>
      <c r="F2" s="362" t="s">
        <v>1852</v>
      </c>
      <c r="G2" s="362" t="s">
        <v>1811</v>
      </c>
      <c r="H2" s="362" t="s">
        <v>1819</v>
      </c>
      <c r="I2" s="378" t="str">
        <f t="shared" ref="I2:I15" si="2">IF(I$1=J$1,J2,IF(I$1=K$1,K2,IF(I$1=L$1,L2)))</f>
        <v>Beauty Tools</v>
      </c>
      <c r="J2" s="362" t="s">
        <v>1812</v>
      </c>
      <c r="K2" s="362" t="s">
        <v>1812</v>
      </c>
      <c r="L2" s="362" t="s">
        <v>1812</v>
      </c>
      <c r="M2" s="378" t="str">
        <f t="shared" ref="M2:M14" si="3">IF(M$1=N$1,N2,IF(M$1=O$1,O2,IF(M$1=P$1,P2)))</f>
        <v>Nahrungsergänzung</v>
      </c>
      <c r="N2" s="362" t="s">
        <v>1956</v>
      </c>
      <c r="O2" s="362" t="s">
        <v>1814</v>
      </c>
      <c r="P2" s="362" t="s">
        <v>1969</v>
      </c>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0"/>
      <c r="SK2" s="20"/>
      <c r="SL2" s="20"/>
      <c r="SM2" s="20"/>
      <c r="SN2" s="20"/>
      <c r="SO2" s="20"/>
      <c r="SP2" s="20"/>
      <c r="SQ2" s="20"/>
      <c r="SR2" s="20"/>
      <c r="SS2" s="20"/>
      <c r="ST2" s="20"/>
      <c r="SU2" s="20"/>
      <c r="SV2" s="20"/>
      <c r="SW2" s="20"/>
      <c r="SX2" s="20"/>
      <c r="SY2" s="20"/>
      <c r="SZ2" s="20"/>
      <c r="TA2" s="20"/>
      <c r="TB2" s="20"/>
      <c r="TC2" s="20"/>
      <c r="TD2" s="20"/>
      <c r="TE2" s="20"/>
      <c r="TF2" s="20"/>
      <c r="TG2" s="20"/>
      <c r="TH2" s="20"/>
      <c r="TI2" s="20"/>
      <c r="TJ2" s="20"/>
      <c r="TK2" s="20"/>
      <c r="TL2" s="20"/>
      <c r="TM2" s="20"/>
      <c r="TN2" s="20"/>
      <c r="TO2" s="20"/>
      <c r="TP2" s="20"/>
      <c r="TQ2" s="20"/>
      <c r="TR2" s="20"/>
      <c r="TS2" s="20"/>
      <c r="TT2" s="20"/>
      <c r="TU2" s="20"/>
      <c r="TV2" s="20"/>
      <c r="TW2" s="20"/>
      <c r="TX2" s="20"/>
      <c r="TY2" s="20"/>
      <c r="TZ2" s="20"/>
      <c r="UA2" s="20"/>
      <c r="UB2" s="20"/>
      <c r="UC2" s="20"/>
      <c r="UD2" s="20"/>
      <c r="UE2" s="20"/>
      <c r="UF2" s="20"/>
      <c r="UG2" s="20"/>
      <c r="UH2" s="20"/>
      <c r="UI2" s="20"/>
      <c r="UJ2" s="20"/>
      <c r="UK2" s="20"/>
      <c r="UL2" s="20"/>
      <c r="UM2" s="20"/>
      <c r="UN2" s="20"/>
      <c r="UO2" s="20"/>
      <c r="UP2" s="20"/>
      <c r="UQ2" s="20"/>
      <c r="UR2" s="20"/>
      <c r="US2" s="20"/>
      <c r="UT2" s="20"/>
      <c r="UU2" s="20"/>
      <c r="UV2" s="20"/>
      <c r="UW2" s="20"/>
      <c r="UX2" s="20"/>
      <c r="UY2" s="20"/>
      <c r="UZ2" s="20"/>
      <c r="VA2" s="20"/>
      <c r="VB2" s="20"/>
      <c r="VC2" s="20"/>
      <c r="VD2" s="20"/>
      <c r="VE2" s="20"/>
      <c r="VF2" s="20"/>
      <c r="VG2" s="20"/>
      <c r="VH2" s="20"/>
      <c r="VI2" s="20"/>
      <c r="VJ2" s="20"/>
      <c r="VK2" s="20"/>
      <c r="VL2" s="20"/>
      <c r="VM2" s="20"/>
      <c r="VN2" s="20"/>
      <c r="VO2" s="20"/>
      <c r="VP2" s="20"/>
      <c r="VQ2" s="20"/>
      <c r="VR2" s="20"/>
      <c r="VS2" s="20"/>
      <c r="VT2" s="20"/>
      <c r="VU2" s="20"/>
      <c r="VV2" s="20"/>
      <c r="VW2" s="20"/>
      <c r="VX2" s="20"/>
      <c r="VY2" s="20"/>
      <c r="VZ2" s="20"/>
      <c r="WA2" s="20"/>
      <c r="WB2" s="20"/>
      <c r="WC2" s="20"/>
      <c r="WD2" s="20"/>
      <c r="WE2" s="20"/>
      <c r="WF2" s="20"/>
      <c r="WG2" s="20"/>
      <c r="WH2" s="20"/>
      <c r="WI2" s="20"/>
      <c r="WJ2" s="20"/>
      <c r="WK2" s="20"/>
      <c r="WL2" s="20"/>
      <c r="WM2" s="20"/>
      <c r="WN2" s="20"/>
      <c r="WO2" s="20"/>
      <c r="WP2" s="20"/>
      <c r="WQ2" s="20"/>
      <c r="WR2" s="20"/>
      <c r="WS2" s="20"/>
      <c r="WT2" s="20"/>
      <c r="WU2" s="20"/>
      <c r="WV2" s="20"/>
      <c r="WW2" s="20"/>
      <c r="WX2" s="20"/>
      <c r="WY2" s="20"/>
      <c r="WZ2" s="20"/>
      <c r="XA2" s="20"/>
      <c r="XB2" s="20"/>
      <c r="XC2" s="20"/>
      <c r="XD2" s="20"/>
      <c r="XE2" s="20"/>
      <c r="XF2" s="20"/>
      <c r="XG2" s="20"/>
      <c r="XH2" s="20"/>
      <c r="XI2" s="20"/>
      <c r="XJ2" s="20"/>
      <c r="XK2" s="20"/>
      <c r="XL2" s="20"/>
      <c r="XM2" s="20"/>
      <c r="XN2" s="20"/>
      <c r="XO2" s="20"/>
      <c r="XP2" s="20"/>
      <c r="XQ2" s="20"/>
      <c r="XR2" s="20"/>
      <c r="XS2" s="20"/>
      <c r="XT2" s="20"/>
      <c r="XU2" s="20"/>
      <c r="XV2" s="20"/>
      <c r="XW2" s="20"/>
      <c r="XX2" s="20"/>
      <c r="XY2" s="20"/>
      <c r="XZ2" s="20"/>
      <c r="YA2" s="20"/>
      <c r="YB2" s="20"/>
      <c r="YC2" s="20"/>
      <c r="YD2" s="20"/>
      <c r="YE2" s="20"/>
      <c r="YF2" s="20"/>
      <c r="YG2" s="20"/>
      <c r="YH2" s="20"/>
      <c r="YI2" s="20"/>
      <c r="YJ2" s="20"/>
      <c r="YK2" s="20"/>
      <c r="YL2" s="20"/>
      <c r="YM2" s="20"/>
      <c r="YN2" s="20"/>
      <c r="YO2" s="20"/>
      <c r="YP2" s="20"/>
      <c r="YQ2" s="20"/>
      <c r="YR2" s="20"/>
      <c r="YS2" s="20"/>
      <c r="YT2" s="20"/>
      <c r="YU2" s="20"/>
      <c r="YV2" s="20"/>
      <c r="YW2" s="20"/>
      <c r="YX2" s="20"/>
      <c r="YY2" s="20"/>
      <c r="YZ2" s="20"/>
      <c r="ZA2" s="20"/>
      <c r="ZB2" s="20"/>
      <c r="ZC2" s="20"/>
      <c r="ZD2" s="20"/>
      <c r="ZE2" s="20"/>
      <c r="ZF2" s="20"/>
      <c r="ZG2" s="20"/>
      <c r="ZH2" s="20"/>
      <c r="ZI2" s="20"/>
      <c r="ZJ2" s="20"/>
      <c r="ZK2" s="20"/>
      <c r="ZL2" s="20"/>
      <c r="ZM2" s="20"/>
      <c r="ZN2" s="20"/>
      <c r="ZO2" s="20"/>
      <c r="ZP2" s="20"/>
      <c r="ZQ2" s="20"/>
      <c r="ZR2" s="20"/>
      <c r="ZS2" s="20"/>
      <c r="ZT2" s="20"/>
      <c r="ZU2" s="20"/>
      <c r="ZV2" s="20"/>
      <c r="ZW2" s="20"/>
      <c r="ZX2" s="20"/>
      <c r="ZY2" s="20"/>
      <c r="ZZ2" s="20"/>
      <c r="AAA2" s="20"/>
      <c r="AAB2" s="20"/>
      <c r="AAC2" s="20"/>
      <c r="AAD2" s="20"/>
      <c r="AAE2" s="20"/>
      <c r="AAF2" s="20"/>
      <c r="AAG2" s="20"/>
      <c r="AAH2" s="20"/>
      <c r="AAI2" s="20"/>
      <c r="AAJ2" s="20"/>
      <c r="AAK2" s="20"/>
      <c r="AAL2" s="20"/>
      <c r="AAM2" s="20"/>
      <c r="AAN2" s="20"/>
      <c r="AAO2" s="20"/>
      <c r="AAP2" s="20"/>
      <c r="AAQ2" s="20"/>
      <c r="AAR2" s="20"/>
      <c r="AAS2" s="20"/>
      <c r="AAT2" s="20"/>
      <c r="AAU2" s="20"/>
      <c r="AAV2" s="20"/>
      <c r="AAW2" s="20"/>
      <c r="AAX2" s="20"/>
      <c r="AAY2" s="20"/>
      <c r="AAZ2" s="20"/>
      <c r="ABA2" s="20"/>
      <c r="ABB2" s="20"/>
      <c r="ABC2" s="20"/>
      <c r="ABD2" s="20"/>
      <c r="ABE2" s="20"/>
      <c r="ABF2" s="20"/>
      <c r="ABG2" s="20"/>
      <c r="ABH2" s="20"/>
      <c r="ABI2" s="20"/>
      <c r="ABJ2" s="20"/>
      <c r="ABK2" s="20"/>
      <c r="ABL2" s="20"/>
      <c r="ABM2" s="20"/>
      <c r="ABN2" s="20"/>
      <c r="ABO2" s="20"/>
      <c r="ABP2" s="20"/>
      <c r="ABQ2" s="20"/>
      <c r="ABR2" s="20"/>
      <c r="ABS2" s="20"/>
      <c r="ABT2" s="20"/>
      <c r="ABU2" s="20"/>
      <c r="ABV2" s="20"/>
      <c r="ABW2" s="20"/>
      <c r="ABX2" s="20"/>
      <c r="ABY2" s="20"/>
      <c r="ABZ2" s="20"/>
      <c r="ACA2" s="20"/>
      <c r="ACB2" s="20"/>
      <c r="ACC2" s="20"/>
      <c r="ACD2" s="20"/>
      <c r="ACE2" s="20"/>
      <c r="ACF2" s="20"/>
      <c r="ACG2" s="20"/>
      <c r="ACH2" s="20"/>
      <c r="ACI2" s="20"/>
      <c r="ACJ2" s="20"/>
      <c r="ACK2" s="20"/>
      <c r="ACL2" s="20"/>
      <c r="ACM2" s="20"/>
      <c r="ACN2" s="20"/>
      <c r="ACO2" s="20"/>
      <c r="ACP2" s="20"/>
      <c r="ACQ2" s="20"/>
      <c r="ACR2" s="20"/>
      <c r="ACS2" s="20"/>
      <c r="ACT2" s="20"/>
      <c r="ACU2" s="20"/>
      <c r="ACV2" s="20"/>
      <c r="ACW2" s="20"/>
      <c r="ACX2" s="20"/>
      <c r="ACY2" s="20"/>
      <c r="ACZ2" s="20"/>
      <c r="ADA2" s="20"/>
      <c r="ADB2" s="20"/>
      <c r="ADC2" s="20"/>
      <c r="ADD2" s="20"/>
      <c r="ADE2" s="20"/>
      <c r="ADF2" s="20"/>
      <c r="ADG2" s="20"/>
      <c r="ADH2" s="20"/>
      <c r="ADI2" s="20"/>
      <c r="ADJ2" s="20"/>
      <c r="ADK2" s="20"/>
      <c r="ADL2" s="20"/>
      <c r="ADM2" s="20"/>
      <c r="ADN2" s="20"/>
      <c r="ADO2" s="20"/>
      <c r="ADP2" s="20"/>
      <c r="ADQ2" s="20"/>
      <c r="ADR2" s="20"/>
      <c r="ADS2" s="20"/>
      <c r="ADT2" s="20"/>
      <c r="ADU2" s="20"/>
      <c r="ADV2" s="20"/>
      <c r="ADW2" s="20"/>
      <c r="ADX2" s="20"/>
      <c r="ADY2" s="20"/>
      <c r="ADZ2" s="20"/>
      <c r="AEA2" s="20"/>
      <c r="AEB2" s="20"/>
      <c r="AEC2" s="20"/>
      <c r="AED2" s="20"/>
      <c r="AEE2" s="20"/>
      <c r="AEF2" s="20"/>
      <c r="AEG2" s="20"/>
      <c r="AEH2" s="20"/>
      <c r="AEI2" s="20"/>
      <c r="AEJ2" s="20"/>
      <c r="AEK2" s="20"/>
      <c r="AEL2" s="20"/>
      <c r="AEM2" s="20"/>
      <c r="AEN2" s="20"/>
      <c r="AEO2" s="20"/>
      <c r="AEP2" s="20"/>
      <c r="AEQ2" s="20"/>
      <c r="AER2" s="20"/>
      <c r="AES2" s="20"/>
      <c r="AET2" s="20"/>
      <c r="AEU2" s="20"/>
      <c r="AEV2" s="20"/>
      <c r="AEW2" s="20"/>
      <c r="AEX2" s="20"/>
      <c r="AEY2" s="20"/>
      <c r="AEZ2" s="20"/>
      <c r="AFA2" s="20"/>
      <c r="AFB2" s="20"/>
      <c r="AFC2" s="20"/>
      <c r="AFD2" s="20"/>
      <c r="AFE2" s="20"/>
      <c r="AFF2" s="20"/>
      <c r="AFG2" s="20"/>
      <c r="AFH2" s="20"/>
      <c r="AFI2" s="20"/>
      <c r="AFJ2" s="20"/>
      <c r="AFK2" s="20"/>
      <c r="AFL2" s="20"/>
      <c r="AFM2" s="20"/>
      <c r="AFN2" s="20"/>
      <c r="AFO2" s="20"/>
      <c r="AFP2" s="20"/>
      <c r="AFQ2" s="20"/>
      <c r="AFR2" s="20"/>
      <c r="AFS2" s="20"/>
      <c r="AFT2" s="20"/>
      <c r="AFU2" s="20"/>
      <c r="AFV2" s="20"/>
      <c r="AFW2" s="20"/>
      <c r="AFX2" s="20"/>
      <c r="AFY2" s="20"/>
      <c r="AFZ2" s="20"/>
      <c r="AGA2" s="20"/>
      <c r="AGB2" s="20"/>
      <c r="AGC2" s="20"/>
      <c r="AGD2" s="20"/>
      <c r="AGE2" s="20"/>
      <c r="AGF2" s="20"/>
      <c r="AGG2" s="20"/>
      <c r="AGH2" s="20"/>
      <c r="AGI2" s="20"/>
      <c r="AGJ2" s="20"/>
      <c r="AGK2" s="20"/>
      <c r="AGL2" s="20"/>
      <c r="AGM2" s="20"/>
      <c r="AGN2" s="20"/>
      <c r="AGO2" s="20"/>
      <c r="AGP2" s="20"/>
      <c r="AGQ2" s="20"/>
      <c r="AGR2" s="20"/>
      <c r="AGS2" s="20"/>
      <c r="AGT2" s="20"/>
      <c r="AGU2" s="20"/>
      <c r="AGV2" s="20"/>
      <c r="AGW2" s="20"/>
      <c r="AGX2" s="20"/>
      <c r="AGY2" s="20"/>
      <c r="AGZ2" s="20"/>
      <c r="AHA2" s="20"/>
      <c r="AHB2" s="20"/>
      <c r="AHC2" s="20"/>
      <c r="AHD2" s="20"/>
      <c r="AHE2" s="20"/>
      <c r="AHF2" s="20"/>
      <c r="AHG2" s="20"/>
      <c r="AHH2" s="20"/>
      <c r="AHI2" s="20"/>
      <c r="AHJ2" s="20"/>
      <c r="AHK2" s="20"/>
      <c r="AHL2" s="20"/>
      <c r="AHM2" s="20"/>
      <c r="AHN2" s="20"/>
      <c r="AHO2" s="20"/>
      <c r="AHP2" s="20"/>
      <c r="AHQ2" s="20"/>
      <c r="AHR2" s="20"/>
      <c r="AHS2" s="20"/>
      <c r="AHT2" s="20"/>
      <c r="AHU2" s="20"/>
      <c r="AHV2" s="20"/>
      <c r="AHW2" s="20"/>
      <c r="AHX2" s="20"/>
      <c r="AHY2" s="20"/>
      <c r="AHZ2" s="20"/>
      <c r="AIA2" s="20"/>
      <c r="AIB2" s="20"/>
      <c r="AIC2" s="20"/>
      <c r="AID2" s="20"/>
      <c r="AIE2" s="20"/>
      <c r="AIF2" s="20"/>
      <c r="AIG2" s="20"/>
      <c r="AIH2" s="20"/>
      <c r="AII2" s="20"/>
      <c r="AIJ2" s="20"/>
      <c r="AIK2" s="20"/>
      <c r="AIL2" s="20"/>
      <c r="AIM2" s="20"/>
      <c r="AIN2" s="20"/>
      <c r="AIO2" s="20"/>
      <c r="AIP2" s="20"/>
      <c r="AIQ2" s="20"/>
      <c r="AIR2" s="20"/>
      <c r="AIS2" s="20"/>
      <c r="AIT2" s="20"/>
      <c r="AIU2" s="20"/>
      <c r="AIV2" s="20"/>
      <c r="AIW2" s="20"/>
      <c r="AIX2" s="20"/>
      <c r="AIY2" s="20"/>
      <c r="AIZ2" s="20"/>
      <c r="AJA2" s="20"/>
      <c r="AJB2" s="20"/>
      <c r="AJC2" s="20"/>
      <c r="AJD2" s="20"/>
      <c r="AJE2" s="20"/>
      <c r="AJF2" s="20"/>
      <c r="AJG2" s="20"/>
      <c r="AJH2" s="20"/>
      <c r="AJI2" s="20"/>
      <c r="AJJ2" s="20"/>
      <c r="AJK2" s="20"/>
      <c r="AJL2" s="20"/>
      <c r="AJM2" s="20"/>
      <c r="AJN2" s="20"/>
      <c r="AJO2" s="20"/>
      <c r="AJP2" s="20"/>
      <c r="AJQ2" s="20"/>
      <c r="AJR2" s="20"/>
      <c r="AJS2" s="20"/>
      <c r="AJT2" s="20"/>
      <c r="AJU2" s="20"/>
      <c r="AJV2" s="20"/>
      <c r="AJW2" s="20"/>
      <c r="AJX2" s="20"/>
      <c r="AJY2" s="20"/>
      <c r="AJZ2" s="20"/>
      <c r="AKA2" s="20"/>
      <c r="AKB2" s="20"/>
      <c r="AKC2" s="20"/>
      <c r="AKD2" s="20"/>
      <c r="AKE2" s="20"/>
      <c r="AKF2" s="20"/>
      <c r="AKG2" s="20"/>
      <c r="AKH2" s="20"/>
      <c r="AKI2" s="20"/>
      <c r="AKJ2" s="20"/>
      <c r="AKK2" s="20"/>
      <c r="AKL2" s="20"/>
      <c r="AKM2" s="20"/>
      <c r="AKN2" s="20"/>
      <c r="AKO2" s="20"/>
      <c r="AKP2" s="20"/>
      <c r="AKQ2" s="20"/>
      <c r="AKR2" s="20"/>
      <c r="AKS2" s="20"/>
      <c r="AKT2" s="20"/>
      <c r="AKU2" s="20"/>
      <c r="AKV2" s="20"/>
      <c r="AKW2" s="20"/>
      <c r="AKX2" s="20"/>
      <c r="AKY2" s="20"/>
      <c r="AKZ2" s="20"/>
      <c r="ALA2" s="20"/>
      <c r="ALB2" s="20"/>
      <c r="ALC2" s="20"/>
      <c r="ALD2" s="20"/>
      <c r="ALE2" s="20"/>
      <c r="ALF2" s="20"/>
      <c r="ALG2" s="20"/>
      <c r="ALH2" s="20"/>
      <c r="ALI2" s="20"/>
      <c r="ALJ2" s="20"/>
      <c r="ALK2" s="20"/>
      <c r="ALL2" s="20"/>
      <c r="ALM2" s="20"/>
      <c r="ALN2" s="20"/>
      <c r="ALO2" s="20"/>
      <c r="ALP2" s="20"/>
      <c r="ALQ2" s="20"/>
      <c r="ALR2" s="20"/>
      <c r="ALS2" s="20"/>
      <c r="ALT2" s="20"/>
      <c r="ALU2" s="20"/>
      <c r="ALV2" s="20"/>
      <c r="ALW2" s="20"/>
      <c r="ALX2" s="20"/>
      <c r="ALY2" s="20"/>
      <c r="ALZ2" s="20"/>
      <c r="AMA2" s="20"/>
      <c r="AMB2" s="20"/>
      <c r="AMC2" s="20"/>
      <c r="AMD2" s="20"/>
      <c r="AME2" s="20"/>
      <c r="AMF2" s="20"/>
      <c r="AMG2" s="20"/>
      <c r="AMH2" s="20"/>
      <c r="AMI2" s="20"/>
      <c r="AMJ2" s="20"/>
      <c r="AMK2" s="20"/>
      <c r="AML2" s="20"/>
      <c r="AMM2" s="20"/>
      <c r="AMN2" s="20"/>
      <c r="AMO2" s="20"/>
      <c r="AMP2" s="20"/>
      <c r="AMQ2" s="20"/>
      <c r="AMR2" s="20"/>
      <c r="AMS2" s="20"/>
      <c r="AMT2" s="20"/>
      <c r="AMU2" s="20"/>
      <c r="AMV2" s="20"/>
      <c r="AMW2" s="20"/>
      <c r="AMX2" s="20"/>
      <c r="AMY2" s="20"/>
      <c r="AMZ2" s="20"/>
      <c r="ANA2" s="20"/>
      <c r="ANB2" s="20"/>
      <c r="ANC2" s="20"/>
      <c r="AND2" s="20"/>
      <c r="ANE2" s="20"/>
      <c r="ANF2" s="20"/>
      <c r="ANG2" s="20"/>
      <c r="ANH2" s="20"/>
      <c r="ANI2" s="20"/>
      <c r="ANJ2" s="20"/>
      <c r="ANK2" s="20"/>
      <c r="ANL2" s="20"/>
      <c r="ANM2" s="20"/>
      <c r="ANN2" s="20"/>
      <c r="ANO2" s="20"/>
      <c r="ANP2" s="20"/>
      <c r="ANQ2" s="20"/>
      <c r="ANR2" s="20"/>
      <c r="ANS2" s="20"/>
      <c r="ANT2" s="20"/>
      <c r="ANU2" s="20"/>
      <c r="ANV2" s="20"/>
      <c r="ANW2" s="20"/>
      <c r="ANX2" s="20"/>
      <c r="ANY2" s="20"/>
      <c r="ANZ2" s="20"/>
      <c r="AOA2" s="20"/>
      <c r="AOB2" s="20"/>
      <c r="AOC2" s="20"/>
      <c r="AOD2" s="20"/>
      <c r="AOE2" s="20"/>
      <c r="AOF2" s="20"/>
      <c r="AOG2" s="20"/>
      <c r="AOH2" s="20"/>
      <c r="AOI2" s="20"/>
      <c r="AOJ2" s="20"/>
      <c r="AOK2" s="20"/>
      <c r="AOL2" s="20"/>
      <c r="AOM2" s="20"/>
      <c r="AON2" s="20"/>
      <c r="AOO2" s="20"/>
      <c r="AOP2" s="20"/>
      <c r="AOQ2" s="20"/>
      <c r="AOR2" s="20"/>
      <c r="AOS2" s="20"/>
      <c r="AOT2" s="20"/>
      <c r="AOU2" s="20"/>
      <c r="AOV2" s="20"/>
      <c r="AOW2" s="20"/>
      <c r="AOX2" s="20"/>
      <c r="AOY2" s="20"/>
      <c r="AOZ2" s="20"/>
      <c r="APA2" s="20"/>
      <c r="APB2" s="20"/>
      <c r="APC2" s="20"/>
      <c r="APD2" s="20"/>
      <c r="APE2" s="20"/>
      <c r="APF2" s="20"/>
      <c r="APG2" s="20"/>
      <c r="APH2" s="20"/>
      <c r="API2" s="20"/>
      <c r="APJ2" s="20"/>
      <c r="APK2" s="20"/>
      <c r="APL2" s="20"/>
      <c r="APM2" s="20"/>
      <c r="APN2" s="20"/>
      <c r="APO2" s="20"/>
      <c r="APP2" s="20"/>
      <c r="APQ2" s="20"/>
      <c r="APR2" s="20"/>
      <c r="APS2" s="20"/>
      <c r="APT2" s="20"/>
      <c r="APU2" s="20"/>
      <c r="APV2" s="20"/>
      <c r="APW2" s="20"/>
      <c r="APX2" s="20"/>
      <c r="APY2" s="20"/>
      <c r="APZ2" s="20"/>
      <c r="AQA2" s="20"/>
      <c r="AQB2" s="20"/>
      <c r="AQC2" s="20"/>
      <c r="AQD2" s="20"/>
      <c r="AQE2" s="20"/>
      <c r="AQF2" s="20"/>
      <c r="AQG2" s="20"/>
      <c r="AQH2" s="20"/>
      <c r="AQI2" s="20"/>
      <c r="AQJ2" s="20"/>
      <c r="AQK2" s="20"/>
      <c r="AQL2" s="20"/>
      <c r="AQM2" s="20"/>
      <c r="AQN2" s="20"/>
      <c r="AQO2" s="20"/>
      <c r="AQP2" s="20"/>
      <c r="AQQ2" s="20"/>
      <c r="AQR2" s="20"/>
      <c r="AQS2" s="20"/>
      <c r="AQT2" s="20"/>
      <c r="AQU2" s="20"/>
      <c r="AQV2" s="20"/>
      <c r="AQW2" s="20"/>
      <c r="AQX2" s="20"/>
      <c r="AQY2" s="20"/>
      <c r="AQZ2" s="20"/>
      <c r="ARA2" s="20"/>
      <c r="ARB2" s="20"/>
      <c r="ARC2" s="20"/>
      <c r="ARD2" s="20"/>
      <c r="ARE2" s="20"/>
      <c r="ARF2" s="20"/>
      <c r="ARG2" s="20"/>
      <c r="ARH2" s="20"/>
      <c r="ARI2" s="20"/>
      <c r="ARJ2" s="20"/>
      <c r="ARK2" s="20"/>
      <c r="ARL2" s="20"/>
      <c r="ARM2" s="20"/>
      <c r="ARN2" s="20"/>
      <c r="ARO2" s="20"/>
      <c r="ARP2" s="20"/>
      <c r="ARQ2" s="20"/>
      <c r="ARR2" s="20"/>
      <c r="ARS2" s="20"/>
      <c r="ART2" s="20"/>
      <c r="ARU2" s="20"/>
      <c r="ARV2" s="20"/>
      <c r="ARW2" s="20"/>
      <c r="ARX2" s="20"/>
      <c r="ARY2" s="20"/>
      <c r="ARZ2" s="20"/>
      <c r="ASA2" s="20"/>
      <c r="ASB2" s="20"/>
      <c r="ASC2" s="20"/>
      <c r="ASD2" s="20"/>
      <c r="ASE2" s="20"/>
      <c r="ASF2" s="20"/>
      <c r="ASG2" s="20"/>
      <c r="ASH2" s="20"/>
      <c r="ASI2" s="20"/>
      <c r="ASJ2" s="20"/>
      <c r="ASK2" s="20"/>
      <c r="ASL2" s="20"/>
      <c r="ASM2" s="20"/>
      <c r="ASN2" s="20"/>
      <c r="ASO2" s="20"/>
      <c r="ASP2" s="20"/>
      <c r="ASQ2" s="20"/>
      <c r="ASR2" s="20"/>
      <c r="ASS2" s="20"/>
      <c r="AST2" s="20"/>
      <c r="ASU2" s="20"/>
      <c r="ASV2" s="20"/>
      <c r="ASW2" s="20"/>
      <c r="ASX2" s="20"/>
      <c r="ASY2" s="20"/>
      <c r="ASZ2" s="20"/>
      <c r="ATA2" s="20"/>
      <c r="ATB2" s="20"/>
      <c r="ATC2" s="20"/>
      <c r="ATD2" s="20"/>
      <c r="ATE2" s="20"/>
      <c r="ATF2" s="20"/>
      <c r="ATG2" s="20"/>
      <c r="ATH2" s="20"/>
      <c r="ATI2" s="20"/>
      <c r="ATJ2" s="20"/>
      <c r="ATK2" s="20"/>
      <c r="ATL2" s="20"/>
      <c r="ATM2" s="20"/>
      <c r="ATN2" s="20"/>
      <c r="ATO2" s="20"/>
      <c r="ATP2" s="20"/>
      <c r="ATQ2" s="20"/>
      <c r="ATR2" s="20"/>
      <c r="ATS2" s="20"/>
      <c r="ATT2" s="20"/>
      <c r="ATU2" s="20"/>
      <c r="ATV2" s="20"/>
      <c r="ATW2" s="20"/>
      <c r="ATX2" s="20"/>
      <c r="ATY2" s="20"/>
      <c r="ATZ2" s="20"/>
      <c r="AUA2" s="20"/>
      <c r="AUB2" s="20"/>
      <c r="AUC2" s="20"/>
      <c r="AUD2" s="20"/>
      <c r="AUE2" s="20"/>
      <c r="AUF2" s="20"/>
      <c r="AUG2" s="20"/>
      <c r="AUH2" s="20"/>
      <c r="AUI2" s="20"/>
      <c r="AUJ2" s="20"/>
      <c r="AUK2" s="20"/>
      <c r="AUL2" s="20"/>
      <c r="AUM2" s="20"/>
      <c r="AUN2" s="20"/>
      <c r="AUO2" s="20"/>
      <c r="AUP2" s="20"/>
      <c r="AUQ2" s="20"/>
      <c r="AUR2" s="20"/>
      <c r="AUS2" s="20"/>
      <c r="AUT2" s="20"/>
      <c r="AUU2" s="20"/>
      <c r="AUV2" s="20"/>
      <c r="AUW2" s="20"/>
      <c r="AUX2" s="20"/>
      <c r="AUY2" s="20"/>
      <c r="AUZ2" s="20"/>
      <c r="AVA2" s="20"/>
      <c r="AVB2" s="20"/>
      <c r="AVC2" s="20"/>
      <c r="AVD2" s="20"/>
      <c r="AVE2" s="20"/>
      <c r="AVF2" s="20"/>
      <c r="AVG2" s="20"/>
      <c r="AVH2" s="20"/>
      <c r="AVI2" s="20"/>
      <c r="AVJ2" s="20"/>
      <c r="AVK2" s="20"/>
      <c r="AVL2" s="20"/>
      <c r="AVM2" s="20"/>
      <c r="AVN2" s="20"/>
      <c r="AVO2" s="20"/>
      <c r="AVP2" s="20"/>
      <c r="AVQ2" s="20"/>
      <c r="AVR2" s="20"/>
      <c r="AVS2" s="20"/>
      <c r="AVT2" s="20"/>
      <c r="AVU2" s="20"/>
      <c r="AVV2" s="20"/>
      <c r="AVW2" s="20"/>
      <c r="AVX2" s="20"/>
      <c r="AVY2" s="20"/>
      <c r="AVZ2" s="20"/>
      <c r="AWA2" s="20"/>
      <c r="AWB2" s="20"/>
      <c r="AWC2" s="20"/>
      <c r="AWD2" s="20"/>
      <c r="AWE2" s="20"/>
      <c r="AWF2" s="20"/>
      <c r="AWG2" s="20"/>
      <c r="AWH2" s="20"/>
      <c r="AWI2" s="20"/>
      <c r="AWJ2" s="20"/>
      <c r="AWK2" s="20"/>
      <c r="AWL2" s="20"/>
      <c r="AWM2" s="20"/>
      <c r="AWN2" s="20"/>
      <c r="AWO2" s="20"/>
      <c r="AWP2" s="20"/>
      <c r="AWQ2" s="20"/>
      <c r="AWR2" s="20"/>
      <c r="AWS2" s="20"/>
      <c r="AWT2" s="20"/>
      <c r="AWU2" s="20"/>
      <c r="AWV2" s="20"/>
      <c r="AWW2" s="20"/>
      <c r="AWX2" s="20"/>
      <c r="AWY2" s="20"/>
      <c r="AWZ2" s="20"/>
      <c r="AXA2" s="20"/>
      <c r="AXB2" s="20"/>
      <c r="AXC2" s="20"/>
      <c r="AXD2" s="20"/>
      <c r="AXE2" s="20"/>
      <c r="AXF2" s="20"/>
      <c r="AXG2" s="20"/>
      <c r="AXH2" s="20"/>
      <c r="AXI2" s="20"/>
      <c r="AXJ2" s="20"/>
      <c r="AXK2" s="20"/>
      <c r="AXL2" s="20"/>
      <c r="AXM2" s="20"/>
      <c r="AXN2" s="20"/>
      <c r="AXO2" s="20"/>
      <c r="AXP2" s="20"/>
      <c r="AXQ2" s="20"/>
      <c r="AXR2" s="20"/>
      <c r="AXS2" s="20"/>
      <c r="AXT2" s="20"/>
      <c r="AXU2" s="20"/>
      <c r="AXV2" s="20"/>
      <c r="AXW2" s="20"/>
      <c r="AXX2" s="20"/>
      <c r="AXY2" s="20"/>
      <c r="AXZ2" s="20"/>
      <c r="AYA2" s="20"/>
      <c r="AYB2" s="20"/>
      <c r="AYC2" s="20"/>
      <c r="AYD2" s="20"/>
      <c r="AYE2" s="20"/>
      <c r="AYF2" s="20"/>
      <c r="AYG2" s="20"/>
      <c r="AYH2" s="20"/>
      <c r="AYI2" s="20"/>
      <c r="AYJ2" s="20"/>
      <c r="AYK2" s="20"/>
      <c r="AYL2" s="20"/>
      <c r="AYM2" s="20"/>
      <c r="AYN2" s="20"/>
      <c r="AYO2" s="20"/>
      <c r="AYP2" s="20"/>
      <c r="AYQ2" s="20"/>
      <c r="AYR2" s="20"/>
      <c r="AYS2" s="20"/>
      <c r="AYT2" s="20"/>
      <c r="AYU2" s="20"/>
      <c r="AYV2" s="20"/>
      <c r="AYW2" s="20"/>
      <c r="AYX2" s="20"/>
      <c r="AYY2" s="20"/>
      <c r="AYZ2" s="20"/>
      <c r="AZA2" s="20"/>
      <c r="AZB2" s="20"/>
      <c r="AZC2" s="20"/>
      <c r="AZD2" s="20"/>
      <c r="AZE2" s="20"/>
      <c r="AZF2" s="20"/>
      <c r="AZG2" s="20"/>
      <c r="AZH2" s="20"/>
      <c r="AZI2" s="20"/>
      <c r="AZJ2" s="20"/>
      <c r="AZK2" s="20"/>
      <c r="AZL2" s="20"/>
      <c r="AZM2" s="20"/>
      <c r="AZN2" s="20"/>
      <c r="AZO2" s="20"/>
      <c r="AZP2" s="20"/>
      <c r="AZQ2" s="20"/>
      <c r="AZR2" s="20"/>
      <c r="AZS2" s="20"/>
      <c r="AZT2" s="20"/>
      <c r="AZU2" s="20"/>
      <c r="AZV2" s="20"/>
      <c r="AZW2" s="20"/>
      <c r="AZX2" s="20"/>
      <c r="AZY2" s="20"/>
      <c r="AZZ2" s="20"/>
      <c r="BAA2" s="20"/>
      <c r="BAB2" s="20"/>
      <c r="BAC2" s="20"/>
      <c r="BAD2" s="20"/>
      <c r="BAE2" s="20"/>
      <c r="BAF2" s="20"/>
      <c r="BAG2" s="20"/>
      <c r="BAH2" s="20"/>
      <c r="BAI2" s="20"/>
      <c r="BAJ2" s="20"/>
      <c r="BAK2" s="20"/>
      <c r="BAL2" s="20"/>
      <c r="BAM2" s="20"/>
      <c r="BAN2" s="20"/>
      <c r="BAO2" s="20"/>
      <c r="BAP2" s="20"/>
      <c r="BAQ2" s="20"/>
      <c r="BAR2" s="20"/>
      <c r="BAS2" s="20"/>
      <c r="BAT2" s="20"/>
      <c r="BAU2" s="20"/>
      <c r="BAV2" s="20"/>
      <c r="BAW2" s="20"/>
      <c r="BAX2" s="20"/>
      <c r="BAY2" s="20"/>
      <c r="BAZ2" s="20"/>
      <c r="BBA2" s="20"/>
      <c r="BBB2" s="20"/>
      <c r="BBC2" s="20"/>
      <c r="BBD2" s="20"/>
      <c r="BBE2" s="20"/>
      <c r="BBF2" s="20"/>
      <c r="BBG2" s="20"/>
      <c r="BBH2" s="20"/>
      <c r="BBI2" s="20"/>
      <c r="BBJ2" s="20"/>
      <c r="BBK2" s="20"/>
      <c r="BBL2" s="20"/>
      <c r="BBM2" s="20"/>
      <c r="BBN2" s="20"/>
      <c r="BBO2" s="20"/>
      <c r="BBP2" s="20"/>
      <c r="BBQ2" s="20"/>
      <c r="BBR2" s="20"/>
      <c r="BBS2" s="20"/>
      <c r="BBT2" s="20"/>
      <c r="BBU2" s="20"/>
      <c r="BBV2" s="20"/>
      <c r="BBW2" s="20"/>
      <c r="BBX2" s="20"/>
      <c r="BBY2" s="20"/>
      <c r="BBZ2" s="20"/>
      <c r="BCA2" s="20"/>
      <c r="BCB2" s="20"/>
      <c r="BCC2" s="20"/>
      <c r="BCD2" s="20"/>
      <c r="BCE2" s="20"/>
      <c r="BCF2" s="20"/>
      <c r="BCG2" s="20"/>
      <c r="BCH2" s="20"/>
      <c r="BCI2" s="20"/>
      <c r="BCJ2" s="20"/>
      <c r="BCK2" s="20"/>
      <c r="BCL2" s="20"/>
      <c r="BCM2" s="20"/>
      <c r="BCN2" s="20"/>
      <c r="BCO2" s="20"/>
      <c r="BCP2" s="20"/>
      <c r="BCQ2" s="20"/>
      <c r="BCR2" s="20"/>
      <c r="BCS2" s="20"/>
      <c r="BCT2" s="20"/>
      <c r="BCU2" s="20"/>
      <c r="BCV2" s="20"/>
      <c r="BCW2" s="20"/>
      <c r="BCX2" s="20"/>
      <c r="BCY2" s="20"/>
      <c r="BCZ2" s="20"/>
      <c r="BDA2" s="20"/>
      <c r="BDB2" s="20"/>
      <c r="BDC2" s="20"/>
      <c r="BDD2" s="20"/>
      <c r="BDE2" s="20"/>
      <c r="BDF2" s="20"/>
      <c r="BDG2" s="20"/>
      <c r="BDH2" s="20"/>
      <c r="BDI2" s="20"/>
      <c r="BDJ2" s="20"/>
      <c r="BDK2" s="20"/>
      <c r="BDL2" s="20"/>
      <c r="BDM2" s="20"/>
      <c r="BDN2" s="20"/>
      <c r="BDO2" s="20"/>
      <c r="BDP2" s="20"/>
      <c r="BDQ2" s="20"/>
      <c r="BDR2" s="20"/>
      <c r="BDS2" s="20"/>
      <c r="BDT2" s="20"/>
      <c r="BDU2" s="20"/>
      <c r="BDV2" s="20"/>
      <c r="BDW2" s="20"/>
      <c r="BDX2" s="20"/>
      <c r="BDY2" s="20"/>
      <c r="BDZ2" s="20"/>
      <c r="BEA2" s="20"/>
      <c r="BEB2" s="20"/>
      <c r="BEC2" s="20"/>
      <c r="BED2" s="20"/>
      <c r="BEE2" s="20"/>
      <c r="BEF2" s="20"/>
      <c r="BEG2" s="20"/>
      <c r="BEH2" s="20"/>
      <c r="BEI2" s="20"/>
      <c r="BEJ2" s="20"/>
      <c r="BEK2" s="20"/>
      <c r="BEL2" s="20"/>
      <c r="BEM2" s="20"/>
      <c r="BEN2" s="20"/>
      <c r="BEO2" s="20"/>
      <c r="BEP2" s="20"/>
      <c r="BEQ2" s="20"/>
      <c r="BER2" s="20"/>
      <c r="BES2" s="20"/>
      <c r="BET2" s="20"/>
      <c r="BEU2" s="20"/>
      <c r="BEV2" s="20"/>
      <c r="BEW2" s="20"/>
      <c r="BEX2" s="20"/>
      <c r="BEY2" s="20"/>
      <c r="BEZ2" s="20"/>
      <c r="BFA2" s="20"/>
      <c r="BFB2" s="20"/>
      <c r="BFC2" s="20"/>
      <c r="BFD2" s="20"/>
      <c r="BFE2" s="20"/>
      <c r="BFF2" s="20"/>
      <c r="BFG2" s="20"/>
      <c r="BFH2" s="20"/>
      <c r="BFI2" s="20"/>
      <c r="BFJ2" s="20"/>
      <c r="BFK2" s="20"/>
      <c r="BFL2" s="20"/>
      <c r="BFM2" s="20"/>
      <c r="BFN2" s="20"/>
      <c r="BFO2" s="20"/>
      <c r="BFP2" s="20"/>
      <c r="BFQ2" s="20"/>
      <c r="BFR2" s="20"/>
      <c r="BFS2" s="20"/>
      <c r="BFT2" s="20"/>
      <c r="BFU2" s="20"/>
      <c r="BFV2" s="20"/>
      <c r="BFW2" s="20"/>
      <c r="BFX2" s="20"/>
      <c r="BFY2" s="20"/>
      <c r="BFZ2" s="20"/>
      <c r="BGA2" s="20"/>
      <c r="BGB2" s="20"/>
      <c r="BGC2" s="20"/>
      <c r="BGD2" s="20"/>
      <c r="BGE2" s="20"/>
      <c r="BGF2" s="20"/>
      <c r="BGG2" s="20"/>
      <c r="BGH2" s="20"/>
      <c r="BGI2" s="20"/>
      <c r="BGJ2" s="20"/>
      <c r="BGK2" s="20"/>
      <c r="BGL2" s="20"/>
      <c r="BGM2" s="20"/>
      <c r="BGN2" s="20"/>
      <c r="BGO2" s="20"/>
      <c r="BGP2" s="20"/>
      <c r="BGQ2" s="20"/>
      <c r="BGR2" s="20"/>
      <c r="BGS2" s="20"/>
      <c r="BGT2" s="20"/>
      <c r="BGU2" s="20"/>
      <c r="BGV2" s="20"/>
      <c r="BGW2" s="20"/>
      <c r="BGX2" s="20"/>
      <c r="BGY2" s="20"/>
      <c r="BGZ2" s="20"/>
      <c r="BHA2" s="20"/>
      <c r="BHB2" s="20"/>
      <c r="BHC2" s="20"/>
      <c r="BHD2" s="20"/>
      <c r="BHE2" s="20"/>
      <c r="BHF2" s="20"/>
      <c r="BHG2" s="20"/>
      <c r="BHH2" s="20"/>
      <c r="BHI2" s="20"/>
      <c r="BHJ2" s="20"/>
      <c r="BHK2" s="20"/>
      <c r="BHL2" s="20"/>
      <c r="BHM2" s="20"/>
      <c r="BHN2" s="20"/>
      <c r="BHO2" s="20"/>
      <c r="BHP2" s="20"/>
      <c r="BHQ2" s="20"/>
      <c r="BHR2" s="20"/>
      <c r="BHS2" s="20"/>
      <c r="BHT2" s="20"/>
      <c r="BHU2" s="20"/>
      <c r="BHV2" s="20"/>
      <c r="BHW2" s="20"/>
      <c r="BHX2" s="20"/>
      <c r="BHY2" s="20"/>
      <c r="BHZ2" s="20"/>
      <c r="BIA2" s="20"/>
      <c r="BIB2" s="20"/>
      <c r="BIC2" s="20"/>
      <c r="BID2" s="20"/>
      <c r="BIE2" s="20"/>
      <c r="BIF2" s="20"/>
      <c r="BIG2" s="20"/>
      <c r="BIH2" s="20"/>
      <c r="BII2" s="20"/>
      <c r="BIJ2" s="20"/>
      <c r="BIK2" s="20"/>
      <c r="BIL2" s="20"/>
      <c r="BIM2" s="20"/>
      <c r="BIN2" s="20"/>
      <c r="BIO2" s="20"/>
      <c r="BIP2" s="20"/>
      <c r="BIQ2" s="20"/>
      <c r="BIR2" s="20"/>
      <c r="BIS2" s="20"/>
      <c r="BIT2" s="20"/>
      <c r="BIU2" s="20"/>
      <c r="BIV2" s="20"/>
      <c r="BIW2" s="20"/>
      <c r="BIX2" s="20"/>
      <c r="BIY2" s="20"/>
      <c r="BIZ2" s="20"/>
      <c r="BJA2" s="20"/>
      <c r="BJB2" s="20"/>
      <c r="BJC2" s="20"/>
      <c r="BJD2" s="20"/>
      <c r="BJE2" s="20"/>
      <c r="BJF2" s="20"/>
      <c r="BJG2" s="20"/>
      <c r="BJH2" s="20"/>
      <c r="BJI2" s="20"/>
      <c r="BJJ2" s="20"/>
      <c r="BJK2" s="20"/>
      <c r="BJL2" s="20"/>
      <c r="BJM2" s="20"/>
      <c r="BJN2" s="20"/>
      <c r="BJO2" s="20"/>
      <c r="BJP2" s="20"/>
      <c r="BJQ2" s="20"/>
      <c r="BJR2" s="20"/>
      <c r="BJS2" s="20"/>
      <c r="BJT2" s="20"/>
      <c r="BJU2" s="20"/>
      <c r="BJV2" s="20"/>
      <c r="BJW2" s="20"/>
      <c r="BJX2" s="20"/>
      <c r="BJY2" s="20"/>
      <c r="BJZ2" s="20"/>
      <c r="BKA2" s="20"/>
      <c r="BKB2" s="20"/>
      <c r="BKC2" s="20"/>
      <c r="BKD2" s="20"/>
      <c r="BKE2" s="20"/>
      <c r="BKF2" s="20"/>
      <c r="BKG2" s="20"/>
      <c r="BKH2" s="20"/>
      <c r="BKI2" s="20"/>
      <c r="BKJ2" s="20"/>
      <c r="BKK2" s="20"/>
      <c r="BKL2" s="20"/>
      <c r="BKM2" s="20"/>
      <c r="BKN2" s="20"/>
      <c r="BKO2" s="20"/>
      <c r="BKP2" s="20"/>
      <c r="BKQ2" s="20"/>
      <c r="BKR2" s="20"/>
      <c r="BKS2" s="20"/>
      <c r="BKT2" s="20"/>
      <c r="BKU2" s="20"/>
      <c r="BKV2" s="20"/>
      <c r="BKW2" s="20"/>
      <c r="BKX2" s="20"/>
      <c r="BKY2" s="20"/>
      <c r="BKZ2" s="20"/>
      <c r="BLA2" s="20"/>
      <c r="BLB2" s="20"/>
      <c r="BLC2" s="20"/>
      <c r="BLD2" s="20"/>
      <c r="BLE2" s="20"/>
      <c r="BLF2" s="20"/>
      <c r="BLG2" s="20"/>
      <c r="BLH2" s="20"/>
      <c r="BLI2" s="20"/>
      <c r="BLJ2" s="20"/>
      <c r="BLK2" s="20"/>
      <c r="BLL2" s="20"/>
      <c r="BLM2" s="20"/>
      <c r="BLN2" s="20"/>
      <c r="BLO2" s="20"/>
      <c r="BLP2" s="20"/>
      <c r="BLQ2" s="20"/>
      <c r="BLR2" s="20"/>
      <c r="BLS2" s="20"/>
      <c r="BLT2" s="20"/>
      <c r="BLU2" s="20"/>
      <c r="BLV2" s="20"/>
      <c r="BLW2" s="20"/>
      <c r="BLX2" s="20"/>
      <c r="BLY2" s="20"/>
      <c r="BLZ2" s="20"/>
      <c r="BMA2" s="20"/>
      <c r="BMB2" s="20"/>
      <c r="BMC2" s="20"/>
      <c r="BMD2" s="20"/>
      <c r="BME2" s="20"/>
      <c r="BMF2" s="20"/>
      <c r="BMG2" s="20"/>
      <c r="BMH2" s="20"/>
      <c r="BMI2" s="20"/>
      <c r="BMJ2" s="20"/>
      <c r="BMK2" s="20"/>
      <c r="BML2" s="20"/>
      <c r="BMM2" s="20"/>
      <c r="BMN2" s="20"/>
      <c r="BMO2" s="20"/>
      <c r="BMP2" s="20"/>
      <c r="BMQ2" s="20"/>
      <c r="BMR2" s="20"/>
      <c r="BMS2" s="20"/>
      <c r="BMT2" s="20"/>
      <c r="BMU2" s="20"/>
      <c r="BMV2" s="20"/>
      <c r="BMW2" s="20"/>
      <c r="BMX2" s="20"/>
      <c r="BMY2" s="20"/>
      <c r="BMZ2" s="20"/>
      <c r="BNA2" s="20"/>
      <c r="BNB2" s="20"/>
      <c r="BNC2" s="20"/>
      <c r="BND2" s="20"/>
      <c r="BNE2" s="20"/>
      <c r="BNF2" s="20"/>
      <c r="BNG2" s="20"/>
      <c r="BNH2" s="20"/>
      <c r="BNI2" s="20"/>
      <c r="BNJ2" s="20"/>
      <c r="BNK2" s="20"/>
      <c r="BNL2" s="20"/>
      <c r="BNM2" s="20"/>
      <c r="BNN2" s="20"/>
      <c r="BNO2" s="20"/>
      <c r="BNP2" s="20"/>
      <c r="BNQ2" s="20"/>
      <c r="BNR2" s="20"/>
      <c r="BNS2" s="20"/>
      <c r="BNT2" s="20"/>
      <c r="BNU2" s="20"/>
      <c r="BNV2" s="20"/>
      <c r="BNW2" s="20"/>
      <c r="BNX2" s="20"/>
      <c r="BNY2" s="20"/>
      <c r="BNZ2" s="20"/>
      <c r="BOA2" s="20"/>
      <c r="BOB2" s="20"/>
      <c r="BOC2" s="20"/>
      <c r="BOD2" s="20"/>
      <c r="BOE2" s="20"/>
      <c r="BOF2" s="20"/>
      <c r="BOG2" s="20"/>
      <c r="BOH2" s="20"/>
      <c r="BOI2" s="20"/>
      <c r="BOJ2" s="20"/>
      <c r="BOK2" s="20"/>
      <c r="BOL2" s="20"/>
      <c r="BOM2" s="20"/>
      <c r="BON2" s="20"/>
      <c r="BOO2" s="20"/>
      <c r="BOP2" s="20"/>
      <c r="BOQ2" s="20"/>
      <c r="BOR2" s="20"/>
      <c r="BOS2" s="20"/>
      <c r="BOT2" s="20"/>
      <c r="BOU2" s="20"/>
      <c r="BOV2" s="20"/>
      <c r="BOW2" s="20"/>
      <c r="BOX2" s="20"/>
      <c r="BOY2" s="20"/>
      <c r="BOZ2" s="20"/>
      <c r="BPA2" s="20"/>
      <c r="BPB2" s="20"/>
      <c r="BPC2" s="20"/>
      <c r="BPD2" s="20"/>
      <c r="BPE2" s="20"/>
      <c r="BPF2" s="20"/>
      <c r="BPG2" s="20"/>
      <c r="BPH2" s="20"/>
      <c r="BPI2" s="20"/>
      <c r="BPJ2" s="20"/>
      <c r="BPK2" s="20"/>
      <c r="BPL2" s="20"/>
      <c r="BPM2" s="20"/>
      <c r="BPN2" s="20"/>
      <c r="BPO2" s="20"/>
      <c r="BPP2" s="20"/>
      <c r="BPQ2" s="20"/>
      <c r="BPR2" s="20"/>
      <c r="BPS2" s="20"/>
      <c r="BPT2" s="20"/>
      <c r="BPU2" s="20"/>
      <c r="BPV2" s="20"/>
      <c r="BPW2" s="20"/>
      <c r="BPX2" s="20"/>
      <c r="BPY2" s="20"/>
      <c r="BPZ2" s="20"/>
      <c r="BQA2" s="20"/>
      <c r="BQB2" s="20"/>
      <c r="BQC2" s="20"/>
      <c r="BQD2" s="20"/>
      <c r="BQE2" s="20"/>
      <c r="BQF2" s="20"/>
      <c r="BQG2" s="20"/>
      <c r="BQH2" s="20"/>
      <c r="BQI2" s="20"/>
      <c r="BQJ2" s="20"/>
      <c r="BQK2" s="20"/>
      <c r="BQL2" s="20"/>
      <c r="BQM2" s="20"/>
      <c r="BQN2" s="20"/>
      <c r="BQO2" s="20"/>
      <c r="BQP2" s="20"/>
      <c r="BQQ2" s="20"/>
      <c r="BQR2" s="20"/>
      <c r="BQS2" s="20"/>
      <c r="BQT2" s="20"/>
      <c r="BQU2" s="20"/>
      <c r="BQV2" s="20"/>
      <c r="BQW2" s="20"/>
      <c r="BQX2" s="20"/>
      <c r="BQY2" s="20"/>
      <c r="BQZ2" s="20"/>
      <c r="BRA2" s="20"/>
      <c r="BRB2" s="20"/>
      <c r="BRC2" s="20"/>
      <c r="BRD2" s="20"/>
      <c r="BRE2" s="20"/>
      <c r="BRF2" s="20"/>
      <c r="BRG2" s="20"/>
      <c r="BRH2" s="20"/>
      <c r="BRI2" s="20"/>
      <c r="BRJ2" s="20"/>
      <c r="BRK2" s="20"/>
      <c r="BRL2" s="20"/>
      <c r="BRM2" s="20"/>
      <c r="BRN2" s="20"/>
      <c r="BRO2" s="20"/>
      <c r="BRP2" s="20"/>
      <c r="BRQ2" s="20"/>
      <c r="BRR2" s="20"/>
      <c r="BRS2" s="20"/>
      <c r="BRT2" s="20"/>
      <c r="BRU2" s="20"/>
      <c r="BRV2" s="20"/>
      <c r="BRW2" s="20"/>
      <c r="BRX2" s="20"/>
      <c r="BRY2" s="20"/>
      <c r="BRZ2" s="20"/>
      <c r="BSA2" s="20"/>
      <c r="BSB2" s="20"/>
      <c r="BSC2" s="20"/>
      <c r="BSD2" s="20"/>
      <c r="BSE2" s="20"/>
      <c r="BSF2" s="20"/>
      <c r="BSG2" s="20"/>
      <c r="BSH2" s="20"/>
      <c r="BSI2" s="20"/>
      <c r="BSJ2" s="20"/>
      <c r="BSK2" s="20"/>
      <c r="BSL2" s="20"/>
      <c r="BSM2" s="20"/>
      <c r="BSN2" s="20"/>
      <c r="BSO2" s="20"/>
      <c r="BSP2" s="20"/>
      <c r="BSQ2" s="20"/>
      <c r="BSR2" s="20"/>
      <c r="BSS2" s="20"/>
      <c r="BST2" s="20"/>
      <c r="BSU2" s="20"/>
      <c r="BSV2" s="20"/>
      <c r="BSW2" s="20"/>
      <c r="BSX2" s="20"/>
      <c r="BSY2" s="20"/>
      <c r="BSZ2" s="20"/>
      <c r="BTA2" s="20"/>
      <c r="BTB2" s="20"/>
      <c r="BTC2" s="20"/>
      <c r="BTD2" s="20"/>
      <c r="BTE2" s="20"/>
      <c r="BTF2" s="20"/>
      <c r="BTG2" s="20"/>
      <c r="BTH2" s="20"/>
      <c r="BTI2" s="20"/>
      <c r="BTJ2" s="20"/>
      <c r="BTK2" s="20"/>
      <c r="BTL2" s="20"/>
      <c r="BTM2" s="20"/>
      <c r="BTN2" s="20"/>
      <c r="BTO2" s="20"/>
      <c r="BTP2" s="20"/>
      <c r="BTQ2" s="20"/>
      <c r="BTR2" s="20"/>
      <c r="BTS2" s="20"/>
      <c r="BTT2" s="20"/>
      <c r="BTU2" s="20"/>
      <c r="BTV2" s="20"/>
      <c r="BTW2" s="20"/>
      <c r="BTX2" s="20"/>
      <c r="BTY2" s="20"/>
      <c r="BTZ2" s="20"/>
      <c r="BUA2" s="20"/>
      <c r="BUB2" s="20"/>
      <c r="BUC2" s="20"/>
      <c r="BUD2" s="20"/>
      <c r="BUE2" s="20"/>
      <c r="BUF2" s="20"/>
      <c r="BUG2" s="20"/>
      <c r="BUH2" s="20"/>
      <c r="BUI2" s="20"/>
      <c r="BUJ2" s="20"/>
      <c r="BUK2" s="20"/>
      <c r="BUL2" s="20"/>
      <c r="BUM2" s="20"/>
      <c r="BUN2" s="20"/>
      <c r="BUO2" s="20"/>
      <c r="BUP2" s="20"/>
      <c r="BUQ2" s="20"/>
      <c r="BUR2" s="20"/>
      <c r="BUS2" s="20"/>
      <c r="BUT2" s="20"/>
      <c r="BUU2" s="20"/>
      <c r="BUV2" s="20"/>
      <c r="BUW2" s="20"/>
      <c r="BUX2" s="20"/>
      <c r="BUY2" s="20"/>
      <c r="BUZ2" s="20"/>
      <c r="BVA2" s="20"/>
      <c r="BVB2" s="20"/>
      <c r="BVC2" s="20"/>
      <c r="BVD2" s="20"/>
      <c r="BVE2" s="20"/>
      <c r="BVF2" s="20"/>
      <c r="BVG2" s="20"/>
      <c r="BVH2" s="20"/>
      <c r="BVI2" s="20"/>
      <c r="BVJ2" s="20"/>
      <c r="BVK2" s="20"/>
      <c r="BVL2" s="20"/>
      <c r="BVM2" s="20"/>
      <c r="BVN2" s="20"/>
      <c r="BVO2" s="20"/>
      <c r="BVP2" s="20"/>
      <c r="BVQ2" s="20"/>
      <c r="BVR2" s="20"/>
      <c r="BVS2" s="20"/>
      <c r="BVT2" s="20"/>
      <c r="BVU2" s="20"/>
      <c r="BVV2" s="20"/>
      <c r="BVW2" s="20"/>
      <c r="BVX2" s="20"/>
      <c r="BVY2" s="20"/>
      <c r="BVZ2" s="20"/>
      <c r="BWA2" s="20"/>
      <c r="BWB2" s="20"/>
      <c r="BWC2" s="20"/>
      <c r="BWD2" s="20"/>
      <c r="BWE2" s="20"/>
      <c r="BWF2" s="20"/>
      <c r="BWG2" s="20"/>
      <c r="BWH2" s="20"/>
      <c r="BWI2" s="20"/>
      <c r="BWJ2" s="20"/>
      <c r="BWK2" s="20"/>
      <c r="BWL2" s="20"/>
      <c r="BWM2" s="20"/>
      <c r="BWN2" s="20"/>
      <c r="BWO2" s="20"/>
      <c r="BWP2" s="20"/>
      <c r="BWQ2" s="20"/>
      <c r="BWR2" s="20"/>
      <c r="BWS2" s="20"/>
      <c r="BWT2" s="20"/>
      <c r="BWU2" s="20"/>
      <c r="BWV2" s="20"/>
      <c r="BWW2" s="20"/>
      <c r="BWX2" s="20"/>
      <c r="BWY2" s="20"/>
      <c r="BWZ2" s="20"/>
      <c r="BXA2" s="20"/>
      <c r="BXB2" s="20"/>
      <c r="BXC2" s="20"/>
      <c r="BXD2" s="20"/>
      <c r="BXE2" s="20"/>
      <c r="BXF2" s="20"/>
      <c r="BXG2" s="20"/>
      <c r="BXH2" s="20"/>
      <c r="BXI2" s="20"/>
      <c r="BXJ2" s="20"/>
      <c r="BXK2" s="20"/>
      <c r="BXL2" s="20"/>
      <c r="BXM2" s="20"/>
      <c r="BXN2" s="20"/>
      <c r="BXO2" s="20"/>
      <c r="BXP2" s="20"/>
      <c r="BXQ2" s="20"/>
      <c r="BXR2" s="20"/>
      <c r="BXS2" s="20"/>
      <c r="BXT2" s="20"/>
      <c r="BXU2" s="20"/>
      <c r="BXV2" s="20"/>
      <c r="BXW2" s="20"/>
      <c r="BXX2" s="20"/>
      <c r="BXY2" s="20"/>
      <c r="BXZ2" s="20"/>
      <c r="BYA2" s="20"/>
      <c r="BYB2" s="20"/>
      <c r="BYC2" s="20"/>
      <c r="BYD2" s="20"/>
      <c r="BYE2" s="20"/>
      <c r="BYF2" s="20"/>
      <c r="BYG2" s="20"/>
      <c r="BYH2" s="20"/>
      <c r="BYI2" s="20"/>
      <c r="BYJ2" s="20"/>
      <c r="BYK2" s="20"/>
      <c r="BYL2" s="20"/>
      <c r="BYM2" s="20"/>
      <c r="BYN2" s="20"/>
      <c r="BYO2" s="20"/>
      <c r="BYP2" s="20"/>
      <c r="BYQ2" s="20"/>
      <c r="BYR2" s="20"/>
      <c r="BYS2" s="20"/>
      <c r="BYT2" s="20"/>
      <c r="BYU2" s="20"/>
      <c r="BYV2" s="20"/>
      <c r="BYW2" s="20"/>
      <c r="BYX2" s="20"/>
      <c r="BYY2" s="20"/>
      <c r="BYZ2" s="20"/>
      <c r="BZA2" s="20"/>
      <c r="BZB2" s="20"/>
      <c r="BZC2" s="20"/>
      <c r="BZD2" s="20"/>
      <c r="BZE2" s="20"/>
      <c r="BZF2" s="20"/>
      <c r="BZG2" s="20"/>
      <c r="BZH2" s="20"/>
      <c r="BZI2" s="20"/>
      <c r="BZJ2" s="20"/>
      <c r="BZK2" s="20"/>
      <c r="BZL2" s="20"/>
      <c r="BZM2" s="20"/>
      <c r="BZN2" s="20"/>
      <c r="BZO2" s="20"/>
      <c r="BZP2" s="20"/>
      <c r="BZQ2" s="20"/>
      <c r="BZR2" s="20"/>
      <c r="BZS2" s="20"/>
      <c r="BZT2" s="20"/>
      <c r="BZU2" s="20"/>
      <c r="BZV2" s="20"/>
      <c r="BZW2" s="20"/>
      <c r="BZX2" s="20"/>
      <c r="BZY2" s="20"/>
      <c r="BZZ2" s="20"/>
      <c r="CAA2" s="20"/>
      <c r="CAB2" s="20"/>
      <c r="CAC2" s="20"/>
      <c r="CAD2" s="20"/>
      <c r="CAE2" s="20"/>
      <c r="CAF2" s="20"/>
      <c r="CAG2" s="20"/>
      <c r="CAH2" s="20"/>
      <c r="CAI2" s="20"/>
      <c r="CAJ2" s="20"/>
      <c r="CAK2" s="20"/>
      <c r="CAL2" s="20"/>
      <c r="CAM2" s="20"/>
      <c r="CAN2" s="20"/>
      <c r="CAO2" s="20"/>
      <c r="CAP2" s="20"/>
      <c r="CAQ2" s="20"/>
      <c r="CAR2" s="20"/>
      <c r="CAS2" s="20"/>
      <c r="CAT2" s="20"/>
      <c r="CAU2" s="20"/>
      <c r="CAV2" s="20"/>
      <c r="CAW2" s="20"/>
      <c r="CAX2" s="20"/>
      <c r="CAY2" s="20"/>
      <c r="CAZ2" s="20"/>
      <c r="CBA2" s="20"/>
      <c r="CBB2" s="20"/>
      <c r="CBC2" s="20"/>
      <c r="CBD2" s="20"/>
      <c r="CBE2" s="20"/>
      <c r="CBF2" s="20"/>
      <c r="CBG2" s="20"/>
      <c r="CBH2" s="20"/>
      <c r="CBI2" s="20"/>
      <c r="CBJ2" s="20"/>
      <c r="CBK2" s="20"/>
      <c r="CBL2" s="20"/>
      <c r="CBM2" s="20"/>
      <c r="CBN2" s="20"/>
      <c r="CBO2" s="20"/>
      <c r="CBP2" s="20"/>
      <c r="CBQ2" s="20"/>
      <c r="CBR2" s="20"/>
      <c r="CBS2" s="20"/>
      <c r="CBT2" s="20"/>
      <c r="CBU2" s="20"/>
      <c r="CBV2" s="20"/>
      <c r="CBW2" s="20"/>
      <c r="CBX2" s="20"/>
      <c r="CBY2" s="20"/>
      <c r="CBZ2" s="20"/>
      <c r="CCA2" s="20"/>
      <c r="CCB2" s="20"/>
      <c r="CCC2" s="20"/>
      <c r="CCD2" s="20"/>
      <c r="CCE2" s="20"/>
      <c r="CCF2" s="20"/>
      <c r="CCG2" s="20"/>
      <c r="CCH2" s="20"/>
      <c r="CCI2" s="20"/>
      <c r="CCJ2" s="20"/>
      <c r="CCK2" s="20"/>
      <c r="CCL2" s="20"/>
      <c r="CCM2" s="20"/>
      <c r="CCN2" s="20"/>
      <c r="CCO2" s="20"/>
      <c r="CCP2" s="20"/>
      <c r="CCQ2" s="20"/>
      <c r="CCR2" s="20"/>
      <c r="CCS2" s="20"/>
      <c r="CCT2" s="20"/>
      <c r="CCU2" s="20"/>
      <c r="CCV2" s="20"/>
      <c r="CCW2" s="20"/>
      <c r="CCX2" s="20"/>
      <c r="CCY2" s="20"/>
      <c r="CCZ2" s="20"/>
      <c r="CDA2" s="20"/>
      <c r="CDB2" s="20"/>
      <c r="CDC2" s="20"/>
      <c r="CDD2" s="20"/>
      <c r="CDE2" s="20"/>
      <c r="CDF2" s="20"/>
      <c r="CDG2" s="20"/>
      <c r="CDH2" s="20"/>
      <c r="CDI2" s="20"/>
      <c r="CDJ2" s="20"/>
      <c r="CDK2" s="20"/>
      <c r="CDL2" s="20"/>
      <c r="CDM2" s="20"/>
      <c r="CDN2" s="20"/>
      <c r="CDO2" s="20"/>
      <c r="CDP2" s="20"/>
      <c r="CDQ2" s="20"/>
      <c r="CDR2" s="20"/>
      <c r="CDS2" s="20"/>
      <c r="CDT2" s="20"/>
      <c r="CDU2" s="20"/>
      <c r="CDV2" s="20"/>
      <c r="CDW2" s="20"/>
      <c r="CDX2" s="20"/>
      <c r="CDY2" s="20"/>
      <c r="CDZ2" s="20"/>
      <c r="CEA2" s="20"/>
      <c r="CEB2" s="20"/>
      <c r="CEC2" s="20"/>
      <c r="CED2" s="20"/>
      <c r="CEE2" s="20"/>
      <c r="CEF2" s="20"/>
      <c r="CEG2" s="20"/>
      <c r="CEH2" s="20"/>
      <c r="CEI2" s="20"/>
      <c r="CEJ2" s="20"/>
      <c r="CEK2" s="20"/>
      <c r="CEL2" s="20"/>
      <c r="CEM2" s="20"/>
      <c r="CEN2" s="20"/>
      <c r="CEO2" s="20"/>
      <c r="CEP2" s="20"/>
      <c r="CEQ2" s="20"/>
      <c r="CER2" s="20"/>
      <c r="CES2" s="20"/>
      <c r="CET2" s="20"/>
      <c r="CEU2" s="20"/>
      <c r="CEV2" s="20"/>
      <c r="CEW2" s="20"/>
      <c r="CEX2" s="20"/>
      <c r="CEY2" s="20"/>
      <c r="CEZ2" s="20"/>
      <c r="CFA2" s="20"/>
      <c r="CFB2" s="20"/>
      <c r="CFC2" s="20"/>
      <c r="CFD2" s="20"/>
      <c r="CFE2" s="20"/>
      <c r="CFF2" s="20"/>
      <c r="CFG2" s="20"/>
      <c r="CFH2" s="20"/>
      <c r="CFI2" s="20"/>
      <c r="CFJ2" s="20"/>
      <c r="CFK2" s="20"/>
      <c r="CFL2" s="20"/>
      <c r="CFM2" s="20"/>
      <c r="CFN2" s="20"/>
      <c r="CFO2" s="20"/>
      <c r="CFP2" s="20"/>
      <c r="CFQ2" s="20"/>
      <c r="CFR2" s="20"/>
      <c r="CFS2" s="20"/>
      <c r="CFT2" s="20"/>
      <c r="CFU2" s="20"/>
      <c r="CFV2" s="20"/>
      <c r="CFW2" s="20"/>
      <c r="CFX2" s="20"/>
      <c r="CFY2" s="20"/>
      <c r="CFZ2" s="20"/>
      <c r="CGA2" s="20"/>
      <c r="CGB2" s="20"/>
      <c r="CGC2" s="20"/>
      <c r="CGD2" s="20"/>
      <c r="CGE2" s="20"/>
      <c r="CGF2" s="20"/>
      <c r="CGG2" s="20"/>
      <c r="CGH2" s="20"/>
      <c r="CGI2" s="20"/>
      <c r="CGJ2" s="20"/>
      <c r="CGK2" s="20"/>
      <c r="CGL2" s="20"/>
      <c r="CGM2" s="20"/>
      <c r="CGN2" s="20"/>
      <c r="CGO2" s="20"/>
      <c r="CGP2" s="20"/>
      <c r="CGQ2" s="20"/>
      <c r="CGR2" s="20"/>
      <c r="CGS2" s="20"/>
      <c r="CGT2" s="20"/>
      <c r="CGU2" s="20"/>
      <c r="CGV2" s="20"/>
      <c r="CGW2" s="20"/>
      <c r="CGX2" s="20"/>
      <c r="CGY2" s="20"/>
      <c r="CGZ2" s="20"/>
      <c r="CHA2" s="20"/>
      <c r="CHB2" s="20"/>
      <c r="CHC2" s="20"/>
      <c r="CHD2" s="20"/>
      <c r="CHE2" s="20"/>
      <c r="CHF2" s="20"/>
      <c r="CHG2" s="20"/>
      <c r="CHH2" s="20"/>
      <c r="CHI2" s="20"/>
      <c r="CHJ2" s="20"/>
      <c r="CHK2" s="20"/>
      <c r="CHL2" s="20"/>
      <c r="CHM2" s="20"/>
      <c r="CHN2" s="20"/>
      <c r="CHO2" s="20"/>
      <c r="CHP2" s="20"/>
      <c r="CHQ2" s="20"/>
      <c r="CHR2" s="20"/>
      <c r="CHS2" s="20"/>
      <c r="CHT2" s="20"/>
      <c r="CHU2" s="20"/>
      <c r="CHV2" s="20"/>
      <c r="CHW2" s="20"/>
      <c r="CHX2" s="20"/>
      <c r="CHY2" s="20"/>
      <c r="CHZ2" s="20"/>
      <c r="CIA2" s="20"/>
      <c r="CIB2" s="20"/>
      <c r="CIC2" s="20"/>
      <c r="CID2" s="20"/>
      <c r="CIE2" s="20"/>
      <c r="CIF2" s="20"/>
      <c r="CIG2" s="20"/>
      <c r="CIH2" s="20"/>
      <c r="CII2" s="20"/>
      <c r="CIJ2" s="20"/>
      <c r="CIK2" s="20"/>
      <c r="CIL2" s="20"/>
      <c r="CIM2" s="20"/>
      <c r="CIN2" s="20"/>
      <c r="CIO2" s="20"/>
      <c r="CIP2" s="20"/>
      <c r="CIQ2" s="20"/>
      <c r="CIR2" s="20"/>
      <c r="CIS2" s="20"/>
      <c r="CIT2" s="20"/>
      <c r="CIU2" s="20"/>
      <c r="CIV2" s="20"/>
      <c r="CIW2" s="20"/>
      <c r="CIX2" s="20"/>
      <c r="CIY2" s="20"/>
      <c r="CIZ2" s="20"/>
      <c r="CJA2" s="20"/>
      <c r="CJB2" s="20"/>
      <c r="CJC2" s="20"/>
      <c r="CJD2" s="20"/>
      <c r="CJE2" s="20"/>
      <c r="CJF2" s="20"/>
      <c r="CJG2" s="20"/>
      <c r="CJH2" s="20"/>
      <c r="CJI2" s="20"/>
      <c r="CJJ2" s="20"/>
      <c r="CJK2" s="20"/>
      <c r="CJL2" s="20"/>
      <c r="CJM2" s="20"/>
      <c r="CJN2" s="20"/>
      <c r="CJO2" s="20"/>
      <c r="CJP2" s="20"/>
      <c r="CJQ2" s="20"/>
      <c r="CJR2" s="20"/>
      <c r="CJS2" s="20"/>
      <c r="CJT2" s="20"/>
      <c r="CJU2" s="20"/>
      <c r="CJV2" s="20"/>
      <c r="CJW2" s="20"/>
      <c r="CJX2" s="20"/>
      <c r="CJY2" s="20"/>
      <c r="CJZ2" s="20"/>
      <c r="CKA2" s="20"/>
      <c r="CKB2" s="20"/>
      <c r="CKC2" s="20"/>
      <c r="CKD2" s="20"/>
      <c r="CKE2" s="20"/>
      <c r="CKF2" s="20"/>
      <c r="CKG2" s="20"/>
      <c r="CKH2" s="20"/>
      <c r="CKI2" s="20"/>
      <c r="CKJ2" s="20"/>
      <c r="CKK2" s="20"/>
      <c r="CKL2" s="20"/>
      <c r="CKM2" s="20"/>
      <c r="CKN2" s="20"/>
      <c r="CKO2" s="20"/>
      <c r="CKP2" s="20"/>
      <c r="CKQ2" s="20"/>
      <c r="CKR2" s="20"/>
      <c r="CKS2" s="20"/>
      <c r="CKT2" s="20"/>
      <c r="CKU2" s="20"/>
      <c r="CKV2" s="20"/>
      <c r="CKW2" s="20"/>
      <c r="CKX2" s="20"/>
      <c r="CKY2" s="20"/>
      <c r="CKZ2" s="20"/>
      <c r="CLA2" s="20"/>
      <c r="CLB2" s="20"/>
      <c r="CLC2" s="20"/>
      <c r="CLD2" s="20"/>
      <c r="CLE2" s="20"/>
      <c r="CLF2" s="20"/>
      <c r="CLG2" s="20"/>
      <c r="CLH2" s="20"/>
      <c r="CLI2" s="20"/>
      <c r="CLJ2" s="20"/>
      <c r="CLK2" s="20"/>
      <c r="CLL2" s="20"/>
      <c r="CLM2" s="20"/>
      <c r="CLN2" s="20"/>
      <c r="CLO2" s="20"/>
      <c r="CLP2" s="20"/>
      <c r="CLQ2" s="20"/>
      <c r="CLR2" s="20"/>
      <c r="CLS2" s="20"/>
      <c r="CLT2" s="20"/>
      <c r="CLU2" s="20"/>
      <c r="CLV2" s="20"/>
      <c r="CLW2" s="20"/>
      <c r="CLX2" s="20"/>
      <c r="CLY2" s="20"/>
      <c r="CLZ2" s="20"/>
      <c r="CMA2" s="20"/>
      <c r="CMB2" s="20"/>
      <c r="CMC2" s="20"/>
      <c r="CMD2" s="20"/>
      <c r="CME2" s="20"/>
      <c r="CMF2" s="20"/>
      <c r="CMG2" s="20"/>
      <c r="CMH2" s="20"/>
      <c r="CMI2" s="20"/>
      <c r="CMJ2" s="20"/>
      <c r="CMK2" s="20"/>
      <c r="CML2" s="20"/>
      <c r="CMM2" s="20"/>
      <c r="CMN2" s="20"/>
      <c r="CMO2" s="20"/>
      <c r="CMP2" s="20"/>
      <c r="CMQ2" s="20"/>
      <c r="CMR2" s="20"/>
      <c r="CMS2" s="20"/>
      <c r="CMT2" s="20"/>
      <c r="CMU2" s="20"/>
      <c r="CMV2" s="20"/>
      <c r="CMW2" s="20"/>
      <c r="CMX2" s="20"/>
      <c r="CMY2" s="20"/>
      <c r="CMZ2" s="20"/>
      <c r="CNA2" s="20"/>
      <c r="CNB2" s="20"/>
      <c r="CNC2" s="20"/>
      <c r="CND2" s="20"/>
      <c r="CNE2" s="20"/>
      <c r="CNF2" s="20"/>
      <c r="CNG2" s="20"/>
      <c r="CNH2" s="20"/>
      <c r="CNI2" s="20"/>
      <c r="CNJ2" s="20"/>
      <c r="CNK2" s="20"/>
      <c r="CNL2" s="20"/>
      <c r="CNM2" s="20"/>
      <c r="CNN2" s="20"/>
      <c r="CNO2" s="20"/>
      <c r="CNP2" s="20"/>
      <c r="CNQ2" s="20"/>
      <c r="CNR2" s="20"/>
      <c r="CNS2" s="20"/>
      <c r="CNT2" s="20"/>
      <c r="CNU2" s="20"/>
      <c r="CNV2" s="20"/>
      <c r="CNW2" s="20"/>
      <c r="CNX2" s="20"/>
      <c r="CNY2" s="20"/>
      <c r="CNZ2" s="20"/>
      <c r="COA2" s="20"/>
      <c r="COB2" s="20"/>
      <c r="COC2" s="20"/>
      <c r="COD2" s="20"/>
      <c r="COE2" s="20"/>
      <c r="COF2" s="20"/>
      <c r="COG2" s="20"/>
      <c r="COH2" s="20"/>
      <c r="COI2" s="20"/>
      <c r="COJ2" s="20"/>
      <c r="COK2" s="20"/>
      <c r="COL2" s="20"/>
      <c r="COM2" s="20"/>
      <c r="CON2" s="20"/>
      <c r="COO2" s="20"/>
      <c r="COP2" s="20"/>
      <c r="COQ2" s="20"/>
      <c r="COR2" s="20"/>
      <c r="COS2" s="20"/>
      <c r="COT2" s="20"/>
      <c r="COU2" s="20"/>
      <c r="COV2" s="20"/>
      <c r="COW2" s="20"/>
      <c r="COX2" s="20"/>
      <c r="COY2" s="20"/>
      <c r="COZ2" s="20"/>
      <c r="CPA2" s="20"/>
      <c r="CPB2" s="20"/>
      <c r="CPC2" s="20"/>
      <c r="CPD2" s="20"/>
      <c r="CPE2" s="20"/>
      <c r="CPF2" s="20"/>
      <c r="CPG2" s="20"/>
      <c r="CPH2" s="20"/>
      <c r="CPI2" s="20"/>
      <c r="CPJ2" s="20"/>
      <c r="CPK2" s="20"/>
      <c r="CPL2" s="20"/>
      <c r="CPM2" s="20"/>
      <c r="CPN2" s="20"/>
      <c r="CPO2" s="20"/>
      <c r="CPP2" s="20"/>
      <c r="CPQ2" s="20"/>
      <c r="CPR2" s="20"/>
      <c r="CPS2" s="20"/>
      <c r="CPT2" s="20"/>
      <c r="CPU2" s="20"/>
      <c r="CPV2" s="20"/>
      <c r="CPW2" s="20"/>
      <c r="CPX2" s="20"/>
      <c r="CPY2" s="20"/>
      <c r="CPZ2" s="20"/>
      <c r="CQA2" s="20"/>
      <c r="CQB2" s="20"/>
      <c r="CQC2" s="20"/>
      <c r="CQD2" s="20"/>
      <c r="CQE2" s="20"/>
      <c r="CQF2" s="20"/>
      <c r="CQG2" s="20"/>
      <c r="CQH2" s="20"/>
      <c r="CQI2" s="20"/>
      <c r="CQJ2" s="20"/>
      <c r="CQK2" s="20"/>
      <c r="CQL2" s="20"/>
      <c r="CQM2" s="20"/>
      <c r="CQN2" s="20"/>
      <c r="CQO2" s="20"/>
      <c r="CQP2" s="20"/>
      <c r="CQQ2" s="20"/>
      <c r="CQR2" s="20"/>
      <c r="CQS2" s="20"/>
      <c r="CQT2" s="20"/>
      <c r="CQU2" s="20"/>
      <c r="CQV2" s="20"/>
      <c r="CQW2" s="20"/>
      <c r="CQX2" s="20"/>
      <c r="CQY2" s="20"/>
      <c r="CQZ2" s="20"/>
      <c r="CRA2" s="20"/>
      <c r="CRB2" s="20"/>
      <c r="CRC2" s="20"/>
      <c r="CRD2" s="20"/>
      <c r="CRE2" s="20"/>
      <c r="CRF2" s="20"/>
      <c r="CRG2" s="20"/>
      <c r="CRH2" s="20"/>
      <c r="CRI2" s="20"/>
      <c r="CRJ2" s="20"/>
      <c r="CRK2" s="20"/>
      <c r="CRL2" s="20"/>
      <c r="CRM2" s="20"/>
      <c r="CRN2" s="20"/>
      <c r="CRO2" s="20"/>
      <c r="CRP2" s="20"/>
      <c r="CRQ2" s="20"/>
      <c r="CRR2" s="20"/>
      <c r="CRS2" s="20"/>
      <c r="CRT2" s="20"/>
      <c r="CRU2" s="20"/>
      <c r="CRV2" s="20"/>
      <c r="CRW2" s="20"/>
      <c r="CRX2" s="20"/>
      <c r="CRY2" s="20"/>
      <c r="CRZ2" s="20"/>
      <c r="CSA2" s="20"/>
      <c r="CSB2" s="20"/>
      <c r="CSC2" s="20"/>
      <c r="CSD2" s="20"/>
      <c r="CSE2" s="20"/>
      <c r="CSF2" s="20"/>
      <c r="CSG2" s="20"/>
      <c r="CSH2" s="20"/>
      <c r="CSI2" s="20"/>
      <c r="CSJ2" s="20"/>
      <c r="CSK2" s="20"/>
      <c r="CSL2" s="20"/>
      <c r="CSM2" s="20"/>
      <c r="CSN2" s="20"/>
      <c r="CSO2" s="20"/>
      <c r="CSP2" s="20"/>
      <c r="CSQ2" s="20"/>
      <c r="CSR2" s="20"/>
      <c r="CSS2" s="20"/>
      <c r="CST2" s="20"/>
      <c r="CSU2" s="20"/>
      <c r="CSV2" s="20"/>
      <c r="CSW2" s="20"/>
      <c r="CSX2" s="20"/>
      <c r="CSY2" s="20"/>
      <c r="CSZ2" s="20"/>
      <c r="CTA2" s="20"/>
      <c r="CTB2" s="20"/>
      <c r="CTC2" s="20"/>
      <c r="CTD2" s="20"/>
      <c r="CTE2" s="20"/>
      <c r="CTF2" s="20"/>
      <c r="CTG2" s="20"/>
      <c r="CTH2" s="20"/>
      <c r="CTI2" s="20"/>
      <c r="CTJ2" s="20"/>
      <c r="CTK2" s="20"/>
      <c r="CTL2" s="20"/>
      <c r="CTM2" s="20"/>
      <c r="CTN2" s="20"/>
      <c r="CTO2" s="20"/>
      <c r="CTP2" s="20"/>
      <c r="CTQ2" s="20"/>
      <c r="CTR2" s="20"/>
      <c r="CTS2" s="20"/>
      <c r="CTT2" s="20"/>
      <c r="CTU2" s="20"/>
      <c r="CTV2" s="20"/>
      <c r="CTW2" s="20"/>
      <c r="CTX2" s="20"/>
      <c r="CTY2" s="20"/>
      <c r="CTZ2" s="20"/>
      <c r="CUA2" s="20"/>
      <c r="CUB2" s="20"/>
      <c r="CUC2" s="20"/>
      <c r="CUD2" s="20"/>
      <c r="CUE2" s="20"/>
      <c r="CUF2" s="20"/>
      <c r="CUG2" s="20"/>
      <c r="CUH2" s="20"/>
      <c r="CUI2" s="20"/>
      <c r="CUJ2" s="20"/>
      <c r="CUK2" s="20"/>
      <c r="CUL2" s="20"/>
      <c r="CUM2" s="20"/>
      <c r="CUN2" s="20"/>
      <c r="CUO2" s="20"/>
      <c r="CUP2" s="20"/>
      <c r="CUQ2" s="20"/>
      <c r="CUR2" s="20"/>
      <c r="CUS2" s="20"/>
      <c r="CUT2" s="20"/>
      <c r="CUU2" s="20"/>
      <c r="CUV2" s="20"/>
      <c r="CUW2" s="20"/>
      <c r="CUX2" s="20"/>
      <c r="CUY2" s="20"/>
      <c r="CUZ2" s="20"/>
      <c r="CVA2" s="20"/>
      <c r="CVB2" s="20"/>
      <c r="CVC2" s="20"/>
      <c r="CVD2" s="20"/>
      <c r="CVE2" s="20"/>
      <c r="CVF2" s="20"/>
      <c r="CVG2" s="20"/>
      <c r="CVH2" s="20"/>
      <c r="CVI2" s="20"/>
      <c r="CVJ2" s="20"/>
      <c r="CVK2" s="20"/>
      <c r="CVL2" s="20"/>
      <c r="CVM2" s="20"/>
      <c r="CVN2" s="20"/>
      <c r="CVO2" s="20"/>
      <c r="CVP2" s="20"/>
      <c r="CVQ2" s="20"/>
      <c r="CVR2" s="20"/>
      <c r="CVS2" s="20"/>
      <c r="CVT2" s="20"/>
      <c r="CVU2" s="20"/>
      <c r="CVV2" s="20"/>
      <c r="CVW2" s="20"/>
      <c r="CVX2" s="20"/>
      <c r="CVY2" s="20"/>
      <c r="CVZ2" s="20"/>
      <c r="CWA2" s="20"/>
      <c r="CWB2" s="20"/>
      <c r="CWC2" s="20"/>
      <c r="CWD2" s="20"/>
      <c r="CWE2" s="20"/>
      <c r="CWF2" s="20"/>
      <c r="CWG2" s="20"/>
      <c r="CWH2" s="20"/>
      <c r="CWI2" s="20"/>
      <c r="CWJ2" s="20"/>
      <c r="CWK2" s="20"/>
      <c r="CWL2" s="20"/>
      <c r="CWM2" s="20"/>
      <c r="CWN2" s="20"/>
      <c r="CWO2" s="20"/>
      <c r="CWP2" s="20"/>
      <c r="CWQ2" s="20"/>
      <c r="CWR2" s="20"/>
      <c r="CWS2" s="20"/>
      <c r="CWT2" s="20"/>
      <c r="CWU2" s="20"/>
      <c r="CWV2" s="20"/>
      <c r="CWW2" s="20"/>
      <c r="CWX2" s="20"/>
      <c r="CWY2" s="20"/>
      <c r="CWZ2" s="20"/>
      <c r="CXA2" s="20"/>
      <c r="CXB2" s="20"/>
      <c r="CXC2" s="20"/>
      <c r="CXD2" s="20"/>
      <c r="CXE2" s="20"/>
      <c r="CXF2" s="20"/>
      <c r="CXG2" s="20"/>
      <c r="CXH2" s="20"/>
      <c r="CXI2" s="20"/>
      <c r="CXJ2" s="20"/>
      <c r="CXK2" s="20"/>
      <c r="CXL2" s="20"/>
      <c r="CXM2" s="20"/>
      <c r="CXN2" s="20"/>
      <c r="CXO2" s="20"/>
      <c r="CXP2" s="20"/>
      <c r="CXQ2" s="20"/>
      <c r="CXR2" s="20"/>
      <c r="CXS2" s="20"/>
      <c r="CXT2" s="20"/>
      <c r="CXU2" s="20"/>
      <c r="CXV2" s="20"/>
      <c r="CXW2" s="20"/>
      <c r="CXX2" s="20"/>
      <c r="CXY2" s="20"/>
      <c r="CXZ2" s="20"/>
      <c r="CYA2" s="20"/>
      <c r="CYB2" s="20"/>
      <c r="CYC2" s="20"/>
      <c r="CYD2" s="20"/>
      <c r="CYE2" s="20"/>
      <c r="CYF2" s="20"/>
      <c r="CYG2" s="20"/>
      <c r="CYH2" s="20"/>
      <c r="CYI2" s="20"/>
      <c r="CYJ2" s="20"/>
      <c r="CYK2" s="20"/>
      <c r="CYL2" s="20"/>
      <c r="CYM2" s="20"/>
      <c r="CYN2" s="20"/>
      <c r="CYO2" s="20"/>
      <c r="CYP2" s="20"/>
      <c r="CYQ2" s="20"/>
      <c r="CYR2" s="20"/>
      <c r="CYS2" s="20"/>
      <c r="CYT2" s="20"/>
      <c r="CYU2" s="20"/>
      <c r="CYV2" s="20"/>
      <c r="CYW2" s="20"/>
      <c r="CYX2" s="20"/>
      <c r="CYY2" s="20"/>
      <c r="CYZ2" s="20"/>
      <c r="CZA2" s="20"/>
      <c r="CZB2" s="20"/>
      <c r="CZC2" s="20"/>
      <c r="CZD2" s="20"/>
      <c r="CZE2" s="20"/>
      <c r="CZF2" s="20"/>
      <c r="CZG2" s="20"/>
      <c r="CZH2" s="20"/>
      <c r="CZI2" s="20"/>
      <c r="CZJ2" s="20"/>
      <c r="CZK2" s="20"/>
      <c r="CZL2" s="20"/>
      <c r="CZM2" s="20"/>
      <c r="CZN2" s="20"/>
      <c r="CZO2" s="20"/>
      <c r="CZP2" s="20"/>
      <c r="CZQ2" s="20"/>
      <c r="CZR2" s="20"/>
      <c r="CZS2" s="20"/>
      <c r="CZT2" s="20"/>
      <c r="CZU2" s="20"/>
      <c r="CZV2" s="20"/>
      <c r="CZW2" s="20"/>
      <c r="CZX2" s="20"/>
      <c r="CZY2" s="20"/>
      <c r="CZZ2" s="20"/>
      <c r="DAA2" s="20"/>
      <c r="DAB2" s="20"/>
      <c r="DAC2" s="20"/>
      <c r="DAD2" s="20"/>
      <c r="DAE2" s="20"/>
      <c r="DAF2" s="20"/>
      <c r="DAG2" s="20"/>
      <c r="DAH2" s="20"/>
      <c r="DAI2" s="20"/>
      <c r="DAJ2" s="20"/>
      <c r="DAK2" s="20"/>
      <c r="DAL2" s="20"/>
      <c r="DAM2" s="20"/>
      <c r="DAN2" s="20"/>
      <c r="DAO2" s="20"/>
      <c r="DAP2" s="20"/>
      <c r="DAQ2" s="20"/>
      <c r="DAR2" s="20"/>
      <c r="DAS2" s="20"/>
      <c r="DAT2" s="20"/>
      <c r="DAU2" s="20"/>
      <c r="DAV2" s="20"/>
      <c r="DAW2" s="20"/>
      <c r="DAX2" s="20"/>
      <c r="DAY2" s="20"/>
      <c r="DAZ2" s="20"/>
      <c r="DBA2" s="20"/>
      <c r="DBB2" s="20"/>
      <c r="DBC2" s="20"/>
      <c r="DBD2" s="20"/>
      <c r="DBE2" s="20"/>
      <c r="DBF2" s="20"/>
      <c r="DBG2" s="20"/>
      <c r="DBH2" s="20"/>
      <c r="DBI2" s="20"/>
      <c r="DBJ2" s="20"/>
      <c r="DBK2" s="20"/>
      <c r="DBL2" s="20"/>
      <c r="DBM2" s="20"/>
      <c r="DBN2" s="20"/>
      <c r="DBO2" s="20"/>
      <c r="DBP2" s="20"/>
      <c r="DBQ2" s="20"/>
      <c r="DBR2" s="20"/>
      <c r="DBS2" s="20"/>
      <c r="DBT2" s="20"/>
      <c r="DBU2" s="20"/>
      <c r="DBV2" s="20"/>
      <c r="DBW2" s="20"/>
      <c r="DBX2" s="20"/>
      <c r="DBY2" s="20"/>
      <c r="DBZ2" s="20"/>
      <c r="DCA2" s="20"/>
      <c r="DCB2" s="20"/>
      <c r="DCC2" s="20"/>
      <c r="DCD2" s="20"/>
      <c r="DCE2" s="20"/>
      <c r="DCF2" s="20"/>
      <c r="DCG2" s="20"/>
      <c r="DCH2" s="20"/>
      <c r="DCI2" s="20"/>
      <c r="DCJ2" s="20"/>
      <c r="DCK2" s="20"/>
      <c r="DCL2" s="20"/>
      <c r="DCM2" s="20"/>
      <c r="DCN2" s="20"/>
      <c r="DCO2" s="20"/>
      <c r="DCP2" s="20"/>
      <c r="DCQ2" s="20"/>
      <c r="DCR2" s="20"/>
      <c r="DCS2" s="20"/>
      <c r="DCT2" s="20"/>
      <c r="DCU2" s="20"/>
      <c r="DCV2" s="20"/>
      <c r="DCW2" s="20"/>
      <c r="DCX2" s="20"/>
      <c r="DCY2" s="20"/>
      <c r="DCZ2" s="20"/>
      <c r="DDA2" s="20"/>
      <c r="DDB2" s="20"/>
      <c r="DDC2" s="20"/>
      <c r="DDD2" s="20"/>
      <c r="DDE2" s="20"/>
      <c r="DDF2" s="20"/>
      <c r="DDG2" s="20"/>
      <c r="DDH2" s="20"/>
      <c r="DDI2" s="20"/>
      <c r="DDJ2" s="20"/>
      <c r="DDK2" s="20"/>
      <c r="DDL2" s="20"/>
      <c r="DDM2" s="20"/>
      <c r="DDN2" s="20"/>
      <c r="DDO2" s="20"/>
      <c r="DDP2" s="20"/>
      <c r="DDQ2" s="20"/>
      <c r="DDR2" s="20"/>
      <c r="DDS2" s="20"/>
      <c r="DDT2" s="20"/>
      <c r="DDU2" s="20"/>
      <c r="DDV2" s="20"/>
      <c r="DDW2" s="20"/>
      <c r="DDX2" s="20"/>
      <c r="DDY2" s="20"/>
      <c r="DDZ2" s="20"/>
      <c r="DEA2" s="20"/>
      <c r="DEB2" s="20"/>
      <c r="DEC2" s="20"/>
      <c r="DED2" s="20"/>
      <c r="DEE2" s="20"/>
      <c r="DEF2" s="20"/>
      <c r="DEG2" s="20"/>
      <c r="DEH2" s="20"/>
      <c r="DEI2" s="20"/>
      <c r="DEJ2" s="20"/>
      <c r="DEK2" s="20"/>
      <c r="DEL2" s="20"/>
      <c r="DEM2" s="20"/>
      <c r="DEN2" s="20"/>
      <c r="DEO2" s="20"/>
      <c r="DEP2" s="20"/>
      <c r="DEQ2" s="20"/>
      <c r="DER2" s="20"/>
      <c r="DES2" s="20"/>
      <c r="DET2" s="20"/>
      <c r="DEU2" s="20"/>
      <c r="DEV2" s="20"/>
      <c r="DEW2" s="20"/>
      <c r="DEX2" s="20"/>
      <c r="DEY2" s="20"/>
      <c r="DEZ2" s="20"/>
      <c r="DFA2" s="20"/>
      <c r="DFB2" s="20"/>
      <c r="DFC2" s="20"/>
      <c r="DFD2" s="20"/>
      <c r="DFE2" s="20"/>
      <c r="DFF2" s="20"/>
      <c r="DFG2" s="20"/>
      <c r="DFH2" s="20"/>
      <c r="DFI2" s="20"/>
      <c r="DFJ2" s="20"/>
      <c r="DFK2" s="20"/>
      <c r="DFL2" s="20"/>
      <c r="DFM2" s="20"/>
      <c r="DFN2" s="20"/>
      <c r="DFO2" s="20"/>
      <c r="DFP2" s="20"/>
      <c r="DFQ2" s="20"/>
      <c r="DFR2" s="20"/>
      <c r="DFS2" s="20"/>
      <c r="DFT2" s="20"/>
      <c r="DFU2" s="20"/>
      <c r="DFV2" s="20"/>
      <c r="DFW2" s="20"/>
      <c r="DFX2" s="20"/>
      <c r="DFY2" s="20"/>
      <c r="DFZ2" s="20"/>
      <c r="DGA2" s="20"/>
      <c r="DGB2" s="20"/>
      <c r="DGC2" s="20"/>
      <c r="DGD2" s="20"/>
      <c r="DGE2" s="20"/>
      <c r="DGF2" s="20"/>
      <c r="DGG2" s="20"/>
      <c r="DGH2" s="20"/>
      <c r="DGI2" s="20"/>
      <c r="DGJ2" s="20"/>
      <c r="DGK2" s="20"/>
      <c r="DGL2" s="20"/>
      <c r="DGM2" s="20"/>
      <c r="DGN2" s="20"/>
      <c r="DGO2" s="20"/>
      <c r="DGP2" s="20"/>
      <c r="DGQ2" s="20"/>
      <c r="DGR2" s="20"/>
      <c r="DGS2" s="20"/>
      <c r="DGT2" s="20"/>
      <c r="DGU2" s="20"/>
      <c r="DGV2" s="20"/>
      <c r="DGW2" s="20"/>
      <c r="DGX2" s="20"/>
      <c r="DGY2" s="20"/>
      <c r="DGZ2" s="20"/>
      <c r="DHA2" s="20"/>
      <c r="DHB2" s="20"/>
      <c r="DHC2" s="20"/>
      <c r="DHD2" s="20"/>
      <c r="DHE2" s="20"/>
      <c r="DHF2" s="20"/>
      <c r="DHG2" s="20"/>
      <c r="DHH2" s="20"/>
      <c r="DHI2" s="20"/>
      <c r="DHJ2" s="20"/>
      <c r="DHK2" s="20"/>
      <c r="DHL2" s="20"/>
      <c r="DHM2" s="20"/>
      <c r="DHN2" s="20"/>
      <c r="DHO2" s="20"/>
      <c r="DHP2" s="20"/>
      <c r="DHQ2" s="20"/>
      <c r="DHR2" s="20"/>
      <c r="DHS2" s="20"/>
      <c r="DHT2" s="20"/>
      <c r="DHU2" s="20"/>
      <c r="DHV2" s="20"/>
      <c r="DHW2" s="20"/>
      <c r="DHX2" s="20"/>
      <c r="DHY2" s="20"/>
      <c r="DHZ2" s="20"/>
      <c r="DIA2" s="20"/>
      <c r="DIB2" s="20"/>
      <c r="DIC2" s="20"/>
      <c r="DID2" s="20"/>
      <c r="DIE2" s="20"/>
      <c r="DIF2" s="20"/>
      <c r="DIG2" s="20"/>
      <c r="DIH2" s="20"/>
      <c r="DII2" s="20"/>
      <c r="DIJ2" s="20"/>
      <c r="DIK2" s="20"/>
      <c r="DIL2" s="20"/>
      <c r="DIM2" s="20"/>
      <c r="DIN2" s="20"/>
      <c r="DIO2" s="20"/>
      <c r="DIP2" s="20"/>
      <c r="DIQ2" s="20"/>
      <c r="DIR2" s="20"/>
      <c r="DIS2" s="20"/>
      <c r="DIT2" s="20"/>
      <c r="DIU2" s="20"/>
      <c r="DIV2" s="20"/>
      <c r="DIW2" s="20"/>
      <c r="DIX2" s="20"/>
      <c r="DIY2" s="20"/>
      <c r="DIZ2" s="20"/>
      <c r="DJA2" s="20"/>
      <c r="DJB2" s="20"/>
      <c r="DJC2" s="20"/>
      <c r="DJD2" s="20"/>
      <c r="DJE2" s="20"/>
      <c r="DJF2" s="20"/>
      <c r="DJG2" s="20"/>
      <c r="DJH2" s="20"/>
      <c r="DJI2" s="20"/>
      <c r="DJJ2" s="20"/>
      <c r="DJK2" s="20"/>
      <c r="DJL2" s="20"/>
      <c r="DJM2" s="20"/>
      <c r="DJN2" s="20"/>
      <c r="DJO2" s="20"/>
      <c r="DJP2" s="20"/>
      <c r="DJQ2" s="20"/>
      <c r="DJR2" s="20"/>
      <c r="DJS2" s="20"/>
      <c r="DJT2" s="20"/>
      <c r="DJU2" s="20"/>
      <c r="DJV2" s="20"/>
      <c r="DJW2" s="20"/>
      <c r="DJX2" s="20"/>
      <c r="DJY2" s="20"/>
      <c r="DJZ2" s="20"/>
      <c r="DKA2" s="20"/>
      <c r="DKB2" s="20"/>
      <c r="DKC2" s="20"/>
      <c r="DKD2" s="20"/>
      <c r="DKE2" s="20"/>
      <c r="DKF2" s="20"/>
      <c r="DKG2" s="20"/>
      <c r="DKH2" s="20"/>
      <c r="DKI2" s="20"/>
      <c r="DKJ2" s="20"/>
      <c r="DKK2" s="20"/>
      <c r="DKL2" s="20"/>
      <c r="DKM2" s="20"/>
      <c r="DKN2" s="20"/>
      <c r="DKO2" s="20"/>
      <c r="DKP2" s="20"/>
      <c r="DKQ2" s="20"/>
      <c r="DKR2" s="20"/>
      <c r="DKS2" s="20"/>
      <c r="DKT2" s="20"/>
      <c r="DKU2" s="20"/>
      <c r="DKV2" s="20"/>
      <c r="DKW2" s="20"/>
      <c r="DKX2" s="20"/>
      <c r="DKY2" s="20"/>
      <c r="DKZ2" s="20"/>
      <c r="DLA2" s="20"/>
      <c r="DLB2" s="20"/>
      <c r="DLC2" s="20"/>
      <c r="DLD2" s="20"/>
      <c r="DLE2" s="20"/>
      <c r="DLF2" s="20"/>
      <c r="DLG2" s="20"/>
      <c r="DLH2" s="20"/>
      <c r="DLI2" s="20"/>
      <c r="DLJ2" s="20"/>
      <c r="DLK2" s="20"/>
      <c r="DLL2" s="20"/>
      <c r="DLM2" s="20"/>
      <c r="DLN2" s="20"/>
      <c r="DLO2" s="20"/>
      <c r="DLP2" s="20"/>
      <c r="DLQ2" s="20"/>
      <c r="DLR2" s="20"/>
      <c r="DLS2" s="20"/>
      <c r="DLT2" s="20"/>
      <c r="DLU2" s="20"/>
      <c r="DLV2" s="20"/>
      <c r="DLW2" s="20"/>
      <c r="DLX2" s="20"/>
      <c r="DLY2" s="20"/>
      <c r="DLZ2" s="20"/>
      <c r="DMA2" s="20"/>
      <c r="DMB2" s="20"/>
      <c r="DMC2" s="20"/>
      <c r="DMD2" s="20"/>
      <c r="DME2" s="20"/>
      <c r="DMF2" s="20"/>
      <c r="DMG2" s="20"/>
      <c r="DMH2" s="20"/>
      <c r="DMI2" s="20"/>
      <c r="DMJ2" s="20"/>
      <c r="DMK2" s="20"/>
      <c r="DML2" s="20"/>
      <c r="DMM2" s="20"/>
      <c r="DMN2" s="20"/>
      <c r="DMO2" s="20"/>
      <c r="DMP2" s="20"/>
      <c r="DMQ2" s="20"/>
      <c r="DMR2" s="20"/>
      <c r="DMS2" s="20"/>
      <c r="DMT2" s="20"/>
      <c r="DMU2" s="20"/>
      <c r="DMV2" s="20"/>
      <c r="DMW2" s="20"/>
      <c r="DMX2" s="20"/>
      <c r="DMY2" s="20"/>
      <c r="DMZ2" s="20"/>
      <c r="DNA2" s="20"/>
      <c r="DNB2" s="20"/>
      <c r="DNC2" s="20"/>
      <c r="DND2" s="20"/>
      <c r="DNE2" s="20"/>
      <c r="DNF2" s="20"/>
      <c r="DNG2" s="20"/>
      <c r="DNH2" s="20"/>
      <c r="DNI2" s="20"/>
      <c r="DNJ2" s="20"/>
      <c r="DNK2" s="20"/>
      <c r="DNL2" s="20"/>
      <c r="DNM2" s="20"/>
      <c r="DNN2" s="20"/>
      <c r="DNO2" s="20"/>
      <c r="DNP2" s="20"/>
      <c r="DNQ2" s="20"/>
      <c r="DNR2" s="20"/>
      <c r="DNS2" s="20"/>
      <c r="DNT2" s="20"/>
      <c r="DNU2" s="20"/>
      <c r="DNV2" s="20"/>
      <c r="DNW2" s="20"/>
      <c r="DNX2" s="20"/>
      <c r="DNY2" s="20"/>
      <c r="DNZ2" s="20"/>
      <c r="DOA2" s="20"/>
      <c r="DOB2" s="20"/>
      <c r="DOC2" s="20"/>
      <c r="DOD2" s="20"/>
      <c r="DOE2" s="20"/>
      <c r="DOF2" s="20"/>
      <c r="DOG2" s="20"/>
      <c r="DOH2" s="20"/>
      <c r="DOI2" s="20"/>
      <c r="DOJ2" s="20"/>
      <c r="DOK2" s="20"/>
      <c r="DOL2" s="20"/>
      <c r="DOM2" s="20"/>
      <c r="DON2" s="20"/>
      <c r="DOO2" s="20"/>
      <c r="DOP2" s="20"/>
      <c r="DOQ2" s="20"/>
      <c r="DOR2" s="20"/>
      <c r="DOS2" s="20"/>
      <c r="DOT2" s="20"/>
      <c r="DOU2" s="20"/>
      <c r="DOV2" s="20"/>
      <c r="DOW2" s="20"/>
      <c r="DOX2" s="20"/>
      <c r="DOY2" s="20"/>
      <c r="DOZ2" s="20"/>
      <c r="DPA2" s="20"/>
      <c r="DPB2" s="20"/>
      <c r="DPC2" s="20"/>
      <c r="DPD2" s="20"/>
      <c r="DPE2" s="20"/>
      <c r="DPF2" s="20"/>
      <c r="DPG2" s="20"/>
      <c r="DPH2" s="20"/>
      <c r="DPI2" s="20"/>
      <c r="DPJ2" s="20"/>
      <c r="DPK2" s="20"/>
      <c r="DPL2" s="20"/>
      <c r="DPM2" s="20"/>
      <c r="DPN2" s="20"/>
      <c r="DPO2" s="20"/>
      <c r="DPP2" s="20"/>
      <c r="DPQ2" s="20"/>
      <c r="DPR2" s="20"/>
      <c r="DPS2" s="20"/>
      <c r="DPT2" s="20"/>
      <c r="DPU2" s="20"/>
      <c r="DPV2" s="20"/>
      <c r="DPW2" s="20"/>
      <c r="DPX2" s="20"/>
      <c r="DPY2" s="20"/>
      <c r="DPZ2" s="20"/>
      <c r="DQA2" s="20"/>
      <c r="DQB2" s="20"/>
      <c r="DQC2" s="20"/>
      <c r="DQD2" s="20"/>
      <c r="DQE2" s="20"/>
      <c r="DQF2" s="20"/>
      <c r="DQG2" s="20"/>
      <c r="DQH2" s="20"/>
      <c r="DQI2" s="20"/>
      <c r="DQJ2" s="20"/>
      <c r="DQK2" s="20"/>
      <c r="DQL2" s="20"/>
      <c r="DQM2" s="20"/>
      <c r="DQN2" s="20"/>
      <c r="DQO2" s="20"/>
      <c r="DQP2" s="20"/>
      <c r="DQQ2" s="20"/>
      <c r="DQR2" s="20"/>
      <c r="DQS2" s="20"/>
      <c r="DQT2" s="20"/>
      <c r="DQU2" s="20"/>
      <c r="DQV2" s="20"/>
      <c r="DQW2" s="20"/>
      <c r="DQX2" s="20"/>
      <c r="DQY2" s="20"/>
      <c r="DQZ2" s="20"/>
      <c r="DRA2" s="20"/>
      <c r="DRB2" s="20"/>
      <c r="DRC2" s="20"/>
      <c r="DRD2" s="20"/>
      <c r="DRE2" s="20"/>
      <c r="DRF2" s="20"/>
      <c r="DRG2" s="20"/>
      <c r="DRH2" s="20"/>
      <c r="DRI2" s="20"/>
      <c r="DRJ2" s="20"/>
      <c r="DRK2" s="20"/>
      <c r="DRL2" s="20"/>
      <c r="DRM2" s="20"/>
      <c r="DRN2" s="20"/>
      <c r="DRO2" s="20"/>
      <c r="DRP2" s="20"/>
      <c r="DRQ2" s="20"/>
      <c r="DRR2" s="20"/>
      <c r="DRS2" s="20"/>
      <c r="DRT2" s="20"/>
      <c r="DRU2" s="20"/>
      <c r="DRV2" s="20"/>
      <c r="DRW2" s="20"/>
      <c r="DRX2" s="20"/>
      <c r="DRY2" s="20"/>
      <c r="DRZ2" s="20"/>
      <c r="DSA2" s="20"/>
      <c r="DSB2" s="20"/>
      <c r="DSC2" s="20"/>
      <c r="DSD2" s="20"/>
      <c r="DSE2" s="20"/>
      <c r="DSF2" s="20"/>
      <c r="DSG2" s="20"/>
      <c r="DSH2" s="20"/>
      <c r="DSI2" s="20"/>
      <c r="DSJ2" s="20"/>
      <c r="DSK2" s="20"/>
      <c r="DSL2" s="20"/>
      <c r="DSM2" s="20"/>
      <c r="DSN2" s="20"/>
      <c r="DSO2" s="20"/>
      <c r="DSP2" s="20"/>
      <c r="DSQ2" s="20"/>
      <c r="DSR2" s="20"/>
      <c r="DSS2" s="20"/>
      <c r="DST2" s="20"/>
      <c r="DSU2" s="20"/>
      <c r="DSV2" s="20"/>
      <c r="DSW2" s="20"/>
      <c r="DSX2" s="20"/>
      <c r="DSY2" s="20"/>
      <c r="DSZ2" s="20"/>
      <c r="DTA2" s="20"/>
      <c r="DTB2" s="20"/>
      <c r="DTC2" s="20"/>
      <c r="DTD2" s="20"/>
      <c r="DTE2" s="20"/>
      <c r="DTF2" s="20"/>
      <c r="DTG2" s="20"/>
      <c r="DTH2" s="20"/>
      <c r="DTI2" s="20"/>
      <c r="DTJ2" s="20"/>
      <c r="DTK2" s="20"/>
      <c r="DTL2" s="20"/>
      <c r="DTM2" s="20"/>
      <c r="DTN2" s="20"/>
      <c r="DTO2" s="20"/>
      <c r="DTP2" s="20"/>
      <c r="DTQ2" s="20"/>
      <c r="DTR2" s="20"/>
      <c r="DTS2" s="20"/>
      <c r="DTT2" s="20"/>
      <c r="DTU2" s="20"/>
      <c r="DTV2" s="20"/>
      <c r="DTW2" s="20"/>
      <c r="DTX2" s="20"/>
      <c r="DTY2" s="20"/>
      <c r="DTZ2" s="20"/>
      <c r="DUA2" s="20"/>
      <c r="DUB2" s="20"/>
      <c r="DUC2" s="20"/>
      <c r="DUD2" s="20"/>
      <c r="DUE2" s="20"/>
      <c r="DUF2" s="20"/>
      <c r="DUG2" s="20"/>
      <c r="DUH2" s="20"/>
      <c r="DUI2" s="20"/>
      <c r="DUJ2" s="20"/>
      <c r="DUK2" s="20"/>
      <c r="DUL2" s="20"/>
      <c r="DUM2" s="20"/>
      <c r="DUN2" s="20"/>
      <c r="DUO2" s="20"/>
      <c r="DUP2" s="20"/>
      <c r="DUQ2" s="20"/>
      <c r="DUR2" s="20"/>
      <c r="DUS2" s="20"/>
      <c r="DUT2" s="20"/>
      <c r="DUU2" s="20"/>
      <c r="DUV2" s="20"/>
      <c r="DUW2" s="20"/>
      <c r="DUX2" s="20"/>
      <c r="DUY2" s="20"/>
      <c r="DUZ2" s="20"/>
      <c r="DVA2" s="20"/>
      <c r="DVB2" s="20"/>
      <c r="DVC2" s="20"/>
      <c r="DVD2" s="20"/>
      <c r="DVE2" s="20"/>
      <c r="DVF2" s="20"/>
      <c r="DVG2" s="20"/>
      <c r="DVH2" s="20"/>
      <c r="DVI2" s="20"/>
      <c r="DVJ2" s="20"/>
      <c r="DVK2" s="20"/>
      <c r="DVL2" s="20"/>
      <c r="DVM2" s="20"/>
      <c r="DVN2" s="20"/>
      <c r="DVO2" s="20"/>
      <c r="DVP2" s="20"/>
      <c r="DVQ2" s="20"/>
      <c r="DVR2" s="20"/>
      <c r="DVS2" s="20"/>
      <c r="DVT2" s="20"/>
      <c r="DVU2" s="20"/>
      <c r="DVV2" s="20"/>
      <c r="DVW2" s="20"/>
      <c r="DVX2" s="20"/>
      <c r="DVY2" s="20"/>
      <c r="DVZ2" s="20"/>
      <c r="DWA2" s="20"/>
      <c r="DWB2" s="20"/>
      <c r="DWC2" s="20"/>
      <c r="DWD2" s="20"/>
      <c r="DWE2" s="20"/>
      <c r="DWF2" s="20"/>
      <c r="DWG2" s="20"/>
      <c r="DWH2" s="20"/>
      <c r="DWI2" s="20"/>
      <c r="DWJ2" s="20"/>
      <c r="DWK2" s="20"/>
      <c r="DWL2" s="20"/>
      <c r="DWM2" s="20"/>
      <c r="DWN2" s="20"/>
      <c r="DWO2" s="20"/>
      <c r="DWP2" s="20"/>
      <c r="DWQ2" s="20"/>
      <c r="DWR2" s="20"/>
      <c r="DWS2" s="20"/>
      <c r="DWT2" s="20"/>
      <c r="DWU2" s="20"/>
      <c r="DWV2" s="20"/>
      <c r="DWW2" s="20"/>
      <c r="DWX2" s="20"/>
      <c r="DWY2" s="20"/>
      <c r="DWZ2" s="20"/>
      <c r="DXA2" s="20"/>
      <c r="DXB2" s="20"/>
      <c r="DXC2" s="20"/>
      <c r="DXD2" s="20"/>
      <c r="DXE2" s="20"/>
      <c r="DXF2" s="20"/>
      <c r="DXG2" s="20"/>
      <c r="DXH2" s="20"/>
      <c r="DXI2" s="20"/>
      <c r="DXJ2" s="20"/>
      <c r="DXK2" s="20"/>
      <c r="DXL2" s="20"/>
      <c r="DXM2" s="20"/>
      <c r="DXN2" s="20"/>
      <c r="DXO2" s="20"/>
      <c r="DXP2" s="20"/>
      <c r="DXQ2" s="20"/>
      <c r="DXR2" s="20"/>
      <c r="DXS2" s="20"/>
      <c r="DXT2" s="20"/>
      <c r="DXU2" s="20"/>
      <c r="DXV2" s="20"/>
      <c r="DXW2" s="20"/>
      <c r="DXX2" s="20"/>
      <c r="DXY2" s="20"/>
      <c r="DXZ2" s="20"/>
      <c r="DYA2" s="20"/>
      <c r="DYB2" s="20"/>
      <c r="DYC2" s="20"/>
      <c r="DYD2" s="20"/>
      <c r="DYE2" s="20"/>
      <c r="DYF2" s="20"/>
      <c r="DYG2" s="20"/>
      <c r="DYH2" s="20"/>
      <c r="DYI2" s="20"/>
      <c r="DYJ2" s="20"/>
      <c r="DYK2" s="20"/>
      <c r="DYL2" s="20"/>
      <c r="DYM2" s="20"/>
      <c r="DYN2" s="20"/>
      <c r="DYO2" s="20"/>
      <c r="DYP2" s="20"/>
      <c r="DYQ2" s="20"/>
      <c r="DYR2" s="20"/>
      <c r="DYS2" s="20"/>
      <c r="DYT2" s="20"/>
      <c r="DYU2" s="20"/>
      <c r="DYV2" s="20"/>
      <c r="DYW2" s="20"/>
      <c r="DYX2" s="20"/>
      <c r="DYY2" s="20"/>
      <c r="DYZ2" s="20"/>
      <c r="DZA2" s="20"/>
      <c r="DZB2" s="20"/>
      <c r="DZC2" s="20"/>
      <c r="DZD2" s="20"/>
      <c r="DZE2" s="20"/>
      <c r="DZF2" s="20"/>
      <c r="DZG2" s="20"/>
      <c r="DZH2" s="20"/>
      <c r="DZI2" s="20"/>
      <c r="DZJ2" s="20"/>
      <c r="DZK2" s="20"/>
      <c r="DZL2" s="20"/>
      <c r="DZM2" s="20"/>
      <c r="DZN2" s="20"/>
      <c r="DZO2" s="20"/>
      <c r="DZP2" s="20"/>
      <c r="DZQ2" s="20"/>
      <c r="DZR2" s="20"/>
      <c r="DZS2" s="20"/>
      <c r="DZT2" s="20"/>
      <c r="DZU2" s="20"/>
      <c r="DZV2" s="20"/>
      <c r="DZW2" s="20"/>
      <c r="DZX2" s="20"/>
      <c r="DZY2" s="20"/>
      <c r="DZZ2" s="20"/>
      <c r="EAA2" s="20"/>
      <c r="EAB2" s="20"/>
      <c r="EAC2" s="20"/>
      <c r="EAD2" s="20"/>
      <c r="EAE2" s="20"/>
      <c r="EAF2" s="20"/>
      <c r="EAG2" s="20"/>
      <c r="EAH2" s="20"/>
      <c r="EAI2" s="20"/>
      <c r="EAJ2" s="20"/>
      <c r="EAK2" s="20"/>
      <c r="EAL2" s="20"/>
      <c r="EAM2" s="20"/>
      <c r="EAN2" s="20"/>
      <c r="EAO2" s="20"/>
      <c r="EAP2" s="20"/>
      <c r="EAQ2" s="20"/>
      <c r="EAR2" s="20"/>
      <c r="EAS2" s="20"/>
      <c r="EAT2" s="20"/>
      <c r="EAU2" s="20"/>
      <c r="EAV2" s="20"/>
      <c r="EAW2" s="20"/>
      <c r="EAX2" s="20"/>
      <c r="EAY2" s="20"/>
      <c r="EAZ2" s="20"/>
      <c r="EBA2" s="20"/>
      <c r="EBB2" s="20"/>
      <c r="EBC2" s="20"/>
      <c r="EBD2" s="20"/>
      <c r="EBE2" s="20"/>
      <c r="EBF2" s="20"/>
      <c r="EBG2" s="20"/>
      <c r="EBH2" s="20"/>
      <c r="EBI2" s="20"/>
      <c r="EBJ2" s="20"/>
      <c r="EBK2" s="20"/>
      <c r="EBL2" s="20"/>
      <c r="EBM2" s="20"/>
      <c r="EBN2" s="20"/>
      <c r="EBO2" s="20"/>
      <c r="EBP2" s="20"/>
      <c r="EBQ2" s="20"/>
      <c r="EBR2" s="20"/>
      <c r="EBS2" s="20"/>
      <c r="EBT2" s="20"/>
      <c r="EBU2" s="20"/>
      <c r="EBV2" s="20"/>
      <c r="EBW2" s="20"/>
      <c r="EBX2" s="20"/>
      <c r="EBY2" s="20"/>
      <c r="EBZ2" s="20"/>
      <c r="ECA2" s="20"/>
      <c r="ECB2" s="20"/>
      <c r="ECC2" s="20"/>
      <c r="ECD2" s="20"/>
      <c r="ECE2" s="20"/>
      <c r="ECF2" s="20"/>
      <c r="ECG2" s="20"/>
      <c r="ECH2" s="20"/>
      <c r="ECI2" s="20"/>
      <c r="ECJ2" s="20"/>
      <c r="ECK2" s="20"/>
      <c r="ECL2" s="20"/>
      <c r="ECM2" s="20"/>
      <c r="ECN2" s="20"/>
      <c r="ECO2" s="20"/>
      <c r="ECP2" s="20"/>
      <c r="ECQ2" s="20"/>
      <c r="ECR2" s="20"/>
      <c r="ECS2" s="20"/>
      <c r="ECT2" s="20"/>
      <c r="ECU2" s="20"/>
      <c r="ECV2" s="20"/>
      <c r="ECW2" s="20"/>
      <c r="ECX2" s="20"/>
      <c r="ECY2" s="20"/>
      <c r="ECZ2" s="20"/>
      <c r="EDA2" s="20"/>
      <c r="EDB2" s="20"/>
      <c r="EDC2" s="20"/>
      <c r="EDD2" s="20"/>
      <c r="EDE2" s="20"/>
      <c r="EDF2" s="20"/>
      <c r="EDG2" s="20"/>
      <c r="EDH2" s="20"/>
      <c r="EDI2" s="20"/>
      <c r="EDJ2" s="20"/>
      <c r="EDK2" s="20"/>
      <c r="EDL2" s="20"/>
      <c r="EDM2" s="20"/>
      <c r="EDN2" s="20"/>
      <c r="EDO2" s="20"/>
      <c r="EDP2" s="20"/>
      <c r="EDQ2" s="20"/>
      <c r="EDR2" s="20"/>
      <c r="EDS2" s="20"/>
      <c r="EDT2" s="20"/>
      <c r="EDU2" s="20"/>
      <c r="EDV2" s="20"/>
      <c r="EDW2" s="20"/>
      <c r="EDX2" s="20"/>
      <c r="EDY2" s="20"/>
      <c r="EDZ2" s="20"/>
      <c r="EEA2" s="20"/>
      <c r="EEB2" s="20"/>
      <c r="EEC2" s="20"/>
      <c r="EED2" s="20"/>
      <c r="EEE2" s="20"/>
      <c r="EEF2" s="20"/>
      <c r="EEG2" s="20"/>
      <c r="EEH2" s="20"/>
      <c r="EEI2" s="20"/>
      <c r="EEJ2" s="20"/>
      <c r="EEK2" s="20"/>
      <c r="EEL2" s="20"/>
      <c r="EEM2" s="20"/>
      <c r="EEN2" s="20"/>
      <c r="EEO2" s="20"/>
      <c r="EEP2" s="20"/>
      <c r="EEQ2" s="20"/>
      <c r="EER2" s="20"/>
      <c r="EES2" s="20"/>
      <c r="EET2" s="20"/>
      <c r="EEU2" s="20"/>
      <c r="EEV2" s="20"/>
      <c r="EEW2" s="20"/>
      <c r="EEX2" s="20"/>
      <c r="EEY2" s="20"/>
      <c r="EEZ2" s="20"/>
      <c r="EFA2" s="20"/>
      <c r="EFB2" s="20"/>
      <c r="EFC2" s="20"/>
      <c r="EFD2" s="20"/>
      <c r="EFE2" s="20"/>
      <c r="EFF2" s="20"/>
      <c r="EFG2" s="20"/>
      <c r="EFH2" s="20"/>
      <c r="EFI2" s="20"/>
      <c r="EFJ2" s="20"/>
      <c r="EFK2" s="20"/>
      <c r="EFL2" s="20"/>
      <c r="EFM2" s="20"/>
      <c r="EFN2" s="20"/>
      <c r="EFO2" s="20"/>
      <c r="EFP2" s="20"/>
      <c r="EFQ2" s="20"/>
      <c r="EFR2" s="20"/>
      <c r="EFS2" s="20"/>
      <c r="EFT2" s="20"/>
      <c r="EFU2" s="20"/>
      <c r="EFV2" s="20"/>
      <c r="EFW2" s="20"/>
      <c r="EFX2" s="20"/>
      <c r="EFY2" s="20"/>
      <c r="EFZ2" s="20"/>
      <c r="EGA2" s="20"/>
      <c r="EGB2" s="20"/>
      <c r="EGC2" s="20"/>
      <c r="EGD2" s="20"/>
      <c r="EGE2" s="20"/>
      <c r="EGF2" s="20"/>
      <c r="EGG2" s="20"/>
      <c r="EGH2" s="20"/>
      <c r="EGI2" s="20"/>
      <c r="EGJ2" s="20"/>
      <c r="EGK2" s="20"/>
      <c r="EGL2" s="20"/>
      <c r="EGM2" s="20"/>
      <c r="EGN2" s="20"/>
      <c r="EGO2" s="20"/>
      <c r="EGP2" s="20"/>
      <c r="EGQ2" s="20"/>
      <c r="EGR2" s="20"/>
      <c r="EGS2" s="20"/>
      <c r="EGT2" s="20"/>
      <c r="EGU2" s="20"/>
      <c r="EGV2" s="20"/>
      <c r="EGW2" s="20"/>
      <c r="EGX2" s="20"/>
      <c r="EGY2" s="20"/>
      <c r="EGZ2" s="20"/>
      <c r="EHA2" s="20"/>
      <c r="EHB2" s="20"/>
      <c r="EHC2" s="20"/>
      <c r="EHD2" s="20"/>
      <c r="EHE2" s="20"/>
      <c r="EHF2" s="20"/>
      <c r="EHG2" s="20"/>
      <c r="EHH2" s="20"/>
      <c r="EHI2" s="20"/>
      <c r="EHJ2" s="20"/>
      <c r="EHK2" s="20"/>
      <c r="EHL2" s="20"/>
      <c r="EHM2" s="20"/>
      <c r="EHN2" s="20"/>
      <c r="EHO2" s="20"/>
      <c r="EHP2" s="20"/>
      <c r="EHQ2" s="20"/>
      <c r="EHR2" s="20"/>
      <c r="EHS2" s="20"/>
      <c r="EHT2" s="20"/>
      <c r="EHU2" s="20"/>
      <c r="EHV2" s="20"/>
      <c r="EHW2" s="20"/>
      <c r="EHX2" s="20"/>
      <c r="EHY2" s="20"/>
      <c r="EHZ2" s="20"/>
      <c r="EIA2" s="20"/>
      <c r="EIB2" s="20"/>
      <c r="EIC2" s="20"/>
      <c r="EID2" s="20"/>
      <c r="EIE2" s="20"/>
      <c r="EIF2" s="20"/>
      <c r="EIG2" s="20"/>
      <c r="EIH2" s="20"/>
      <c r="EII2" s="20"/>
      <c r="EIJ2" s="20"/>
      <c r="EIK2" s="20"/>
      <c r="EIL2" s="20"/>
      <c r="EIM2" s="20"/>
      <c r="EIN2" s="20"/>
      <c r="EIO2" s="20"/>
      <c r="EIP2" s="20"/>
      <c r="EIQ2" s="20"/>
      <c r="EIR2" s="20"/>
      <c r="EIS2" s="20"/>
      <c r="EIT2" s="20"/>
      <c r="EIU2" s="20"/>
      <c r="EIV2" s="20"/>
      <c r="EIW2" s="20"/>
      <c r="EIX2" s="20"/>
      <c r="EIY2" s="20"/>
      <c r="EIZ2" s="20"/>
      <c r="EJA2" s="20"/>
      <c r="EJB2" s="20"/>
      <c r="EJC2" s="20"/>
      <c r="EJD2" s="20"/>
      <c r="EJE2" s="20"/>
      <c r="EJF2" s="20"/>
      <c r="EJG2" s="20"/>
      <c r="EJH2" s="20"/>
      <c r="EJI2" s="20"/>
      <c r="EJJ2" s="20"/>
      <c r="EJK2" s="20"/>
      <c r="EJL2" s="20"/>
      <c r="EJM2" s="20"/>
      <c r="EJN2" s="20"/>
      <c r="EJO2" s="20"/>
      <c r="EJP2" s="20"/>
      <c r="EJQ2" s="20"/>
      <c r="EJR2" s="20"/>
      <c r="EJS2" s="20"/>
      <c r="EJT2" s="20"/>
      <c r="EJU2" s="20"/>
      <c r="EJV2" s="20"/>
      <c r="EJW2" s="20"/>
      <c r="EJX2" s="20"/>
      <c r="EJY2" s="20"/>
      <c r="EJZ2" s="20"/>
      <c r="EKA2" s="20"/>
      <c r="EKB2" s="20"/>
      <c r="EKC2" s="20"/>
      <c r="EKD2" s="20"/>
      <c r="EKE2" s="20"/>
      <c r="EKF2" s="20"/>
      <c r="EKG2" s="20"/>
      <c r="EKH2" s="20"/>
      <c r="EKI2" s="20"/>
      <c r="EKJ2" s="20"/>
      <c r="EKK2" s="20"/>
      <c r="EKL2" s="20"/>
      <c r="EKM2" s="20"/>
      <c r="EKN2" s="20"/>
      <c r="EKO2" s="20"/>
      <c r="EKP2" s="20"/>
      <c r="EKQ2" s="20"/>
      <c r="EKR2" s="20"/>
      <c r="EKS2" s="20"/>
      <c r="EKT2" s="20"/>
      <c r="EKU2" s="20"/>
      <c r="EKV2" s="20"/>
      <c r="EKW2" s="20"/>
      <c r="EKX2" s="20"/>
      <c r="EKY2" s="20"/>
      <c r="EKZ2" s="20"/>
      <c r="ELA2" s="20"/>
      <c r="ELB2" s="20"/>
      <c r="ELC2" s="20"/>
      <c r="ELD2" s="20"/>
      <c r="ELE2" s="20"/>
      <c r="ELF2" s="20"/>
      <c r="ELG2" s="20"/>
      <c r="ELH2" s="20"/>
      <c r="ELI2" s="20"/>
      <c r="ELJ2" s="20"/>
      <c r="ELK2" s="20"/>
      <c r="ELL2" s="20"/>
      <c r="ELM2" s="20"/>
      <c r="ELN2" s="20"/>
      <c r="ELO2" s="20"/>
      <c r="ELP2" s="20"/>
      <c r="ELQ2" s="20"/>
      <c r="ELR2" s="20"/>
      <c r="ELS2" s="20"/>
      <c r="ELT2" s="20"/>
      <c r="ELU2" s="20"/>
      <c r="ELV2" s="20"/>
      <c r="ELW2" s="20"/>
      <c r="ELX2" s="20"/>
      <c r="ELY2" s="20"/>
      <c r="ELZ2" s="20"/>
      <c r="EMA2" s="20"/>
      <c r="EMB2" s="20"/>
      <c r="EMC2" s="20"/>
      <c r="EMD2" s="20"/>
      <c r="EME2" s="20"/>
      <c r="EMF2" s="20"/>
      <c r="EMG2" s="20"/>
      <c r="EMH2" s="20"/>
      <c r="EMI2" s="20"/>
      <c r="EMJ2" s="20"/>
      <c r="EMK2" s="20"/>
      <c r="EML2" s="20"/>
      <c r="EMM2" s="20"/>
      <c r="EMN2" s="20"/>
      <c r="EMO2" s="20"/>
      <c r="EMP2" s="20"/>
      <c r="EMQ2" s="20"/>
      <c r="EMR2" s="20"/>
      <c r="EMS2" s="20"/>
      <c r="EMT2" s="20"/>
      <c r="EMU2" s="20"/>
      <c r="EMV2" s="20"/>
      <c r="EMW2" s="20"/>
      <c r="EMX2" s="20"/>
      <c r="EMY2" s="20"/>
      <c r="EMZ2" s="20"/>
      <c r="ENA2" s="20"/>
      <c r="ENB2" s="20"/>
      <c r="ENC2" s="20"/>
      <c r="END2" s="20"/>
      <c r="ENE2" s="20"/>
      <c r="ENF2" s="20"/>
      <c r="ENG2" s="20"/>
      <c r="ENH2" s="20"/>
      <c r="ENI2" s="20"/>
      <c r="ENJ2" s="20"/>
      <c r="ENK2" s="20"/>
      <c r="ENL2" s="20"/>
      <c r="ENM2" s="20"/>
      <c r="ENN2" s="20"/>
      <c r="ENO2" s="20"/>
      <c r="ENP2" s="20"/>
      <c r="ENQ2" s="20"/>
      <c r="ENR2" s="20"/>
      <c r="ENS2" s="20"/>
      <c r="ENT2" s="20"/>
      <c r="ENU2" s="20"/>
      <c r="ENV2" s="20"/>
      <c r="ENW2" s="20"/>
      <c r="ENX2" s="20"/>
      <c r="ENY2" s="20"/>
      <c r="ENZ2" s="20"/>
      <c r="EOA2" s="20"/>
      <c r="EOB2" s="20"/>
      <c r="EOC2" s="20"/>
      <c r="EOD2" s="20"/>
      <c r="EOE2" s="20"/>
      <c r="EOF2" s="20"/>
      <c r="EOG2" s="20"/>
      <c r="EOH2" s="20"/>
      <c r="EOI2" s="20"/>
      <c r="EOJ2" s="20"/>
      <c r="EOK2" s="20"/>
      <c r="EOL2" s="20"/>
      <c r="EOM2" s="20"/>
      <c r="EON2" s="20"/>
      <c r="EOO2" s="20"/>
      <c r="EOP2" s="20"/>
      <c r="EOQ2" s="20"/>
      <c r="EOR2" s="20"/>
      <c r="EOS2" s="20"/>
      <c r="EOT2" s="20"/>
      <c r="EOU2" s="20"/>
      <c r="EOV2" s="20"/>
      <c r="EOW2" s="20"/>
      <c r="EOX2" s="20"/>
      <c r="EOY2" s="20"/>
      <c r="EOZ2" s="20"/>
      <c r="EPA2" s="20"/>
      <c r="EPB2" s="20"/>
      <c r="EPC2" s="20"/>
      <c r="EPD2" s="20"/>
      <c r="EPE2" s="20"/>
      <c r="EPF2" s="20"/>
      <c r="EPG2" s="20"/>
      <c r="EPH2" s="20"/>
      <c r="EPI2" s="20"/>
      <c r="EPJ2" s="20"/>
      <c r="EPK2" s="20"/>
      <c r="EPL2" s="20"/>
      <c r="EPM2" s="20"/>
      <c r="EPN2" s="20"/>
      <c r="EPO2" s="20"/>
      <c r="EPP2" s="20"/>
      <c r="EPQ2" s="20"/>
      <c r="EPR2" s="20"/>
      <c r="EPS2" s="20"/>
      <c r="EPT2" s="20"/>
      <c r="EPU2" s="20"/>
      <c r="EPV2" s="20"/>
      <c r="EPW2" s="20"/>
      <c r="EPX2" s="20"/>
      <c r="EPY2" s="20"/>
      <c r="EPZ2" s="20"/>
      <c r="EQA2" s="20"/>
      <c r="EQB2" s="20"/>
      <c r="EQC2" s="20"/>
      <c r="EQD2" s="20"/>
      <c r="EQE2" s="20"/>
      <c r="EQF2" s="20"/>
      <c r="EQG2" s="20"/>
      <c r="EQH2" s="20"/>
      <c r="EQI2" s="20"/>
      <c r="EQJ2" s="20"/>
      <c r="EQK2" s="20"/>
      <c r="EQL2" s="20"/>
      <c r="EQM2" s="20"/>
      <c r="EQN2" s="20"/>
      <c r="EQO2" s="20"/>
      <c r="EQP2" s="20"/>
      <c r="EQQ2" s="20"/>
      <c r="EQR2" s="20"/>
      <c r="EQS2" s="20"/>
      <c r="EQT2" s="20"/>
      <c r="EQU2" s="20"/>
      <c r="EQV2" s="20"/>
      <c r="EQW2" s="20"/>
      <c r="EQX2" s="20"/>
      <c r="EQY2" s="20"/>
      <c r="EQZ2" s="20"/>
      <c r="ERA2" s="20"/>
      <c r="ERB2" s="20"/>
      <c r="ERC2" s="20"/>
      <c r="ERD2" s="20"/>
      <c r="ERE2" s="20"/>
      <c r="ERF2" s="20"/>
      <c r="ERG2" s="20"/>
      <c r="ERH2" s="20"/>
      <c r="ERI2" s="20"/>
      <c r="ERJ2" s="20"/>
      <c r="ERK2" s="20"/>
      <c r="ERL2" s="20"/>
      <c r="ERM2" s="20"/>
      <c r="ERN2" s="20"/>
      <c r="ERO2" s="20"/>
      <c r="ERP2" s="20"/>
      <c r="ERQ2" s="20"/>
      <c r="ERR2" s="20"/>
      <c r="ERS2" s="20"/>
      <c r="ERT2" s="20"/>
      <c r="ERU2" s="20"/>
      <c r="ERV2" s="20"/>
      <c r="ERW2" s="20"/>
      <c r="ERX2" s="20"/>
      <c r="ERY2" s="20"/>
      <c r="ERZ2" s="20"/>
      <c r="ESA2" s="20"/>
      <c r="ESB2" s="20"/>
      <c r="ESC2" s="20"/>
      <c r="ESD2" s="20"/>
      <c r="ESE2" s="20"/>
      <c r="ESF2" s="20"/>
      <c r="ESG2" s="20"/>
      <c r="ESH2" s="20"/>
      <c r="ESI2" s="20"/>
      <c r="ESJ2" s="20"/>
      <c r="ESK2" s="20"/>
      <c r="ESL2" s="20"/>
      <c r="ESM2" s="20"/>
      <c r="ESN2" s="20"/>
      <c r="ESO2" s="20"/>
      <c r="ESP2" s="20"/>
      <c r="ESQ2" s="20"/>
      <c r="ESR2" s="20"/>
      <c r="ESS2" s="20"/>
      <c r="EST2" s="20"/>
      <c r="ESU2" s="20"/>
      <c r="ESV2" s="20"/>
      <c r="ESW2" s="20"/>
      <c r="ESX2" s="20"/>
      <c r="ESY2" s="20"/>
      <c r="ESZ2" s="20"/>
      <c r="ETA2" s="20"/>
      <c r="ETB2" s="20"/>
      <c r="ETC2" s="20"/>
      <c r="ETD2" s="20"/>
      <c r="ETE2" s="20"/>
      <c r="ETF2" s="20"/>
      <c r="ETG2" s="20"/>
      <c r="ETH2" s="20"/>
      <c r="ETI2" s="20"/>
      <c r="ETJ2" s="20"/>
      <c r="ETK2" s="20"/>
      <c r="ETL2" s="20"/>
      <c r="ETM2" s="20"/>
      <c r="ETN2" s="20"/>
      <c r="ETO2" s="20"/>
      <c r="ETP2" s="20"/>
      <c r="ETQ2" s="20"/>
      <c r="ETR2" s="20"/>
      <c r="ETS2" s="20"/>
      <c r="ETT2" s="20"/>
      <c r="ETU2" s="20"/>
      <c r="ETV2" s="20"/>
      <c r="ETW2" s="20"/>
      <c r="ETX2" s="20"/>
      <c r="ETY2" s="20"/>
      <c r="ETZ2" s="20"/>
      <c r="EUA2" s="20"/>
      <c r="EUB2" s="20"/>
      <c r="EUC2" s="20"/>
      <c r="EUD2" s="20"/>
      <c r="EUE2" s="20"/>
      <c r="EUF2" s="20"/>
      <c r="EUG2" s="20"/>
      <c r="EUH2" s="20"/>
      <c r="EUI2" s="20"/>
      <c r="EUJ2" s="20"/>
      <c r="EUK2" s="20"/>
      <c r="EUL2" s="20"/>
      <c r="EUM2" s="20"/>
      <c r="EUN2" s="20"/>
      <c r="EUO2" s="20"/>
      <c r="EUP2" s="20"/>
      <c r="EUQ2" s="20"/>
      <c r="EUR2" s="20"/>
      <c r="EUS2" s="20"/>
      <c r="EUT2" s="20"/>
      <c r="EUU2" s="20"/>
      <c r="EUV2" s="20"/>
      <c r="EUW2" s="20"/>
      <c r="EUX2" s="20"/>
      <c r="EUY2" s="20"/>
      <c r="EUZ2" s="20"/>
      <c r="EVA2" s="20"/>
      <c r="EVB2" s="20"/>
      <c r="EVC2" s="20"/>
      <c r="EVD2" s="20"/>
      <c r="EVE2" s="20"/>
      <c r="EVF2" s="20"/>
      <c r="EVG2" s="20"/>
      <c r="EVH2" s="20"/>
      <c r="EVI2" s="20"/>
      <c r="EVJ2" s="20"/>
      <c r="EVK2" s="20"/>
      <c r="EVL2" s="20"/>
      <c r="EVM2" s="20"/>
      <c r="EVN2" s="20"/>
      <c r="EVO2" s="20"/>
      <c r="EVP2" s="20"/>
      <c r="EVQ2" s="20"/>
      <c r="EVR2" s="20"/>
      <c r="EVS2" s="20"/>
      <c r="EVT2" s="20"/>
      <c r="EVU2" s="20"/>
      <c r="EVV2" s="20"/>
      <c r="EVW2" s="20"/>
      <c r="EVX2" s="20"/>
      <c r="EVY2" s="20"/>
      <c r="EVZ2" s="20"/>
      <c r="EWA2" s="20"/>
      <c r="EWB2" s="20"/>
      <c r="EWC2" s="20"/>
      <c r="EWD2" s="20"/>
      <c r="EWE2" s="20"/>
      <c r="EWF2" s="20"/>
      <c r="EWG2" s="20"/>
      <c r="EWH2" s="20"/>
      <c r="EWI2" s="20"/>
      <c r="EWJ2" s="20"/>
      <c r="EWK2" s="20"/>
      <c r="EWL2" s="20"/>
      <c r="EWM2" s="20"/>
      <c r="EWN2" s="20"/>
      <c r="EWO2" s="20"/>
      <c r="EWP2" s="20"/>
      <c r="EWQ2" s="20"/>
      <c r="EWR2" s="20"/>
      <c r="EWS2" s="20"/>
      <c r="EWT2" s="20"/>
      <c r="EWU2" s="20"/>
      <c r="EWV2" s="20"/>
      <c r="EWW2" s="20"/>
      <c r="EWX2" s="20"/>
      <c r="EWY2" s="20"/>
      <c r="EWZ2" s="20"/>
      <c r="EXA2" s="20"/>
      <c r="EXB2" s="20"/>
      <c r="EXC2" s="20"/>
      <c r="EXD2" s="20"/>
      <c r="EXE2" s="20"/>
      <c r="EXF2" s="20"/>
      <c r="EXG2" s="20"/>
      <c r="EXH2" s="20"/>
      <c r="EXI2" s="20"/>
      <c r="EXJ2" s="20"/>
      <c r="EXK2" s="20"/>
      <c r="EXL2" s="20"/>
      <c r="EXM2" s="20"/>
      <c r="EXN2" s="20"/>
      <c r="EXO2" s="20"/>
      <c r="EXP2" s="20"/>
      <c r="EXQ2" s="20"/>
      <c r="EXR2" s="20"/>
      <c r="EXS2" s="20"/>
      <c r="EXT2" s="20"/>
      <c r="EXU2" s="20"/>
      <c r="EXV2" s="20"/>
      <c r="EXW2" s="20"/>
      <c r="EXX2" s="20"/>
      <c r="EXY2" s="20"/>
      <c r="EXZ2" s="20"/>
      <c r="EYA2" s="20"/>
      <c r="EYB2" s="20"/>
      <c r="EYC2" s="20"/>
      <c r="EYD2" s="20"/>
      <c r="EYE2" s="20"/>
      <c r="EYF2" s="20"/>
      <c r="EYG2" s="20"/>
      <c r="EYH2" s="20"/>
      <c r="EYI2" s="20"/>
      <c r="EYJ2" s="20"/>
      <c r="EYK2" s="20"/>
      <c r="EYL2" s="20"/>
      <c r="EYM2" s="20"/>
      <c r="EYN2" s="20"/>
      <c r="EYO2" s="20"/>
      <c r="EYP2" s="20"/>
      <c r="EYQ2" s="20"/>
      <c r="EYR2" s="20"/>
      <c r="EYS2" s="20"/>
      <c r="EYT2" s="20"/>
      <c r="EYU2" s="20"/>
      <c r="EYV2" s="20"/>
      <c r="EYW2" s="20"/>
      <c r="EYX2" s="20"/>
      <c r="EYY2" s="20"/>
      <c r="EYZ2" s="20"/>
      <c r="EZA2" s="20"/>
      <c r="EZB2" s="20"/>
      <c r="EZC2" s="20"/>
      <c r="EZD2" s="20"/>
      <c r="EZE2" s="20"/>
      <c r="EZF2" s="20"/>
      <c r="EZG2" s="20"/>
      <c r="EZH2" s="20"/>
      <c r="EZI2" s="20"/>
      <c r="EZJ2" s="20"/>
      <c r="EZK2" s="20"/>
      <c r="EZL2" s="20"/>
      <c r="EZM2" s="20"/>
      <c r="EZN2" s="20"/>
      <c r="EZO2" s="20"/>
      <c r="EZP2" s="20"/>
      <c r="EZQ2" s="20"/>
      <c r="EZR2" s="20"/>
      <c r="EZS2" s="20"/>
      <c r="EZT2" s="20"/>
      <c r="EZU2" s="20"/>
      <c r="EZV2" s="20"/>
      <c r="EZW2" s="20"/>
      <c r="EZX2" s="20"/>
      <c r="EZY2" s="20"/>
      <c r="EZZ2" s="20"/>
      <c r="FAA2" s="20"/>
      <c r="FAB2" s="20"/>
      <c r="FAC2" s="20"/>
      <c r="FAD2" s="20"/>
      <c r="FAE2" s="20"/>
      <c r="FAF2" s="20"/>
      <c r="FAG2" s="20"/>
      <c r="FAH2" s="20"/>
      <c r="FAI2" s="20"/>
      <c r="FAJ2" s="20"/>
      <c r="FAK2" s="20"/>
      <c r="FAL2" s="20"/>
      <c r="FAM2" s="20"/>
      <c r="FAN2" s="20"/>
      <c r="FAO2" s="20"/>
      <c r="FAP2" s="20"/>
      <c r="FAQ2" s="20"/>
      <c r="FAR2" s="20"/>
      <c r="FAS2" s="20"/>
      <c r="FAT2" s="20"/>
      <c r="FAU2" s="20"/>
      <c r="FAV2" s="20"/>
      <c r="FAW2" s="20"/>
      <c r="FAX2" s="20"/>
      <c r="FAY2" s="20"/>
      <c r="FAZ2" s="20"/>
      <c r="FBA2" s="20"/>
      <c r="FBB2" s="20"/>
      <c r="FBC2" s="20"/>
      <c r="FBD2" s="20"/>
      <c r="FBE2" s="20"/>
      <c r="FBF2" s="20"/>
      <c r="FBG2" s="20"/>
      <c r="FBH2" s="20"/>
      <c r="FBI2" s="20"/>
      <c r="FBJ2" s="20"/>
      <c r="FBK2" s="20"/>
      <c r="FBL2" s="20"/>
      <c r="FBM2" s="20"/>
      <c r="FBN2" s="20"/>
      <c r="FBO2" s="20"/>
      <c r="FBP2" s="20"/>
      <c r="FBQ2" s="20"/>
      <c r="FBR2" s="20"/>
      <c r="FBS2" s="20"/>
      <c r="FBT2" s="20"/>
      <c r="FBU2" s="20"/>
      <c r="FBV2" s="20"/>
      <c r="FBW2" s="20"/>
      <c r="FBX2" s="20"/>
      <c r="FBY2" s="20"/>
      <c r="FBZ2" s="20"/>
      <c r="FCA2" s="20"/>
      <c r="FCB2" s="20"/>
      <c r="FCC2" s="20"/>
      <c r="FCD2" s="20"/>
      <c r="FCE2" s="20"/>
      <c r="FCF2" s="20"/>
      <c r="FCG2" s="20"/>
      <c r="FCH2" s="20"/>
      <c r="FCI2" s="20"/>
      <c r="FCJ2" s="20"/>
      <c r="FCK2" s="20"/>
      <c r="FCL2" s="20"/>
      <c r="FCM2" s="20"/>
      <c r="FCN2" s="20"/>
      <c r="FCO2" s="20"/>
      <c r="FCP2" s="20"/>
      <c r="FCQ2" s="20"/>
      <c r="FCR2" s="20"/>
      <c r="FCS2" s="20"/>
      <c r="FCT2" s="20"/>
      <c r="FCU2" s="20"/>
      <c r="FCV2" s="20"/>
      <c r="FCW2" s="20"/>
      <c r="FCX2" s="20"/>
      <c r="FCY2" s="20"/>
      <c r="FCZ2" s="20"/>
      <c r="FDA2" s="20"/>
      <c r="FDB2" s="20"/>
      <c r="FDC2" s="20"/>
      <c r="FDD2" s="20"/>
      <c r="FDE2" s="20"/>
      <c r="FDF2" s="20"/>
      <c r="FDG2" s="20"/>
      <c r="FDH2" s="20"/>
      <c r="FDI2" s="20"/>
      <c r="FDJ2" s="20"/>
      <c r="FDK2" s="20"/>
      <c r="FDL2" s="20"/>
      <c r="FDM2" s="20"/>
      <c r="FDN2" s="20"/>
      <c r="FDO2" s="20"/>
      <c r="FDP2" s="20"/>
      <c r="FDQ2" s="20"/>
      <c r="FDR2" s="20"/>
      <c r="FDS2" s="20"/>
      <c r="FDT2" s="20"/>
      <c r="FDU2" s="20"/>
      <c r="FDV2" s="20"/>
      <c r="FDW2" s="20"/>
      <c r="FDX2" s="20"/>
      <c r="FDY2" s="20"/>
      <c r="FDZ2" s="20"/>
      <c r="FEA2" s="20"/>
      <c r="FEB2" s="20"/>
      <c r="FEC2" s="20"/>
      <c r="FED2" s="20"/>
      <c r="FEE2" s="20"/>
      <c r="FEF2" s="20"/>
      <c r="FEG2" s="20"/>
      <c r="FEH2" s="20"/>
      <c r="FEI2" s="20"/>
      <c r="FEJ2" s="20"/>
      <c r="FEK2" s="20"/>
      <c r="FEL2" s="20"/>
      <c r="FEM2" s="20"/>
      <c r="FEN2" s="20"/>
      <c r="FEO2" s="20"/>
      <c r="FEP2" s="20"/>
      <c r="FEQ2" s="20"/>
      <c r="FER2" s="20"/>
      <c r="FES2" s="20"/>
      <c r="FET2" s="20"/>
      <c r="FEU2" s="20"/>
      <c r="FEV2" s="20"/>
      <c r="FEW2" s="20"/>
      <c r="FEX2" s="20"/>
      <c r="FEY2" s="20"/>
      <c r="FEZ2" s="20"/>
      <c r="FFA2" s="20"/>
      <c r="FFB2" s="20"/>
      <c r="FFC2" s="20"/>
      <c r="FFD2" s="20"/>
      <c r="FFE2" s="20"/>
      <c r="FFF2" s="20"/>
      <c r="FFG2" s="20"/>
      <c r="FFH2" s="20"/>
      <c r="FFI2" s="20"/>
      <c r="FFJ2" s="20"/>
      <c r="FFK2" s="20"/>
      <c r="FFL2" s="20"/>
      <c r="FFM2" s="20"/>
      <c r="FFN2" s="20"/>
      <c r="FFO2" s="20"/>
      <c r="FFP2" s="20"/>
      <c r="FFQ2" s="20"/>
      <c r="FFR2" s="20"/>
      <c r="FFS2" s="20"/>
      <c r="FFT2" s="20"/>
      <c r="FFU2" s="20"/>
      <c r="FFV2" s="20"/>
      <c r="FFW2" s="20"/>
      <c r="FFX2" s="20"/>
      <c r="FFY2" s="20"/>
      <c r="FFZ2" s="20"/>
      <c r="FGA2" s="20"/>
      <c r="FGB2" s="20"/>
      <c r="FGC2" s="20"/>
      <c r="FGD2" s="20"/>
      <c r="FGE2" s="20"/>
      <c r="FGF2" s="20"/>
      <c r="FGG2" s="20"/>
      <c r="FGH2" s="20"/>
      <c r="FGI2" s="20"/>
      <c r="FGJ2" s="20"/>
      <c r="FGK2" s="20"/>
      <c r="FGL2" s="20"/>
      <c r="FGM2" s="20"/>
      <c r="FGN2" s="20"/>
      <c r="FGO2" s="20"/>
      <c r="FGP2" s="20"/>
      <c r="FGQ2" s="20"/>
      <c r="FGR2" s="20"/>
      <c r="FGS2" s="20"/>
      <c r="FGT2" s="20"/>
      <c r="FGU2" s="20"/>
      <c r="FGV2" s="20"/>
      <c r="FGW2" s="20"/>
      <c r="FGX2" s="20"/>
      <c r="FGY2" s="20"/>
      <c r="FGZ2" s="20"/>
      <c r="FHA2" s="20"/>
      <c r="FHB2" s="20"/>
      <c r="FHC2" s="20"/>
      <c r="FHD2" s="20"/>
      <c r="FHE2" s="20"/>
      <c r="FHF2" s="20"/>
      <c r="FHG2" s="20"/>
      <c r="FHH2" s="20"/>
      <c r="FHI2" s="20"/>
      <c r="FHJ2" s="20"/>
      <c r="FHK2" s="20"/>
      <c r="FHL2" s="20"/>
      <c r="FHM2" s="20"/>
      <c r="FHN2" s="20"/>
      <c r="FHO2" s="20"/>
      <c r="FHP2" s="20"/>
      <c r="FHQ2" s="20"/>
      <c r="FHR2" s="20"/>
      <c r="FHS2" s="20"/>
      <c r="FHT2" s="20"/>
      <c r="FHU2" s="20"/>
      <c r="FHV2" s="20"/>
      <c r="FHW2" s="20"/>
      <c r="FHX2" s="20"/>
      <c r="FHY2" s="20"/>
      <c r="FHZ2" s="20"/>
      <c r="FIA2" s="20"/>
      <c r="FIB2" s="20"/>
      <c r="FIC2" s="20"/>
      <c r="FID2" s="20"/>
      <c r="FIE2" s="20"/>
      <c r="FIF2" s="20"/>
      <c r="FIG2" s="20"/>
      <c r="FIH2" s="20"/>
      <c r="FII2" s="20"/>
      <c r="FIJ2" s="20"/>
      <c r="FIK2" s="20"/>
      <c r="FIL2" s="20"/>
      <c r="FIM2" s="20"/>
      <c r="FIN2" s="20"/>
      <c r="FIO2" s="20"/>
      <c r="FIP2" s="20"/>
      <c r="FIQ2" s="20"/>
      <c r="FIR2" s="20"/>
      <c r="FIS2" s="20"/>
      <c r="FIT2" s="20"/>
      <c r="FIU2" s="20"/>
      <c r="FIV2" s="20"/>
      <c r="FIW2" s="20"/>
      <c r="FIX2" s="20"/>
      <c r="FIY2" s="20"/>
      <c r="FIZ2" s="20"/>
      <c r="FJA2" s="20"/>
      <c r="FJB2" s="20"/>
      <c r="FJC2" s="20"/>
      <c r="FJD2" s="20"/>
      <c r="FJE2" s="20"/>
      <c r="FJF2" s="20"/>
      <c r="FJG2" s="20"/>
      <c r="FJH2" s="20"/>
      <c r="FJI2" s="20"/>
      <c r="FJJ2" s="20"/>
      <c r="FJK2" s="20"/>
      <c r="FJL2" s="20"/>
      <c r="FJM2" s="20"/>
      <c r="FJN2" s="20"/>
      <c r="FJO2" s="20"/>
      <c r="FJP2" s="20"/>
      <c r="FJQ2" s="20"/>
      <c r="FJR2" s="20"/>
      <c r="FJS2" s="20"/>
      <c r="FJT2" s="20"/>
      <c r="FJU2" s="20"/>
      <c r="FJV2" s="20"/>
      <c r="FJW2" s="20"/>
      <c r="FJX2" s="20"/>
      <c r="FJY2" s="20"/>
      <c r="FJZ2" s="20"/>
      <c r="FKA2" s="20"/>
      <c r="FKB2" s="20"/>
      <c r="FKC2" s="20"/>
      <c r="FKD2" s="20"/>
      <c r="FKE2" s="20"/>
      <c r="FKF2" s="20"/>
      <c r="FKG2" s="20"/>
      <c r="FKH2" s="20"/>
      <c r="FKI2" s="20"/>
      <c r="FKJ2" s="20"/>
      <c r="FKK2" s="20"/>
      <c r="FKL2" s="20"/>
      <c r="FKM2" s="20"/>
      <c r="FKN2" s="20"/>
      <c r="FKO2" s="20"/>
      <c r="FKP2" s="20"/>
      <c r="FKQ2" s="20"/>
      <c r="FKR2" s="20"/>
      <c r="FKS2" s="20"/>
      <c r="FKT2" s="20"/>
      <c r="FKU2" s="20"/>
      <c r="FKV2" s="20"/>
      <c r="FKW2" s="20"/>
      <c r="FKX2" s="20"/>
      <c r="FKY2" s="20"/>
      <c r="FKZ2" s="20"/>
      <c r="FLA2" s="20"/>
      <c r="FLB2" s="20"/>
      <c r="FLC2" s="20"/>
      <c r="FLD2" s="20"/>
      <c r="FLE2" s="20"/>
      <c r="FLF2" s="20"/>
      <c r="FLG2" s="20"/>
      <c r="FLH2" s="20"/>
      <c r="FLI2" s="20"/>
      <c r="FLJ2" s="20"/>
      <c r="FLK2" s="20"/>
      <c r="FLL2" s="20"/>
      <c r="FLM2" s="20"/>
      <c r="FLN2" s="20"/>
      <c r="FLO2" s="20"/>
      <c r="FLP2" s="20"/>
      <c r="FLQ2" s="20"/>
      <c r="FLR2" s="20"/>
      <c r="FLS2" s="20"/>
      <c r="FLT2" s="20"/>
      <c r="FLU2" s="20"/>
      <c r="FLV2" s="20"/>
      <c r="FLW2" s="20"/>
      <c r="FLX2" s="20"/>
      <c r="FLY2" s="20"/>
      <c r="FLZ2" s="20"/>
      <c r="FMA2" s="20"/>
      <c r="FMB2" s="20"/>
      <c r="FMC2" s="20"/>
      <c r="FMD2" s="20"/>
      <c r="FME2" s="20"/>
      <c r="FMF2" s="20"/>
      <c r="FMG2" s="20"/>
      <c r="FMH2" s="20"/>
      <c r="FMI2" s="20"/>
      <c r="FMJ2" s="20"/>
      <c r="FMK2" s="20"/>
      <c r="FML2" s="20"/>
      <c r="FMM2" s="20"/>
      <c r="FMN2" s="20"/>
      <c r="FMO2" s="20"/>
      <c r="FMP2" s="20"/>
      <c r="FMQ2" s="20"/>
      <c r="FMR2" s="20"/>
      <c r="FMS2" s="20"/>
      <c r="FMT2" s="20"/>
      <c r="FMU2" s="20"/>
      <c r="FMV2" s="20"/>
      <c r="FMW2" s="20"/>
      <c r="FMX2" s="20"/>
      <c r="FMY2" s="20"/>
      <c r="FMZ2" s="20"/>
      <c r="FNA2" s="20"/>
      <c r="FNB2" s="20"/>
      <c r="FNC2" s="20"/>
      <c r="FND2" s="20"/>
      <c r="FNE2" s="20"/>
      <c r="FNF2" s="20"/>
      <c r="FNG2" s="20"/>
      <c r="FNH2" s="20"/>
      <c r="FNI2" s="20"/>
      <c r="FNJ2" s="20"/>
      <c r="FNK2" s="20"/>
      <c r="FNL2" s="20"/>
      <c r="FNM2" s="20"/>
      <c r="FNN2" s="20"/>
      <c r="FNO2" s="20"/>
      <c r="FNP2" s="20"/>
      <c r="FNQ2" s="20"/>
      <c r="FNR2" s="20"/>
      <c r="FNS2" s="20"/>
      <c r="FNT2" s="20"/>
      <c r="FNU2" s="20"/>
      <c r="FNV2" s="20"/>
      <c r="FNW2" s="20"/>
      <c r="FNX2" s="20"/>
      <c r="FNY2" s="20"/>
      <c r="FNZ2" s="20"/>
      <c r="FOA2" s="20"/>
      <c r="FOB2" s="20"/>
      <c r="FOC2" s="20"/>
      <c r="FOD2" s="20"/>
      <c r="FOE2" s="20"/>
      <c r="FOF2" s="20"/>
      <c r="FOG2" s="20"/>
      <c r="FOH2" s="20"/>
      <c r="FOI2" s="20"/>
      <c r="FOJ2" s="20"/>
      <c r="FOK2" s="20"/>
      <c r="FOL2" s="20"/>
      <c r="FOM2" s="20"/>
      <c r="FON2" s="20"/>
      <c r="FOO2" s="20"/>
      <c r="FOP2" s="20"/>
      <c r="FOQ2" s="20"/>
      <c r="FOR2" s="20"/>
      <c r="FOS2" s="20"/>
      <c r="FOT2" s="20"/>
      <c r="FOU2" s="20"/>
      <c r="FOV2" s="20"/>
      <c r="FOW2" s="20"/>
      <c r="FOX2" s="20"/>
      <c r="FOY2" s="20"/>
      <c r="FOZ2" s="20"/>
      <c r="FPA2" s="20"/>
      <c r="FPB2" s="20"/>
      <c r="FPC2" s="20"/>
      <c r="FPD2" s="20"/>
      <c r="FPE2" s="20"/>
      <c r="FPF2" s="20"/>
      <c r="FPG2" s="20"/>
      <c r="FPH2" s="20"/>
      <c r="FPI2" s="20"/>
      <c r="FPJ2" s="20"/>
      <c r="FPK2" s="20"/>
      <c r="FPL2" s="20"/>
      <c r="FPM2" s="20"/>
      <c r="FPN2" s="20"/>
      <c r="FPO2" s="20"/>
      <c r="FPP2" s="20"/>
      <c r="FPQ2" s="20"/>
      <c r="FPR2" s="20"/>
      <c r="FPS2" s="20"/>
      <c r="FPT2" s="20"/>
      <c r="FPU2" s="20"/>
      <c r="FPV2" s="20"/>
      <c r="FPW2" s="20"/>
      <c r="FPX2" s="20"/>
      <c r="FPY2" s="20"/>
      <c r="FPZ2" s="20"/>
      <c r="FQA2" s="20"/>
      <c r="FQB2" s="20"/>
      <c r="FQC2" s="20"/>
      <c r="FQD2" s="20"/>
      <c r="FQE2" s="20"/>
      <c r="FQF2" s="20"/>
      <c r="FQG2" s="20"/>
      <c r="FQH2" s="20"/>
      <c r="FQI2" s="20"/>
      <c r="FQJ2" s="20"/>
      <c r="FQK2" s="20"/>
      <c r="FQL2" s="20"/>
      <c r="FQM2" s="20"/>
      <c r="FQN2" s="20"/>
      <c r="FQO2" s="20"/>
      <c r="FQP2" s="20"/>
      <c r="FQQ2" s="20"/>
      <c r="FQR2" s="20"/>
      <c r="FQS2" s="20"/>
      <c r="FQT2" s="20"/>
      <c r="FQU2" s="20"/>
      <c r="FQV2" s="20"/>
      <c r="FQW2" s="20"/>
      <c r="FQX2" s="20"/>
      <c r="FQY2" s="20"/>
      <c r="FQZ2" s="20"/>
      <c r="FRA2" s="20"/>
      <c r="FRB2" s="20"/>
      <c r="FRC2" s="20"/>
      <c r="FRD2" s="20"/>
      <c r="FRE2" s="20"/>
      <c r="FRF2" s="20"/>
      <c r="FRG2" s="20"/>
      <c r="FRH2" s="20"/>
      <c r="FRI2" s="20"/>
      <c r="FRJ2" s="20"/>
      <c r="FRK2" s="20"/>
      <c r="FRL2" s="20"/>
      <c r="FRM2" s="20"/>
      <c r="FRN2" s="20"/>
      <c r="FRO2" s="20"/>
      <c r="FRP2" s="20"/>
      <c r="FRQ2" s="20"/>
      <c r="FRR2" s="20"/>
      <c r="FRS2" s="20"/>
      <c r="FRT2" s="20"/>
      <c r="FRU2" s="20"/>
      <c r="FRV2" s="20"/>
      <c r="FRW2" s="20"/>
      <c r="FRX2" s="20"/>
      <c r="FRY2" s="20"/>
      <c r="FRZ2" s="20"/>
      <c r="FSA2" s="20"/>
      <c r="FSB2" s="20"/>
      <c r="FSC2" s="20"/>
      <c r="FSD2" s="20"/>
      <c r="FSE2" s="20"/>
      <c r="FSF2" s="20"/>
      <c r="FSG2" s="20"/>
      <c r="FSH2" s="20"/>
      <c r="FSI2" s="20"/>
      <c r="FSJ2" s="20"/>
      <c r="FSK2" s="20"/>
      <c r="FSL2" s="20"/>
      <c r="FSM2" s="20"/>
      <c r="FSN2" s="20"/>
      <c r="FSO2" s="20"/>
      <c r="FSP2" s="20"/>
      <c r="FSQ2" s="20"/>
      <c r="FSR2" s="20"/>
      <c r="FSS2" s="20"/>
      <c r="FST2" s="20"/>
      <c r="FSU2" s="20"/>
      <c r="FSV2" s="20"/>
      <c r="FSW2" s="20"/>
      <c r="FSX2" s="20"/>
      <c r="FSY2" s="20"/>
      <c r="FSZ2" s="20"/>
      <c r="FTA2" s="20"/>
      <c r="FTB2" s="20"/>
      <c r="FTC2" s="20"/>
      <c r="FTD2" s="20"/>
      <c r="FTE2" s="20"/>
      <c r="FTF2" s="20"/>
      <c r="FTG2" s="20"/>
      <c r="FTH2" s="20"/>
      <c r="FTI2" s="20"/>
      <c r="FTJ2" s="20"/>
      <c r="FTK2" s="20"/>
      <c r="FTL2" s="20"/>
      <c r="FTM2" s="20"/>
      <c r="FTN2" s="20"/>
      <c r="FTO2" s="20"/>
      <c r="FTP2" s="20"/>
      <c r="FTQ2" s="20"/>
      <c r="FTR2" s="20"/>
      <c r="FTS2" s="20"/>
      <c r="FTT2" s="20"/>
      <c r="FTU2" s="20"/>
      <c r="FTV2" s="20"/>
      <c r="FTW2" s="20"/>
      <c r="FTX2" s="20"/>
      <c r="FTY2" s="20"/>
      <c r="FTZ2" s="20"/>
      <c r="FUA2" s="20"/>
      <c r="FUB2" s="20"/>
      <c r="FUC2" s="20"/>
      <c r="FUD2" s="20"/>
      <c r="FUE2" s="20"/>
      <c r="FUF2" s="20"/>
      <c r="FUG2" s="20"/>
      <c r="FUH2" s="20"/>
      <c r="FUI2" s="20"/>
      <c r="FUJ2" s="20"/>
      <c r="FUK2" s="20"/>
      <c r="FUL2" s="20"/>
      <c r="FUM2" s="20"/>
      <c r="FUN2" s="20"/>
      <c r="FUO2" s="20"/>
      <c r="FUP2" s="20"/>
      <c r="FUQ2" s="20"/>
      <c r="FUR2" s="20"/>
      <c r="FUS2" s="20"/>
      <c r="FUT2" s="20"/>
      <c r="FUU2" s="20"/>
      <c r="FUV2" s="20"/>
      <c r="FUW2" s="20"/>
      <c r="FUX2" s="20"/>
      <c r="FUY2" s="20"/>
      <c r="FUZ2" s="20"/>
      <c r="FVA2" s="20"/>
      <c r="FVB2" s="20"/>
      <c r="FVC2" s="20"/>
      <c r="FVD2" s="20"/>
      <c r="FVE2" s="20"/>
      <c r="FVF2" s="20"/>
      <c r="FVG2" s="20"/>
      <c r="FVH2" s="20"/>
      <c r="FVI2" s="20"/>
      <c r="FVJ2" s="20"/>
      <c r="FVK2" s="20"/>
      <c r="FVL2" s="20"/>
      <c r="FVM2" s="20"/>
      <c r="FVN2" s="20"/>
      <c r="FVO2" s="20"/>
      <c r="FVP2" s="20"/>
      <c r="FVQ2" s="20"/>
      <c r="FVR2" s="20"/>
      <c r="FVS2" s="20"/>
      <c r="FVT2" s="20"/>
      <c r="FVU2" s="20"/>
      <c r="FVV2" s="20"/>
      <c r="FVW2" s="20"/>
      <c r="FVX2" s="20"/>
      <c r="FVY2" s="20"/>
      <c r="FVZ2" s="20"/>
      <c r="FWA2" s="20"/>
      <c r="FWB2" s="20"/>
      <c r="FWC2" s="20"/>
      <c r="FWD2" s="20"/>
      <c r="FWE2" s="20"/>
      <c r="FWF2" s="20"/>
      <c r="FWG2" s="20"/>
      <c r="FWH2" s="20"/>
      <c r="FWI2" s="20"/>
      <c r="FWJ2" s="20"/>
      <c r="FWK2" s="20"/>
      <c r="FWL2" s="20"/>
      <c r="FWM2" s="20"/>
      <c r="FWN2" s="20"/>
      <c r="FWO2" s="20"/>
      <c r="FWP2" s="20"/>
      <c r="FWQ2" s="20"/>
      <c r="FWR2" s="20"/>
      <c r="FWS2" s="20"/>
      <c r="FWT2" s="20"/>
      <c r="FWU2" s="20"/>
      <c r="FWV2" s="20"/>
      <c r="FWW2" s="20"/>
      <c r="FWX2" s="20"/>
      <c r="FWY2" s="20"/>
      <c r="FWZ2" s="20"/>
      <c r="FXA2" s="20"/>
      <c r="FXB2" s="20"/>
      <c r="FXC2" s="20"/>
      <c r="FXD2" s="20"/>
      <c r="FXE2" s="20"/>
      <c r="FXF2" s="20"/>
      <c r="FXG2" s="20"/>
      <c r="FXH2" s="20"/>
      <c r="FXI2" s="20"/>
      <c r="FXJ2" s="20"/>
      <c r="FXK2" s="20"/>
      <c r="FXL2" s="20"/>
      <c r="FXM2" s="20"/>
      <c r="FXN2" s="20"/>
      <c r="FXO2" s="20"/>
      <c r="FXP2" s="20"/>
      <c r="FXQ2" s="20"/>
      <c r="FXR2" s="20"/>
      <c r="FXS2" s="20"/>
      <c r="FXT2" s="20"/>
      <c r="FXU2" s="20"/>
      <c r="FXV2" s="20"/>
      <c r="FXW2" s="20"/>
      <c r="FXX2" s="20"/>
      <c r="FXY2" s="20"/>
      <c r="FXZ2" s="20"/>
      <c r="FYA2" s="20"/>
      <c r="FYB2" s="20"/>
      <c r="FYC2" s="20"/>
      <c r="FYD2" s="20"/>
      <c r="FYE2" s="20"/>
      <c r="FYF2" s="20"/>
      <c r="FYG2" s="20"/>
      <c r="FYH2" s="20"/>
      <c r="FYI2" s="20"/>
      <c r="FYJ2" s="20"/>
      <c r="FYK2" s="20"/>
      <c r="FYL2" s="20"/>
      <c r="FYM2" s="20"/>
      <c r="FYN2" s="20"/>
      <c r="FYO2" s="20"/>
      <c r="FYP2" s="20"/>
      <c r="FYQ2" s="20"/>
      <c r="FYR2" s="20"/>
      <c r="FYS2" s="20"/>
      <c r="FYT2" s="20"/>
      <c r="FYU2" s="20"/>
      <c r="FYV2" s="20"/>
      <c r="FYW2" s="20"/>
      <c r="FYX2" s="20"/>
      <c r="FYY2" s="20"/>
      <c r="FYZ2" s="20"/>
      <c r="FZA2" s="20"/>
      <c r="FZB2" s="20"/>
      <c r="FZC2" s="20"/>
      <c r="FZD2" s="20"/>
      <c r="FZE2" s="20"/>
      <c r="FZF2" s="20"/>
      <c r="FZG2" s="20"/>
      <c r="FZH2" s="20"/>
      <c r="FZI2" s="20"/>
      <c r="FZJ2" s="20"/>
      <c r="FZK2" s="20"/>
      <c r="FZL2" s="20"/>
      <c r="FZM2" s="20"/>
      <c r="FZN2" s="20"/>
      <c r="FZO2" s="20"/>
      <c r="FZP2" s="20"/>
      <c r="FZQ2" s="20"/>
      <c r="FZR2" s="20"/>
      <c r="FZS2" s="20"/>
      <c r="FZT2" s="20"/>
      <c r="FZU2" s="20"/>
      <c r="FZV2" s="20"/>
      <c r="FZW2" s="20"/>
      <c r="FZX2" s="20"/>
      <c r="FZY2" s="20"/>
      <c r="FZZ2" s="20"/>
      <c r="GAA2" s="20"/>
      <c r="GAB2" s="20"/>
      <c r="GAC2" s="20"/>
      <c r="GAD2" s="20"/>
      <c r="GAE2" s="20"/>
      <c r="GAF2" s="20"/>
      <c r="GAG2" s="20"/>
      <c r="GAH2" s="20"/>
      <c r="GAI2" s="20"/>
      <c r="GAJ2" s="20"/>
      <c r="GAK2" s="20"/>
      <c r="GAL2" s="20"/>
      <c r="GAM2" s="20"/>
      <c r="GAN2" s="20"/>
      <c r="GAO2" s="20"/>
      <c r="GAP2" s="20"/>
      <c r="GAQ2" s="20"/>
      <c r="GAR2" s="20"/>
      <c r="GAS2" s="20"/>
      <c r="GAT2" s="20"/>
      <c r="GAU2" s="20"/>
      <c r="GAV2" s="20"/>
      <c r="GAW2" s="20"/>
      <c r="GAX2" s="20"/>
      <c r="GAY2" s="20"/>
      <c r="GAZ2" s="20"/>
      <c r="GBA2" s="20"/>
      <c r="GBB2" s="20"/>
      <c r="GBC2" s="20"/>
      <c r="GBD2" s="20"/>
      <c r="GBE2" s="20"/>
      <c r="GBF2" s="20"/>
      <c r="GBG2" s="20"/>
      <c r="GBH2" s="20"/>
      <c r="GBI2" s="20"/>
      <c r="GBJ2" s="20"/>
      <c r="GBK2" s="20"/>
      <c r="GBL2" s="20"/>
      <c r="GBM2" s="20"/>
      <c r="GBN2" s="20"/>
      <c r="GBO2" s="20"/>
      <c r="GBP2" s="20"/>
      <c r="GBQ2" s="20"/>
      <c r="GBR2" s="20"/>
      <c r="GBS2" s="20"/>
      <c r="GBT2" s="20"/>
      <c r="GBU2" s="20"/>
      <c r="GBV2" s="20"/>
      <c r="GBW2" s="20"/>
      <c r="GBX2" s="20"/>
      <c r="GBY2" s="20"/>
      <c r="GBZ2" s="20"/>
      <c r="GCA2" s="20"/>
      <c r="GCB2" s="20"/>
      <c r="GCC2" s="20"/>
      <c r="GCD2" s="20"/>
      <c r="GCE2" s="20"/>
      <c r="GCF2" s="20"/>
      <c r="GCG2" s="20"/>
      <c r="GCH2" s="20"/>
      <c r="GCI2" s="20"/>
      <c r="GCJ2" s="20"/>
      <c r="GCK2" s="20"/>
      <c r="GCL2" s="20"/>
      <c r="GCM2" s="20"/>
      <c r="GCN2" s="20"/>
      <c r="GCO2" s="20"/>
      <c r="GCP2" s="20"/>
      <c r="GCQ2" s="20"/>
      <c r="GCR2" s="20"/>
      <c r="GCS2" s="20"/>
      <c r="GCT2" s="20"/>
      <c r="GCU2" s="20"/>
      <c r="GCV2" s="20"/>
      <c r="GCW2" s="20"/>
      <c r="GCX2" s="20"/>
      <c r="GCY2" s="20"/>
      <c r="GCZ2" s="20"/>
      <c r="GDA2" s="20"/>
      <c r="GDB2" s="20"/>
      <c r="GDC2" s="20"/>
      <c r="GDD2" s="20"/>
      <c r="GDE2" s="20"/>
      <c r="GDF2" s="20"/>
      <c r="GDG2" s="20"/>
      <c r="GDH2" s="20"/>
      <c r="GDI2" s="20"/>
      <c r="GDJ2" s="20"/>
      <c r="GDK2" s="20"/>
      <c r="GDL2" s="20"/>
      <c r="GDM2" s="20"/>
      <c r="GDN2" s="20"/>
      <c r="GDO2" s="20"/>
      <c r="GDP2" s="20"/>
      <c r="GDQ2" s="20"/>
      <c r="GDR2" s="20"/>
      <c r="GDS2" s="20"/>
      <c r="GDT2" s="20"/>
      <c r="GDU2" s="20"/>
      <c r="GDV2" s="20"/>
      <c r="GDW2" s="20"/>
      <c r="GDX2" s="20"/>
      <c r="GDY2" s="20"/>
      <c r="GDZ2" s="20"/>
      <c r="GEA2" s="20"/>
      <c r="GEB2" s="20"/>
      <c r="GEC2" s="20"/>
      <c r="GED2" s="20"/>
      <c r="GEE2" s="20"/>
      <c r="GEF2" s="20"/>
      <c r="GEG2" s="20"/>
      <c r="GEH2" s="20"/>
      <c r="GEI2" s="20"/>
      <c r="GEJ2" s="20"/>
      <c r="GEK2" s="20"/>
      <c r="GEL2" s="20"/>
      <c r="GEM2" s="20"/>
      <c r="GEN2" s="20"/>
      <c r="GEO2" s="20"/>
      <c r="GEP2" s="20"/>
      <c r="GEQ2" s="20"/>
      <c r="GER2" s="20"/>
      <c r="GES2" s="20"/>
      <c r="GET2" s="20"/>
      <c r="GEU2" s="20"/>
      <c r="GEV2" s="20"/>
      <c r="GEW2" s="20"/>
      <c r="GEX2" s="20"/>
      <c r="GEY2" s="20"/>
      <c r="GEZ2" s="20"/>
      <c r="GFA2" s="20"/>
      <c r="GFB2" s="20"/>
      <c r="GFC2" s="20"/>
      <c r="GFD2" s="20"/>
      <c r="GFE2" s="20"/>
      <c r="GFF2" s="20"/>
      <c r="GFG2" s="20"/>
      <c r="GFH2" s="20"/>
      <c r="GFI2" s="20"/>
      <c r="GFJ2" s="20"/>
      <c r="GFK2" s="20"/>
      <c r="GFL2" s="20"/>
      <c r="GFM2" s="20"/>
      <c r="GFN2" s="20"/>
      <c r="GFO2" s="20"/>
      <c r="GFP2" s="20"/>
      <c r="GFQ2" s="20"/>
      <c r="GFR2" s="20"/>
      <c r="GFS2" s="20"/>
      <c r="GFT2" s="20"/>
      <c r="GFU2" s="20"/>
      <c r="GFV2" s="20"/>
      <c r="GFW2" s="20"/>
      <c r="GFX2" s="20"/>
      <c r="GFY2" s="20"/>
      <c r="GFZ2" s="20"/>
      <c r="GGA2" s="20"/>
      <c r="GGB2" s="20"/>
      <c r="GGC2" s="20"/>
      <c r="GGD2" s="20"/>
      <c r="GGE2" s="20"/>
      <c r="GGF2" s="20"/>
      <c r="GGG2" s="20"/>
      <c r="GGH2" s="20"/>
      <c r="GGI2" s="20"/>
      <c r="GGJ2" s="20"/>
      <c r="GGK2" s="20"/>
      <c r="GGL2" s="20"/>
      <c r="GGM2" s="20"/>
      <c r="GGN2" s="20"/>
      <c r="GGO2" s="20"/>
      <c r="GGP2" s="20"/>
      <c r="GGQ2" s="20"/>
      <c r="GGR2" s="20"/>
      <c r="GGS2" s="20"/>
      <c r="GGT2" s="20"/>
      <c r="GGU2" s="20"/>
      <c r="GGV2" s="20"/>
      <c r="GGW2" s="20"/>
      <c r="GGX2" s="20"/>
      <c r="GGY2" s="20"/>
      <c r="GGZ2" s="20"/>
      <c r="GHA2" s="20"/>
      <c r="GHB2" s="20"/>
      <c r="GHC2" s="20"/>
      <c r="GHD2" s="20"/>
      <c r="GHE2" s="20"/>
      <c r="GHF2" s="20"/>
      <c r="GHG2" s="20"/>
      <c r="GHH2" s="20"/>
      <c r="GHI2" s="20"/>
      <c r="GHJ2" s="20"/>
      <c r="GHK2" s="20"/>
      <c r="GHL2" s="20"/>
      <c r="GHM2" s="20"/>
      <c r="GHN2" s="20"/>
      <c r="GHO2" s="20"/>
      <c r="GHP2" s="20"/>
      <c r="GHQ2" s="20"/>
      <c r="GHR2" s="20"/>
      <c r="GHS2" s="20"/>
      <c r="GHT2" s="20"/>
      <c r="GHU2" s="20"/>
      <c r="GHV2" s="20"/>
      <c r="GHW2" s="20"/>
      <c r="GHX2" s="20"/>
      <c r="GHY2" s="20"/>
      <c r="GHZ2" s="20"/>
      <c r="GIA2" s="20"/>
      <c r="GIB2" s="20"/>
      <c r="GIC2" s="20"/>
      <c r="GID2" s="20"/>
      <c r="GIE2" s="20"/>
      <c r="GIF2" s="20"/>
      <c r="GIG2" s="20"/>
      <c r="GIH2" s="20"/>
      <c r="GII2" s="20"/>
      <c r="GIJ2" s="20"/>
      <c r="GIK2" s="20"/>
      <c r="GIL2" s="20"/>
      <c r="GIM2" s="20"/>
      <c r="GIN2" s="20"/>
      <c r="GIO2" s="20"/>
      <c r="GIP2" s="20"/>
      <c r="GIQ2" s="20"/>
      <c r="GIR2" s="20"/>
      <c r="GIS2" s="20"/>
      <c r="GIT2" s="20"/>
      <c r="GIU2" s="20"/>
      <c r="GIV2" s="20"/>
      <c r="GIW2" s="20"/>
      <c r="GIX2" s="20"/>
      <c r="GIY2" s="20"/>
      <c r="GIZ2" s="20"/>
      <c r="GJA2" s="20"/>
      <c r="GJB2" s="20"/>
      <c r="GJC2" s="20"/>
      <c r="GJD2" s="20"/>
      <c r="GJE2" s="20"/>
      <c r="GJF2" s="20"/>
      <c r="GJG2" s="20"/>
      <c r="GJH2" s="20"/>
      <c r="GJI2" s="20"/>
      <c r="GJJ2" s="20"/>
      <c r="GJK2" s="20"/>
      <c r="GJL2" s="20"/>
      <c r="GJM2" s="20"/>
      <c r="GJN2" s="20"/>
      <c r="GJO2" s="20"/>
      <c r="GJP2" s="20"/>
      <c r="GJQ2" s="20"/>
      <c r="GJR2" s="20"/>
      <c r="GJS2" s="20"/>
      <c r="GJT2" s="20"/>
      <c r="GJU2" s="20"/>
      <c r="GJV2" s="20"/>
      <c r="GJW2" s="20"/>
      <c r="GJX2" s="20"/>
      <c r="GJY2" s="20"/>
      <c r="GJZ2" s="20"/>
      <c r="GKA2" s="20"/>
      <c r="GKB2" s="20"/>
      <c r="GKC2" s="20"/>
      <c r="GKD2" s="20"/>
      <c r="GKE2" s="20"/>
      <c r="GKF2" s="20"/>
      <c r="GKG2" s="20"/>
      <c r="GKH2" s="20"/>
      <c r="GKI2" s="20"/>
      <c r="GKJ2" s="20"/>
      <c r="GKK2" s="20"/>
      <c r="GKL2" s="20"/>
      <c r="GKM2" s="20"/>
      <c r="GKN2" s="20"/>
      <c r="GKO2" s="20"/>
      <c r="GKP2" s="20"/>
      <c r="GKQ2" s="20"/>
      <c r="GKR2" s="20"/>
      <c r="GKS2" s="20"/>
      <c r="GKT2" s="20"/>
      <c r="GKU2" s="20"/>
      <c r="GKV2" s="20"/>
      <c r="GKW2" s="20"/>
      <c r="GKX2" s="20"/>
      <c r="GKY2" s="20"/>
      <c r="GKZ2" s="20"/>
      <c r="GLA2" s="20"/>
      <c r="GLB2" s="20"/>
      <c r="GLC2" s="20"/>
      <c r="GLD2" s="20"/>
      <c r="GLE2" s="20"/>
      <c r="GLF2" s="20"/>
      <c r="GLG2" s="20"/>
      <c r="GLH2" s="20"/>
      <c r="GLI2" s="20"/>
      <c r="GLJ2" s="20"/>
      <c r="GLK2" s="20"/>
      <c r="GLL2" s="20"/>
      <c r="GLM2" s="20"/>
      <c r="GLN2" s="20"/>
      <c r="GLO2" s="20"/>
      <c r="GLP2" s="20"/>
      <c r="GLQ2" s="20"/>
      <c r="GLR2" s="20"/>
      <c r="GLS2" s="20"/>
      <c r="GLT2" s="20"/>
      <c r="GLU2" s="20"/>
      <c r="GLV2" s="20"/>
      <c r="GLW2" s="20"/>
      <c r="GLX2" s="20"/>
      <c r="GLY2" s="20"/>
      <c r="GLZ2" s="20"/>
      <c r="GMA2" s="20"/>
      <c r="GMB2" s="20"/>
      <c r="GMC2" s="20"/>
      <c r="GMD2" s="20"/>
      <c r="GME2" s="20"/>
      <c r="GMF2" s="20"/>
      <c r="GMG2" s="20"/>
      <c r="GMH2" s="20"/>
      <c r="GMI2" s="20"/>
      <c r="GMJ2" s="20"/>
      <c r="GMK2" s="20"/>
      <c r="GML2" s="20"/>
      <c r="GMM2" s="20"/>
      <c r="GMN2" s="20"/>
      <c r="GMO2" s="20"/>
      <c r="GMP2" s="20"/>
      <c r="GMQ2" s="20"/>
      <c r="GMR2" s="20"/>
      <c r="GMS2" s="20"/>
      <c r="GMT2" s="20"/>
      <c r="GMU2" s="20"/>
      <c r="GMV2" s="20"/>
      <c r="GMW2" s="20"/>
      <c r="GMX2" s="20"/>
      <c r="GMY2" s="20"/>
      <c r="GMZ2" s="20"/>
      <c r="GNA2" s="20"/>
      <c r="GNB2" s="20"/>
      <c r="GNC2" s="20"/>
      <c r="GND2" s="20"/>
      <c r="GNE2" s="20"/>
      <c r="GNF2" s="20"/>
      <c r="GNG2" s="20"/>
      <c r="GNH2" s="20"/>
      <c r="GNI2" s="20"/>
      <c r="GNJ2" s="20"/>
      <c r="GNK2" s="20"/>
      <c r="GNL2" s="20"/>
      <c r="GNM2" s="20"/>
      <c r="GNN2" s="20"/>
      <c r="GNO2" s="20"/>
      <c r="GNP2" s="20"/>
      <c r="GNQ2" s="20"/>
      <c r="GNR2" s="20"/>
      <c r="GNS2" s="20"/>
      <c r="GNT2" s="20"/>
      <c r="GNU2" s="20"/>
      <c r="GNV2" s="20"/>
      <c r="GNW2" s="20"/>
      <c r="GNX2" s="20"/>
      <c r="GNY2" s="20"/>
      <c r="GNZ2" s="20"/>
      <c r="GOA2" s="20"/>
      <c r="GOB2" s="20"/>
      <c r="GOC2" s="20"/>
      <c r="GOD2" s="20"/>
      <c r="GOE2" s="20"/>
      <c r="GOF2" s="20"/>
      <c r="GOG2" s="20"/>
      <c r="GOH2" s="20"/>
      <c r="GOI2" s="20"/>
      <c r="GOJ2" s="20"/>
      <c r="GOK2" s="20"/>
      <c r="GOL2" s="20"/>
      <c r="GOM2" s="20"/>
      <c r="GON2" s="20"/>
      <c r="GOO2" s="20"/>
      <c r="GOP2" s="20"/>
      <c r="GOQ2" s="20"/>
      <c r="GOR2" s="20"/>
      <c r="GOS2" s="20"/>
      <c r="GOT2" s="20"/>
      <c r="GOU2" s="20"/>
      <c r="GOV2" s="20"/>
      <c r="GOW2" s="20"/>
      <c r="GOX2" s="20"/>
      <c r="GOY2" s="20"/>
      <c r="GOZ2" s="20"/>
      <c r="GPA2" s="20"/>
      <c r="GPB2" s="20"/>
      <c r="GPC2" s="20"/>
      <c r="GPD2" s="20"/>
      <c r="GPE2" s="20"/>
      <c r="GPF2" s="20"/>
      <c r="GPG2" s="20"/>
      <c r="GPH2" s="20"/>
      <c r="GPI2" s="20"/>
      <c r="GPJ2" s="20"/>
      <c r="GPK2" s="20"/>
      <c r="GPL2" s="20"/>
      <c r="GPM2" s="20"/>
      <c r="GPN2" s="20"/>
      <c r="GPO2" s="20"/>
      <c r="GPP2" s="20"/>
      <c r="GPQ2" s="20"/>
      <c r="GPR2" s="20"/>
      <c r="GPS2" s="20"/>
      <c r="GPT2" s="20"/>
      <c r="GPU2" s="20"/>
      <c r="GPV2" s="20"/>
      <c r="GPW2" s="20"/>
      <c r="GPX2" s="20"/>
      <c r="GPY2" s="20"/>
      <c r="GPZ2" s="20"/>
      <c r="GQA2" s="20"/>
      <c r="GQB2" s="20"/>
      <c r="GQC2" s="20"/>
      <c r="GQD2" s="20"/>
      <c r="GQE2" s="20"/>
      <c r="GQF2" s="20"/>
      <c r="GQG2" s="20"/>
      <c r="GQH2" s="20"/>
      <c r="GQI2" s="20"/>
      <c r="GQJ2" s="20"/>
      <c r="GQK2" s="20"/>
      <c r="GQL2" s="20"/>
      <c r="GQM2" s="20"/>
      <c r="GQN2" s="20"/>
      <c r="GQO2" s="20"/>
      <c r="GQP2" s="20"/>
      <c r="GQQ2" s="20"/>
      <c r="GQR2" s="20"/>
      <c r="GQS2" s="20"/>
      <c r="GQT2" s="20"/>
      <c r="GQU2" s="20"/>
      <c r="GQV2" s="20"/>
      <c r="GQW2" s="20"/>
      <c r="GQX2" s="20"/>
      <c r="GQY2" s="20"/>
      <c r="GQZ2" s="20"/>
      <c r="GRA2" s="20"/>
      <c r="GRB2" s="20"/>
      <c r="GRC2" s="20"/>
      <c r="GRD2" s="20"/>
      <c r="GRE2" s="20"/>
      <c r="GRF2" s="20"/>
      <c r="GRG2" s="20"/>
      <c r="GRH2" s="20"/>
      <c r="GRI2" s="20"/>
      <c r="GRJ2" s="20"/>
      <c r="GRK2" s="20"/>
      <c r="GRL2" s="20"/>
      <c r="GRM2" s="20"/>
      <c r="GRN2" s="20"/>
      <c r="GRO2" s="20"/>
      <c r="GRP2" s="20"/>
      <c r="GRQ2" s="20"/>
      <c r="GRR2" s="20"/>
      <c r="GRS2" s="20"/>
      <c r="GRT2" s="20"/>
      <c r="GRU2" s="20"/>
      <c r="GRV2" s="20"/>
      <c r="GRW2" s="20"/>
      <c r="GRX2" s="20"/>
      <c r="GRY2" s="20"/>
      <c r="GRZ2" s="20"/>
      <c r="GSA2" s="20"/>
      <c r="GSB2" s="20"/>
      <c r="GSC2" s="20"/>
      <c r="GSD2" s="20"/>
      <c r="GSE2" s="20"/>
      <c r="GSF2" s="20"/>
      <c r="GSG2" s="20"/>
      <c r="GSH2" s="20"/>
      <c r="GSI2" s="20"/>
      <c r="GSJ2" s="20"/>
      <c r="GSK2" s="20"/>
      <c r="GSL2" s="20"/>
      <c r="GSM2" s="20"/>
      <c r="GSN2" s="20"/>
      <c r="GSO2" s="20"/>
      <c r="GSP2" s="20"/>
      <c r="GSQ2" s="20"/>
      <c r="GSR2" s="20"/>
      <c r="GSS2" s="20"/>
      <c r="GST2" s="20"/>
      <c r="GSU2" s="20"/>
      <c r="GSV2" s="20"/>
      <c r="GSW2" s="20"/>
      <c r="GSX2" s="20"/>
      <c r="GSY2" s="20"/>
      <c r="GSZ2" s="20"/>
      <c r="GTA2" s="20"/>
      <c r="GTB2" s="20"/>
      <c r="GTC2" s="20"/>
      <c r="GTD2" s="20"/>
      <c r="GTE2" s="20"/>
      <c r="GTF2" s="20"/>
      <c r="GTG2" s="20"/>
      <c r="GTH2" s="20"/>
      <c r="GTI2" s="20"/>
      <c r="GTJ2" s="20"/>
      <c r="GTK2" s="20"/>
      <c r="GTL2" s="20"/>
      <c r="GTM2" s="20"/>
      <c r="GTN2" s="20"/>
      <c r="GTO2" s="20"/>
      <c r="GTP2" s="20"/>
      <c r="GTQ2" s="20"/>
      <c r="GTR2" s="20"/>
      <c r="GTS2" s="20"/>
      <c r="GTT2" s="20"/>
      <c r="GTU2" s="20"/>
      <c r="GTV2" s="20"/>
      <c r="GTW2" s="20"/>
      <c r="GTX2" s="20"/>
      <c r="GTY2" s="20"/>
      <c r="GTZ2" s="20"/>
      <c r="GUA2" s="20"/>
      <c r="GUB2" s="20"/>
      <c r="GUC2" s="20"/>
      <c r="GUD2" s="20"/>
      <c r="GUE2" s="20"/>
      <c r="GUF2" s="20"/>
      <c r="GUG2" s="20"/>
      <c r="GUH2" s="20"/>
      <c r="GUI2" s="20"/>
      <c r="GUJ2" s="20"/>
      <c r="GUK2" s="20"/>
      <c r="GUL2" s="20"/>
      <c r="GUM2" s="20"/>
      <c r="GUN2" s="20"/>
      <c r="GUO2" s="20"/>
      <c r="GUP2" s="20"/>
      <c r="GUQ2" s="20"/>
      <c r="GUR2" s="20"/>
      <c r="GUS2" s="20"/>
      <c r="GUT2" s="20"/>
      <c r="GUU2" s="20"/>
      <c r="GUV2" s="20"/>
      <c r="GUW2" s="20"/>
      <c r="GUX2" s="20"/>
      <c r="GUY2" s="20"/>
      <c r="GUZ2" s="20"/>
      <c r="GVA2" s="20"/>
      <c r="GVB2" s="20"/>
      <c r="GVC2" s="20"/>
      <c r="GVD2" s="20"/>
      <c r="GVE2" s="20"/>
      <c r="GVF2" s="20"/>
      <c r="GVG2" s="20"/>
      <c r="GVH2" s="20"/>
      <c r="GVI2" s="20"/>
      <c r="GVJ2" s="20"/>
      <c r="GVK2" s="20"/>
      <c r="GVL2" s="20"/>
      <c r="GVM2" s="20"/>
      <c r="GVN2" s="20"/>
      <c r="GVO2" s="20"/>
      <c r="GVP2" s="20"/>
      <c r="GVQ2" s="20"/>
      <c r="GVR2" s="20"/>
      <c r="GVS2" s="20"/>
      <c r="GVT2" s="20"/>
      <c r="GVU2" s="20"/>
      <c r="GVV2" s="20"/>
      <c r="GVW2" s="20"/>
      <c r="GVX2" s="20"/>
      <c r="GVY2" s="20"/>
      <c r="GVZ2" s="20"/>
      <c r="GWA2" s="20"/>
      <c r="GWB2" s="20"/>
      <c r="GWC2" s="20"/>
      <c r="GWD2" s="20"/>
      <c r="GWE2" s="20"/>
      <c r="GWF2" s="20"/>
      <c r="GWG2" s="20"/>
      <c r="GWH2" s="20"/>
      <c r="GWI2" s="20"/>
      <c r="GWJ2" s="20"/>
      <c r="GWK2" s="20"/>
      <c r="GWL2" s="20"/>
      <c r="GWM2" s="20"/>
      <c r="GWN2" s="20"/>
      <c r="GWO2" s="20"/>
      <c r="GWP2" s="20"/>
      <c r="GWQ2" s="20"/>
      <c r="GWR2" s="20"/>
      <c r="GWS2" s="20"/>
      <c r="GWT2" s="20"/>
      <c r="GWU2" s="20"/>
      <c r="GWV2" s="20"/>
      <c r="GWW2" s="20"/>
      <c r="GWX2" s="20"/>
      <c r="GWY2" s="20"/>
      <c r="GWZ2" s="20"/>
      <c r="GXA2" s="20"/>
      <c r="GXB2" s="20"/>
      <c r="GXC2" s="20"/>
      <c r="GXD2" s="20"/>
      <c r="GXE2" s="20"/>
      <c r="GXF2" s="20"/>
      <c r="GXG2" s="20"/>
      <c r="GXH2" s="20"/>
      <c r="GXI2" s="20"/>
      <c r="GXJ2" s="20"/>
      <c r="GXK2" s="20"/>
      <c r="GXL2" s="20"/>
      <c r="GXM2" s="20"/>
      <c r="GXN2" s="20"/>
      <c r="GXO2" s="20"/>
      <c r="GXP2" s="20"/>
      <c r="GXQ2" s="20"/>
      <c r="GXR2" s="20"/>
      <c r="GXS2" s="20"/>
      <c r="GXT2" s="20"/>
      <c r="GXU2" s="20"/>
      <c r="GXV2" s="20"/>
      <c r="GXW2" s="20"/>
      <c r="GXX2" s="20"/>
      <c r="GXY2" s="20"/>
      <c r="GXZ2" s="20"/>
      <c r="GYA2" s="20"/>
      <c r="GYB2" s="20"/>
      <c r="GYC2" s="20"/>
      <c r="GYD2" s="20"/>
      <c r="GYE2" s="20"/>
      <c r="GYF2" s="20"/>
      <c r="GYG2" s="20"/>
      <c r="GYH2" s="20"/>
      <c r="GYI2" s="20"/>
      <c r="GYJ2" s="20"/>
      <c r="GYK2" s="20"/>
      <c r="GYL2" s="20"/>
      <c r="GYM2" s="20"/>
      <c r="GYN2" s="20"/>
      <c r="GYO2" s="20"/>
      <c r="GYP2" s="20"/>
      <c r="GYQ2" s="20"/>
      <c r="GYR2" s="20"/>
      <c r="GYS2" s="20"/>
      <c r="GYT2" s="20"/>
      <c r="GYU2" s="20"/>
      <c r="GYV2" s="20"/>
      <c r="GYW2" s="20"/>
      <c r="GYX2" s="20"/>
      <c r="GYY2" s="20"/>
      <c r="GYZ2" s="20"/>
      <c r="GZA2" s="20"/>
      <c r="GZB2" s="20"/>
      <c r="GZC2" s="20"/>
      <c r="GZD2" s="20"/>
      <c r="GZE2" s="20"/>
      <c r="GZF2" s="20"/>
      <c r="GZG2" s="20"/>
      <c r="GZH2" s="20"/>
      <c r="GZI2" s="20"/>
      <c r="GZJ2" s="20"/>
      <c r="GZK2" s="20"/>
      <c r="GZL2" s="20"/>
      <c r="GZM2" s="20"/>
      <c r="GZN2" s="20"/>
      <c r="GZO2" s="20"/>
      <c r="GZP2" s="20"/>
      <c r="GZQ2" s="20"/>
      <c r="GZR2" s="20"/>
      <c r="GZS2" s="20"/>
      <c r="GZT2" s="20"/>
      <c r="GZU2" s="20"/>
      <c r="GZV2" s="20"/>
      <c r="GZW2" s="20"/>
      <c r="GZX2" s="20"/>
      <c r="GZY2" s="20"/>
      <c r="GZZ2" s="20"/>
      <c r="HAA2" s="20"/>
      <c r="HAB2" s="20"/>
      <c r="HAC2" s="20"/>
      <c r="HAD2" s="20"/>
      <c r="HAE2" s="20"/>
      <c r="HAF2" s="20"/>
      <c r="HAG2" s="20"/>
      <c r="HAH2" s="20"/>
      <c r="HAI2" s="20"/>
      <c r="HAJ2" s="20"/>
      <c r="HAK2" s="20"/>
      <c r="HAL2" s="20"/>
      <c r="HAM2" s="20"/>
      <c r="HAN2" s="20"/>
      <c r="HAO2" s="20"/>
      <c r="HAP2" s="20"/>
      <c r="HAQ2" s="20"/>
      <c r="HAR2" s="20"/>
      <c r="HAS2" s="20"/>
      <c r="HAT2" s="20"/>
      <c r="HAU2" s="20"/>
      <c r="HAV2" s="20"/>
      <c r="HAW2" s="20"/>
      <c r="HAX2" s="20"/>
      <c r="HAY2" s="20"/>
      <c r="HAZ2" s="20"/>
      <c r="HBA2" s="20"/>
      <c r="HBB2" s="20"/>
      <c r="HBC2" s="20"/>
      <c r="HBD2" s="20"/>
      <c r="HBE2" s="20"/>
      <c r="HBF2" s="20"/>
      <c r="HBG2" s="20"/>
      <c r="HBH2" s="20"/>
      <c r="HBI2" s="20"/>
      <c r="HBJ2" s="20"/>
      <c r="HBK2" s="20"/>
      <c r="HBL2" s="20"/>
      <c r="HBM2" s="20"/>
      <c r="HBN2" s="20"/>
      <c r="HBO2" s="20"/>
      <c r="HBP2" s="20"/>
      <c r="HBQ2" s="20"/>
      <c r="HBR2" s="20"/>
      <c r="HBS2" s="20"/>
      <c r="HBT2" s="20"/>
      <c r="HBU2" s="20"/>
      <c r="HBV2" s="20"/>
      <c r="HBW2" s="20"/>
      <c r="HBX2" s="20"/>
      <c r="HBY2" s="20"/>
      <c r="HBZ2" s="20"/>
      <c r="HCA2" s="20"/>
      <c r="HCB2" s="20"/>
      <c r="HCC2" s="20"/>
      <c r="HCD2" s="20"/>
      <c r="HCE2" s="20"/>
      <c r="HCF2" s="20"/>
      <c r="HCG2" s="20"/>
      <c r="HCH2" s="20"/>
      <c r="HCI2" s="20"/>
      <c r="HCJ2" s="20"/>
      <c r="HCK2" s="20"/>
      <c r="HCL2" s="20"/>
      <c r="HCM2" s="20"/>
      <c r="HCN2" s="20"/>
      <c r="HCO2" s="20"/>
      <c r="HCP2" s="20"/>
      <c r="HCQ2" s="20"/>
      <c r="HCR2" s="20"/>
      <c r="HCS2" s="20"/>
      <c r="HCT2" s="20"/>
      <c r="HCU2" s="20"/>
      <c r="HCV2" s="20"/>
      <c r="HCW2" s="20"/>
      <c r="HCX2" s="20"/>
      <c r="HCY2" s="20"/>
      <c r="HCZ2" s="20"/>
      <c r="HDA2" s="20"/>
      <c r="HDB2" s="20"/>
      <c r="HDC2" s="20"/>
      <c r="HDD2" s="20"/>
      <c r="HDE2" s="20"/>
      <c r="HDF2" s="20"/>
      <c r="HDG2" s="20"/>
      <c r="HDH2" s="20"/>
      <c r="HDI2" s="20"/>
      <c r="HDJ2" s="20"/>
      <c r="HDK2" s="20"/>
      <c r="HDL2" s="20"/>
      <c r="HDM2" s="20"/>
      <c r="HDN2" s="20"/>
      <c r="HDO2" s="20"/>
      <c r="HDP2" s="20"/>
      <c r="HDQ2" s="20"/>
      <c r="HDR2" s="20"/>
      <c r="HDS2" s="20"/>
      <c r="HDT2" s="20"/>
      <c r="HDU2" s="20"/>
      <c r="HDV2" s="20"/>
      <c r="HDW2" s="20"/>
      <c r="HDX2" s="20"/>
      <c r="HDY2" s="20"/>
      <c r="HDZ2" s="20"/>
      <c r="HEA2" s="20"/>
      <c r="HEB2" s="20"/>
      <c r="HEC2" s="20"/>
      <c r="HED2" s="20"/>
      <c r="HEE2" s="20"/>
      <c r="HEF2" s="20"/>
      <c r="HEG2" s="20"/>
      <c r="HEH2" s="20"/>
      <c r="HEI2" s="20"/>
      <c r="HEJ2" s="20"/>
      <c r="HEK2" s="20"/>
      <c r="HEL2" s="20"/>
      <c r="HEM2" s="20"/>
      <c r="HEN2" s="20"/>
      <c r="HEO2" s="20"/>
      <c r="HEP2" s="20"/>
      <c r="HEQ2" s="20"/>
      <c r="HER2" s="20"/>
      <c r="HES2" s="20"/>
      <c r="HET2" s="20"/>
      <c r="HEU2" s="20"/>
      <c r="HEV2" s="20"/>
      <c r="HEW2" s="20"/>
      <c r="HEX2" s="20"/>
      <c r="HEY2" s="20"/>
      <c r="HEZ2" s="20"/>
      <c r="HFA2" s="20"/>
      <c r="HFB2" s="20"/>
      <c r="HFC2" s="20"/>
      <c r="HFD2" s="20"/>
      <c r="HFE2" s="20"/>
      <c r="HFF2" s="20"/>
      <c r="HFG2" s="20"/>
      <c r="HFH2" s="20"/>
      <c r="HFI2" s="20"/>
      <c r="HFJ2" s="20"/>
      <c r="HFK2" s="20"/>
      <c r="HFL2" s="20"/>
      <c r="HFM2" s="20"/>
      <c r="HFN2" s="20"/>
      <c r="HFO2" s="20"/>
      <c r="HFP2" s="20"/>
      <c r="HFQ2" s="20"/>
      <c r="HFR2" s="20"/>
      <c r="HFS2" s="20"/>
      <c r="HFT2" s="20"/>
      <c r="HFU2" s="20"/>
      <c r="HFV2" s="20"/>
      <c r="HFW2" s="20"/>
      <c r="HFX2" s="20"/>
      <c r="HFY2" s="20"/>
      <c r="HFZ2" s="20"/>
      <c r="HGA2" s="20"/>
      <c r="HGB2" s="20"/>
      <c r="HGC2" s="20"/>
      <c r="HGD2" s="20"/>
      <c r="HGE2" s="20"/>
      <c r="HGF2" s="20"/>
      <c r="HGG2" s="20"/>
      <c r="HGH2" s="20"/>
      <c r="HGI2" s="20"/>
      <c r="HGJ2" s="20"/>
      <c r="HGK2" s="20"/>
      <c r="HGL2" s="20"/>
      <c r="HGM2" s="20"/>
      <c r="HGN2" s="20"/>
      <c r="HGO2" s="20"/>
      <c r="HGP2" s="20"/>
      <c r="HGQ2" s="20"/>
      <c r="HGR2" s="20"/>
      <c r="HGS2" s="20"/>
      <c r="HGT2" s="20"/>
      <c r="HGU2" s="20"/>
      <c r="HGV2" s="20"/>
      <c r="HGW2" s="20"/>
      <c r="HGX2" s="20"/>
      <c r="HGY2" s="20"/>
      <c r="HGZ2" s="20"/>
      <c r="HHA2" s="20"/>
      <c r="HHB2" s="20"/>
      <c r="HHC2" s="20"/>
      <c r="HHD2" s="20"/>
      <c r="HHE2" s="20"/>
      <c r="HHF2" s="20"/>
      <c r="HHG2" s="20"/>
      <c r="HHH2" s="20"/>
      <c r="HHI2" s="20"/>
      <c r="HHJ2" s="20"/>
      <c r="HHK2" s="20"/>
      <c r="HHL2" s="20"/>
      <c r="HHM2" s="20"/>
      <c r="HHN2" s="20"/>
      <c r="HHO2" s="20"/>
      <c r="HHP2" s="20"/>
      <c r="HHQ2" s="20"/>
      <c r="HHR2" s="20"/>
      <c r="HHS2" s="20"/>
      <c r="HHT2" s="20"/>
      <c r="HHU2" s="20"/>
      <c r="HHV2" s="20"/>
      <c r="HHW2" s="20"/>
      <c r="HHX2" s="20"/>
      <c r="HHY2" s="20"/>
      <c r="HHZ2" s="20"/>
      <c r="HIA2" s="20"/>
      <c r="HIB2" s="20"/>
      <c r="HIC2" s="20"/>
      <c r="HID2" s="20"/>
      <c r="HIE2" s="20"/>
      <c r="HIF2" s="20"/>
      <c r="HIG2" s="20"/>
      <c r="HIH2" s="20"/>
      <c r="HII2" s="20"/>
      <c r="HIJ2" s="20"/>
      <c r="HIK2" s="20"/>
      <c r="HIL2" s="20"/>
      <c r="HIM2" s="20"/>
      <c r="HIN2" s="20"/>
      <c r="HIO2" s="20"/>
      <c r="HIP2" s="20"/>
      <c r="HIQ2" s="20"/>
      <c r="HIR2" s="20"/>
      <c r="HIS2" s="20"/>
      <c r="HIT2" s="20"/>
      <c r="HIU2" s="20"/>
      <c r="HIV2" s="20"/>
      <c r="HIW2" s="20"/>
      <c r="HIX2" s="20"/>
      <c r="HIY2" s="20"/>
      <c r="HIZ2" s="20"/>
      <c r="HJA2" s="20"/>
      <c r="HJB2" s="20"/>
      <c r="HJC2" s="20"/>
      <c r="HJD2" s="20"/>
      <c r="HJE2" s="20"/>
      <c r="HJF2" s="20"/>
      <c r="HJG2" s="20"/>
      <c r="HJH2" s="20"/>
      <c r="HJI2" s="20"/>
      <c r="HJJ2" s="20"/>
      <c r="HJK2" s="20"/>
      <c r="HJL2" s="20"/>
      <c r="HJM2" s="20"/>
      <c r="HJN2" s="20"/>
      <c r="HJO2" s="20"/>
      <c r="HJP2" s="20"/>
      <c r="HJQ2" s="20"/>
      <c r="HJR2" s="20"/>
      <c r="HJS2" s="20"/>
      <c r="HJT2" s="20"/>
      <c r="HJU2" s="20"/>
      <c r="HJV2" s="20"/>
      <c r="HJW2" s="20"/>
      <c r="HJX2" s="20"/>
      <c r="HJY2" s="20"/>
      <c r="HJZ2" s="20"/>
      <c r="HKA2" s="20"/>
      <c r="HKB2" s="20"/>
      <c r="HKC2" s="20"/>
      <c r="HKD2" s="20"/>
      <c r="HKE2" s="20"/>
      <c r="HKF2" s="20"/>
      <c r="HKG2" s="20"/>
      <c r="HKH2" s="20"/>
      <c r="HKI2" s="20"/>
      <c r="HKJ2" s="20"/>
      <c r="HKK2" s="20"/>
      <c r="HKL2" s="20"/>
      <c r="HKM2" s="20"/>
      <c r="HKN2" s="20"/>
      <c r="HKO2" s="20"/>
      <c r="HKP2" s="20"/>
      <c r="HKQ2" s="20"/>
      <c r="HKR2" s="20"/>
      <c r="HKS2" s="20"/>
      <c r="HKT2" s="20"/>
      <c r="HKU2" s="20"/>
      <c r="HKV2" s="20"/>
      <c r="HKW2" s="20"/>
      <c r="HKX2" s="20"/>
      <c r="HKY2" s="20"/>
      <c r="HKZ2" s="20"/>
      <c r="HLA2" s="20"/>
      <c r="HLB2" s="20"/>
      <c r="HLC2" s="20"/>
      <c r="HLD2" s="20"/>
      <c r="HLE2" s="20"/>
      <c r="HLF2" s="20"/>
      <c r="HLG2" s="20"/>
      <c r="HLH2" s="20"/>
      <c r="HLI2" s="20"/>
      <c r="HLJ2" s="20"/>
      <c r="HLK2" s="20"/>
      <c r="HLL2" s="20"/>
      <c r="HLM2" s="20"/>
      <c r="HLN2" s="20"/>
      <c r="HLO2" s="20"/>
      <c r="HLP2" s="20"/>
      <c r="HLQ2" s="20"/>
      <c r="HLR2" s="20"/>
      <c r="HLS2" s="20"/>
      <c r="HLT2" s="20"/>
      <c r="HLU2" s="20"/>
      <c r="HLV2" s="20"/>
      <c r="HLW2" s="20"/>
      <c r="HLX2" s="20"/>
      <c r="HLY2" s="20"/>
      <c r="HLZ2" s="20"/>
      <c r="HMA2" s="20"/>
      <c r="HMB2" s="20"/>
      <c r="HMC2" s="20"/>
      <c r="HMD2" s="20"/>
      <c r="HME2" s="20"/>
      <c r="HMF2" s="20"/>
      <c r="HMG2" s="20"/>
      <c r="HMH2" s="20"/>
      <c r="HMI2" s="20"/>
      <c r="HMJ2" s="20"/>
      <c r="HMK2" s="20"/>
      <c r="HML2" s="20"/>
      <c r="HMM2" s="20"/>
      <c r="HMN2" s="20"/>
      <c r="HMO2" s="20"/>
      <c r="HMP2" s="20"/>
      <c r="HMQ2" s="20"/>
      <c r="HMR2" s="20"/>
      <c r="HMS2" s="20"/>
      <c r="HMT2" s="20"/>
      <c r="HMU2" s="20"/>
      <c r="HMV2" s="20"/>
      <c r="HMW2" s="20"/>
      <c r="HMX2" s="20"/>
      <c r="HMY2" s="20"/>
      <c r="HMZ2" s="20"/>
      <c r="HNA2" s="20"/>
      <c r="HNB2" s="20"/>
      <c r="HNC2" s="20"/>
      <c r="HND2" s="20"/>
      <c r="HNE2" s="20"/>
      <c r="HNF2" s="20"/>
      <c r="HNG2" s="20"/>
      <c r="HNH2" s="20"/>
      <c r="HNI2" s="20"/>
      <c r="HNJ2" s="20"/>
      <c r="HNK2" s="20"/>
      <c r="HNL2" s="20"/>
      <c r="HNM2" s="20"/>
      <c r="HNN2" s="20"/>
      <c r="HNO2" s="20"/>
      <c r="HNP2" s="20"/>
      <c r="HNQ2" s="20"/>
      <c r="HNR2" s="20"/>
      <c r="HNS2" s="20"/>
      <c r="HNT2" s="20"/>
      <c r="HNU2" s="20"/>
      <c r="HNV2" s="20"/>
      <c r="HNW2" s="20"/>
      <c r="HNX2" s="20"/>
      <c r="HNY2" s="20"/>
      <c r="HNZ2" s="20"/>
      <c r="HOA2" s="20"/>
      <c r="HOB2" s="20"/>
      <c r="HOC2" s="20"/>
      <c r="HOD2" s="20"/>
      <c r="HOE2" s="20"/>
      <c r="HOF2" s="20"/>
      <c r="HOG2" s="20"/>
      <c r="HOH2" s="20"/>
      <c r="HOI2" s="20"/>
      <c r="HOJ2" s="20"/>
      <c r="HOK2" s="20"/>
      <c r="HOL2" s="20"/>
      <c r="HOM2" s="20"/>
      <c r="HON2" s="20"/>
      <c r="HOO2" s="20"/>
      <c r="HOP2" s="20"/>
      <c r="HOQ2" s="20"/>
      <c r="HOR2" s="20"/>
      <c r="HOS2" s="20"/>
      <c r="HOT2" s="20"/>
      <c r="HOU2" s="20"/>
      <c r="HOV2" s="20"/>
      <c r="HOW2" s="20"/>
      <c r="HOX2" s="20"/>
      <c r="HOY2" s="20"/>
      <c r="HOZ2" s="20"/>
      <c r="HPA2" s="20"/>
      <c r="HPB2" s="20"/>
      <c r="HPC2" s="20"/>
      <c r="HPD2" s="20"/>
      <c r="HPE2" s="20"/>
      <c r="HPF2" s="20"/>
      <c r="HPG2" s="20"/>
      <c r="HPH2" s="20"/>
      <c r="HPI2" s="20"/>
      <c r="HPJ2" s="20"/>
      <c r="HPK2" s="20"/>
      <c r="HPL2" s="20"/>
      <c r="HPM2" s="20"/>
      <c r="HPN2" s="20"/>
      <c r="HPO2" s="20"/>
      <c r="HPP2" s="20"/>
      <c r="HPQ2" s="20"/>
      <c r="HPR2" s="20"/>
      <c r="HPS2" s="20"/>
      <c r="HPT2" s="20"/>
      <c r="HPU2" s="20"/>
      <c r="HPV2" s="20"/>
      <c r="HPW2" s="20"/>
      <c r="HPX2" s="20"/>
      <c r="HPY2" s="20"/>
      <c r="HPZ2" s="20"/>
      <c r="HQA2" s="20"/>
      <c r="HQB2" s="20"/>
      <c r="HQC2" s="20"/>
      <c r="HQD2" s="20"/>
      <c r="HQE2" s="20"/>
      <c r="HQF2" s="20"/>
      <c r="HQG2" s="20"/>
      <c r="HQH2" s="20"/>
      <c r="HQI2" s="20"/>
      <c r="HQJ2" s="20"/>
      <c r="HQK2" s="20"/>
      <c r="HQL2" s="20"/>
      <c r="HQM2" s="20"/>
      <c r="HQN2" s="20"/>
      <c r="HQO2" s="20"/>
      <c r="HQP2" s="20"/>
      <c r="HQQ2" s="20"/>
      <c r="HQR2" s="20"/>
      <c r="HQS2" s="20"/>
      <c r="HQT2" s="20"/>
      <c r="HQU2" s="20"/>
      <c r="HQV2" s="20"/>
      <c r="HQW2" s="20"/>
      <c r="HQX2" s="20"/>
      <c r="HQY2" s="20"/>
      <c r="HQZ2" s="20"/>
      <c r="HRA2" s="20"/>
      <c r="HRB2" s="20"/>
      <c r="HRC2" s="20"/>
      <c r="HRD2" s="20"/>
      <c r="HRE2" s="20"/>
      <c r="HRF2" s="20"/>
      <c r="HRG2" s="20"/>
      <c r="HRH2" s="20"/>
      <c r="HRI2" s="20"/>
      <c r="HRJ2" s="20"/>
      <c r="HRK2" s="20"/>
      <c r="HRL2" s="20"/>
      <c r="HRM2" s="20"/>
      <c r="HRN2" s="20"/>
      <c r="HRO2" s="20"/>
      <c r="HRP2" s="20"/>
      <c r="HRQ2" s="20"/>
      <c r="HRR2" s="20"/>
      <c r="HRS2" s="20"/>
      <c r="HRT2" s="20"/>
      <c r="HRU2" s="20"/>
      <c r="HRV2" s="20"/>
      <c r="HRW2" s="20"/>
      <c r="HRX2" s="20"/>
      <c r="HRY2" s="20"/>
      <c r="HRZ2" s="20"/>
      <c r="HSA2" s="20"/>
      <c r="HSB2" s="20"/>
      <c r="HSC2" s="20"/>
      <c r="HSD2" s="20"/>
      <c r="HSE2" s="20"/>
      <c r="HSF2" s="20"/>
      <c r="HSG2" s="20"/>
      <c r="HSH2" s="20"/>
      <c r="HSI2" s="20"/>
      <c r="HSJ2" s="20"/>
      <c r="HSK2" s="20"/>
      <c r="HSL2" s="20"/>
      <c r="HSM2" s="20"/>
      <c r="HSN2" s="20"/>
      <c r="HSO2" s="20"/>
      <c r="HSP2" s="20"/>
      <c r="HSQ2" s="20"/>
      <c r="HSR2" s="20"/>
      <c r="HSS2" s="20"/>
      <c r="HST2" s="20"/>
      <c r="HSU2" s="20"/>
      <c r="HSV2" s="20"/>
      <c r="HSW2" s="20"/>
      <c r="HSX2" s="20"/>
      <c r="HSY2" s="20"/>
      <c r="HSZ2" s="20"/>
      <c r="HTA2" s="20"/>
      <c r="HTB2" s="20"/>
      <c r="HTC2" s="20"/>
      <c r="HTD2" s="20"/>
      <c r="HTE2" s="20"/>
      <c r="HTF2" s="20"/>
      <c r="HTG2" s="20"/>
      <c r="HTH2" s="20"/>
      <c r="HTI2" s="20"/>
      <c r="HTJ2" s="20"/>
      <c r="HTK2" s="20"/>
      <c r="HTL2" s="20"/>
      <c r="HTM2" s="20"/>
      <c r="HTN2" s="20"/>
      <c r="HTO2" s="20"/>
      <c r="HTP2" s="20"/>
      <c r="HTQ2" s="20"/>
      <c r="HTR2" s="20"/>
      <c r="HTS2" s="20"/>
      <c r="HTT2" s="20"/>
      <c r="HTU2" s="20"/>
      <c r="HTV2" s="20"/>
      <c r="HTW2" s="20"/>
      <c r="HTX2" s="20"/>
      <c r="HTY2" s="20"/>
      <c r="HTZ2" s="20"/>
      <c r="HUA2" s="20"/>
      <c r="HUB2" s="20"/>
      <c r="HUC2" s="20"/>
      <c r="HUD2" s="20"/>
      <c r="HUE2" s="20"/>
      <c r="HUF2" s="20"/>
      <c r="HUG2" s="20"/>
      <c r="HUH2" s="20"/>
      <c r="HUI2" s="20"/>
      <c r="HUJ2" s="20"/>
      <c r="HUK2" s="20"/>
      <c r="HUL2" s="20"/>
      <c r="HUM2" s="20"/>
      <c r="HUN2" s="20"/>
      <c r="HUO2" s="20"/>
      <c r="HUP2" s="20"/>
      <c r="HUQ2" s="20"/>
      <c r="HUR2" s="20"/>
      <c r="HUS2" s="20"/>
      <c r="HUT2" s="20"/>
      <c r="HUU2" s="20"/>
      <c r="HUV2" s="20"/>
      <c r="HUW2" s="20"/>
      <c r="HUX2" s="20"/>
      <c r="HUY2" s="20"/>
      <c r="HUZ2" s="20"/>
      <c r="HVA2" s="20"/>
      <c r="HVB2" s="20"/>
      <c r="HVC2" s="20"/>
      <c r="HVD2" s="20"/>
      <c r="HVE2" s="20"/>
      <c r="HVF2" s="20"/>
      <c r="HVG2" s="20"/>
      <c r="HVH2" s="20"/>
      <c r="HVI2" s="20"/>
      <c r="HVJ2" s="20"/>
      <c r="HVK2" s="20"/>
      <c r="HVL2" s="20"/>
      <c r="HVM2" s="20"/>
      <c r="HVN2" s="20"/>
      <c r="HVO2" s="20"/>
      <c r="HVP2" s="20"/>
      <c r="HVQ2" s="20"/>
      <c r="HVR2" s="20"/>
      <c r="HVS2" s="20"/>
      <c r="HVT2" s="20"/>
      <c r="HVU2" s="20"/>
      <c r="HVV2" s="20"/>
      <c r="HVW2" s="20"/>
      <c r="HVX2" s="20"/>
      <c r="HVY2" s="20"/>
      <c r="HVZ2" s="20"/>
      <c r="HWA2" s="20"/>
      <c r="HWB2" s="20"/>
      <c r="HWC2" s="20"/>
      <c r="HWD2" s="20"/>
      <c r="HWE2" s="20"/>
      <c r="HWF2" s="20"/>
      <c r="HWG2" s="20"/>
      <c r="HWH2" s="20"/>
      <c r="HWI2" s="20"/>
      <c r="HWJ2" s="20"/>
      <c r="HWK2" s="20"/>
      <c r="HWL2" s="20"/>
      <c r="HWM2" s="20"/>
      <c r="HWN2" s="20"/>
      <c r="HWO2" s="20"/>
      <c r="HWP2" s="20"/>
      <c r="HWQ2" s="20"/>
      <c r="HWR2" s="20"/>
      <c r="HWS2" s="20"/>
      <c r="HWT2" s="20"/>
      <c r="HWU2" s="20"/>
      <c r="HWV2" s="20"/>
      <c r="HWW2" s="20"/>
      <c r="HWX2" s="20"/>
      <c r="HWY2" s="20"/>
      <c r="HWZ2" s="20"/>
      <c r="HXA2" s="20"/>
      <c r="HXB2" s="20"/>
      <c r="HXC2" s="20"/>
      <c r="HXD2" s="20"/>
      <c r="HXE2" s="20"/>
      <c r="HXF2" s="20"/>
      <c r="HXG2" s="20"/>
      <c r="HXH2" s="20"/>
      <c r="HXI2" s="20"/>
      <c r="HXJ2" s="20"/>
      <c r="HXK2" s="20"/>
      <c r="HXL2" s="20"/>
      <c r="HXM2" s="20"/>
      <c r="HXN2" s="20"/>
      <c r="HXO2" s="20"/>
      <c r="HXP2" s="20"/>
      <c r="HXQ2" s="20"/>
      <c r="HXR2" s="20"/>
      <c r="HXS2" s="20"/>
      <c r="HXT2" s="20"/>
      <c r="HXU2" s="20"/>
      <c r="HXV2" s="20"/>
      <c r="HXW2" s="20"/>
      <c r="HXX2" s="20"/>
      <c r="HXY2" s="20"/>
      <c r="HXZ2" s="20"/>
      <c r="HYA2" s="20"/>
      <c r="HYB2" s="20"/>
      <c r="HYC2" s="20"/>
      <c r="HYD2" s="20"/>
      <c r="HYE2" s="20"/>
      <c r="HYF2" s="20"/>
      <c r="HYG2" s="20"/>
      <c r="HYH2" s="20"/>
      <c r="HYI2" s="20"/>
      <c r="HYJ2" s="20"/>
      <c r="HYK2" s="20"/>
      <c r="HYL2" s="20"/>
      <c r="HYM2" s="20"/>
      <c r="HYN2" s="20"/>
      <c r="HYO2" s="20"/>
      <c r="HYP2" s="20"/>
      <c r="HYQ2" s="20"/>
      <c r="HYR2" s="20"/>
      <c r="HYS2" s="20"/>
      <c r="HYT2" s="20"/>
      <c r="HYU2" s="20"/>
      <c r="HYV2" s="20"/>
      <c r="HYW2" s="20"/>
      <c r="HYX2" s="20"/>
      <c r="HYY2" s="20"/>
      <c r="HYZ2" s="20"/>
      <c r="HZA2" s="20"/>
      <c r="HZB2" s="20"/>
      <c r="HZC2" s="20"/>
      <c r="HZD2" s="20"/>
      <c r="HZE2" s="20"/>
      <c r="HZF2" s="20"/>
      <c r="HZG2" s="20"/>
      <c r="HZH2" s="20"/>
      <c r="HZI2" s="20"/>
      <c r="HZJ2" s="20"/>
      <c r="HZK2" s="20"/>
      <c r="HZL2" s="20"/>
      <c r="HZM2" s="20"/>
      <c r="HZN2" s="20"/>
      <c r="HZO2" s="20"/>
      <c r="HZP2" s="20"/>
      <c r="HZQ2" s="20"/>
      <c r="HZR2" s="20"/>
      <c r="HZS2" s="20"/>
      <c r="HZT2" s="20"/>
      <c r="HZU2" s="20"/>
      <c r="HZV2" s="20"/>
      <c r="HZW2" s="20"/>
      <c r="HZX2" s="20"/>
      <c r="HZY2" s="20"/>
      <c r="HZZ2" s="20"/>
      <c r="IAA2" s="20"/>
      <c r="IAB2" s="20"/>
      <c r="IAC2" s="20"/>
      <c r="IAD2" s="20"/>
      <c r="IAE2" s="20"/>
      <c r="IAF2" s="20"/>
      <c r="IAG2" s="20"/>
      <c r="IAH2" s="20"/>
      <c r="IAI2" s="20"/>
      <c r="IAJ2" s="20"/>
      <c r="IAK2" s="20"/>
      <c r="IAL2" s="20"/>
      <c r="IAM2" s="20"/>
      <c r="IAN2" s="20"/>
      <c r="IAO2" s="20"/>
      <c r="IAP2" s="20"/>
      <c r="IAQ2" s="20"/>
      <c r="IAR2" s="20"/>
      <c r="IAS2" s="20"/>
      <c r="IAT2" s="20"/>
      <c r="IAU2" s="20"/>
      <c r="IAV2" s="20"/>
      <c r="IAW2" s="20"/>
      <c r="IAX2" s="20"/>
      <c r="IAY2" s="20"/>
      <c r="IAZ2" s="20"/>
      <c r="IBA2" s="20"/>
      <c r="IBB2" s="20"/>
      <c r="IBC2" s="20"/>
      <c r="IBD2" s="20"/>
      <c r="IBE2" s="20"/>
      <c r="IBF2" s="20"/>
      <c r="IBG2" s="20"/>
      <c r="IBH2" s="20"/>
      <c r="IBI2" s="20"/>
      <c r="IBJ2" s="20"/>
      <c r="IBK2" s="20"/>
      <c r="IBL2" s="20"/>
      <c r="IBM2" s="20"/>
      <c r="IBN2" s="20"/>
      <c r="IBO2" s="20"/>
      <c r="IBP2" s="20"/>
      <c r="IBQ2" s="20"/>
      <c r="IBR2" s="20"/>
      <c r="IBS2" s="20"/>
      <c r="IBT2" s="20"/>
      <c r="IBU2" s="20"/>
      <c r="IBV2" s="20"/>
      <c r="IBW2" s="20"/>
      <c r="IBX2" s="20"/>
      <c r="IBY2" s="20"/>
      <c r="IBZ2" s="20"/>
      <c r="ICA2" s="20"/>
      <c r="ICB2" s="20"/>
      <c r="ICC2" s="20"/>
      <c r="ICD2" s="20"/>
      <c r="ICE2" s="20"/>
      <c r="ICF2" s="20"/>
      <c r="ICG2" s="20"/>
      <c r="ICH2" s="20"/>
      <c r="ICI2" s="20"/>
      <c r="ICJ2" s="20"/>
      <c r="ICK2" s="20"/>
      <c r="ICL2" s="20"/>
      <c r="ICM2" s="20"/>
      <c r="ICN2" s="20"/>
      <c r="ICO2" s="20"/>
      <c r="ICP2" s="20"/>
      <c r="ICQ2" s="20"/>
      <c r="ICR2" s="20"/>
      <c r="ICS2" s="20"/>
      <c r="ICT2" s="20"/>
      <c r="ICU2" s="20"/>
      <c r="ICV2" s="20"/>
      <c r="ICW2" s="20"/>
      <c r="ICX2" s="20"/>
      <c r="ICY2" s="20"/>
      <c r="ICZ2" s="20"/>
      <c r="IDA2" s="20"/>
      <c r="IDB2" s="20"/>
      <c r="IDC2" s="20"/>
      <c r="IDD2" s="20"/>
      <c r="IDE2" s="20"/>
      <c r="IDF2" s="20"/>
      <c r="IDG2" s="20"/>
      <c r="IDH2" s="20"/>
      <c r="IDI2" s="20"/>
      <c r="IDJ2" s="20"/>
      <c r="IDK2" s="20"/>
      <c r="IDL2" s="20"/>
      <c r="IDM2" s="20"/>
      <c r="IDN2" s="20"/>
      <c r="IDO2" s="20"/>
      <c r="IDP2" s="20"/>
      <c r="IDQ2" s="20"/>
      <c r="IDR2" s="20"/>
      <c r="IDS2" s="20"/>
      <c r="IDT2" s="20"/>
      <c r="IDU2" s="20"/>
      <c r="IDV2" s="20"/>
      <c r="IDW2" s="20"/>
      <c r="IDX2" s="20"/>
      <c r="IDY2" s="20"/>
      <c r="IDZ2" s="20"/>
      <c r="IEA2" s="20"/>
      <c r="IEB2" s="20"/>
      <c r="IEC2" s="20"/>
      <c r="IED2" s="20"/>
      <c r="IEE2" s="20"/>
      <c r="IEF2" s="20"/>
      <c r="IEG2" s="20"/>
      <c r="IEH2" s="20"/>
      <c r="IEI2" s="20"/>
      <c r="IEJ2" s="20"/>
      <c r="IEK2" s="20"/>
      <c r="IEL2" s="20"/>
      <c r="IEM2" s="20"/>
      <c r="IEN2" s="20"/>
      <c r="IEO2" s="20"/>
      <c r="IEP2" s="20"/>
      <c r="IEQ2" s="20"/>
      <c r="IER2" s="20"/>
      <c r="IES2" s="20"/>
      <c r="IET2" s="20"/>
      <c r="IEU2" s="20"/>
      <c r="IEV2" s="20"/>
      <c r="IEW2" s="20"/>
      <c r="IEX2" s="20"/>
      <c r="IEY2" s="20"/>
      <c r="IEZ2" s="20"/>
      <c r="IFA2" s="20"/>
      <c r="IFB2" s="20"/>
      <c r="IFC2" s="20"/>
      <c r="IFD2" s="20"/>
      <c r="IFE2" s="20"/>
      <c r="IFF2" s="20"/>
      <c r="IFG2" s="20"/>
      <c r="IFH2" s="20"/>
      <c r="IFI2" s="20"/>
      <c r="IFJ2" s="20"/>
      <c r="IFK2" s="20"/>
      <c r="IFL2" s="20"/>
      <c r="IFM2" s="20"/>
      <c r="IFN2" s="20"/>
      <c r="IFO2" s="20"/>
      <c r="IFP2" s="20"/>
      <c r="IFQ2" s="20"/>
      <c r="IFR2" s="20"/>
      <c r="IFS2" s="20"/>
      <c r="IFT2" s="20"/>
      <c r="IFU2" s="20"/>
      <c r="IFV2" s="20"/>
      <c r="IFW2" s="20"/>
      <c r="IFX2" s="20"/>
      <c r="IFY2" s="20"/>
      <c r="IFZ2" s="20"/>
      <c r="IGA2" s="20"/>
      <c r="IGB2" s="20"/>
      <c r="IGC2" s="20"/>
      <c r="IGD2" s="20"/>
      <c r="IGE2" s="20"/>
      <c r="IGF2" s="20"/>
      <c r="IGG2" s="20"/>
      <c r="IGH2" s="20"/>
      <c r="IGI2" s="20"/>
      <c r="IGJ2" s="20"/>
      <c r="IGK2" s="20"/>
      <c r="IGL2" s="20"/>
      <c r="IGM2" s="20"/>
      <c r="IGN2" s="20"/>
      <c r="IGO2" s="20"/>
      <c r="IGP2" s="20"/>
      <c r="IGQ2" s="20"/>
      <c r="IGR2" s="20"/>
      <c r="IGS2" s="20"/>
      <c r="IGT2" s="20"/>
      <c r="IGU2" s="20"/>
      <c r="IGV2" s="20"/>
      <c r="IGW2" s="20"/>
      <c r="IGX2" s="20"/>
      <c r="IGY2" s="20"/>
      <c r="IGZ2" s="20"/>
      <c r="IHA2" s="20"/>
      <c r="IHB2" s="20"/>
      <c r="IHC2" s="20"/>
      <c r="IHD2" s="20"/>
      <c r="IHE2" s="20"/>
      <c r="IHF2" s="20"/>
      <c r="IHG2" s="20"/>
      <c r="IHH2" s="20"/>
      <c r="IHI2" s="20"/>
      <c r="IHJ2" s="20"/>
      <c r="IHK2" s="20"/>
      <c r="IHL2" s="20"/>
      <c r="IHM2" s="20"/>
      <c r="IHN2" s="20"/>
      <c r="IHO2" s="20"/>
      <c r="IHP2" s="20"/>
      <c r="IHQ2" s="20"/>
      <c r="IHR2" s="20"/>
      <c r="IHS2" s="20"/>
      <c r="IHT2" s="20"/>
      <c r="IHU2" s="20"/>
      <c r="IHV2" s="20"/>
      <c r="IHW2" s="20"/>
      <c r="IHX2" s="20"/>
      <c r="IHY2" s="20"/>
      <c r="IHZ2" s="20"/>
      <c r="IIA2" s="20"/>
      <c r="IIB2" s="20"/>
      <c r="IIC2" s="20"/>
      <c r="IID2" s="20"/>
      <c r="IIE2" s="20"/>
      <c r="IIF2" s="20"/>
      <c r="IIG2" s="20"/>
      <c r="IIH2" s="20"/>
      <c r="III2" s="20"/>
      <c r="IIJ2" s="20"/>
      <c r="IIK2" s="20"/>
      <c r="IIL2" s="20"/>
      <c r="IIM2" s="20"/>
      <c r="IIN2" s="20"/>
      <c r="IIO2" s="20"/>
      <c r="IIP2" s="20"/>
      <c r="IIQ2" s="20"/>
      <c r="IIR2" s="20"/>
      <c r="IIS2" s="20"/>
      <c r="IIT2" s="20"/>
      <c r="IIU2" s="20"/>
      <c r="IIV2" s="20"/>
      <c r="IIW2" s="20"/>
      <c r="IIX2" s="20"/>
      <c r="IIY2" s="20"/>
      <c r="IIZ2" s="20"/>
      <c r="IJA2" s="20"/>
      <c r="IJB2" s="20"/>
      <c r="IJC2" s="20"/>
      <c r="IJD2" s="20"/>
      <c r="IJE2" s="20"/>
      <c r="IJF2" s="20"/>
      <c r="IJG2" s="20"/>
      <c r="IJH2" s="20"/>
      <c r="IJI2" s="20"/>
      <c r="IJJ2" s="20"/>
      <c r="IJK2" s="20"/>
      <c r="IJL2" s="20"/>
      <c r="IJM2" s="20"/>
      <c r="IJN2" s="20"/>
      <c r="IJO2" s="20"/>
      <c r="IJP2" s="20"/>
      <c r="IJQ2" s="20"/>
      <c r="IJR2" s="20"/>
      <c r="IJS2" s="20"/>
      <c r="IJT2" s="20"/>
      <c r="IJU2" s="20"/>
      <c r="IJV2" s="20"/>
      <c r="IJW2" s="20"/>
      <c r="IJX2" s="20"/>
      <c r="IJY2" s="20"/>
      <c r="IJZ2" s="20"/>
      <c r="IKA2" s="20"/>
      <c r="IKB2" s="20"/>
      <c r="IKC2" s="20"/>
      <c r="IKD2" s="20"/>
      <c r="IKE2" s="20"/>
      <c r="IKF2" s="20"/>
      <c r="IKG2" s="20"/>
      <c r="IKH2" s="20"/>
      <c r="IKI2" s="20"/>
      <c r="IKJ2" s="20"/>
      <c r="IKK2" s="20"/>
      <c r="IKL2" s="20"/>
      <c r="IKM2" s="20"/>
      <c r="IKN2" s="20"/>
      <c r="IKO2" s="20"/>
      <c r="IKP2" s="20"/>
      <c r="IKQ2" s="20"/>
      <c r="IKR2" s="20"/>
      <c r="IKS2" s="20"/>
      <c r="IKT2" s="20"/>
      <c r="IKU2" s="20"/>
      <c r="IKV2" s="20"/>
      <c r="IKW2" s="20"/>
      <c r="IKX2" s="20"/>
      <c r="IKY2" s="20"/>
      <c r="IKZ2" s="20"/>
      <c r="ILA2" s="20"/>
      <c r="ILB2" s="20"/>
      <c r="ILC2" s="20"/>
      <c r="ILD2" s="20"/>
      <c r="ILE2" s="20"/>
      <c r="ILF2" s="20"/>
      <c r="ILG2" s="20"/>
      <c r="ILH2" s="20"/>
      <c r="ILI2" s="20"/>
      <c r="ILJ2" s="20"/>
      <c r="ILK2" s="20"/>
      <c r="ILL2" s="20"/>
      <c r="ILM2" s="20"/>
      <c r="ILN2" s="20"/>
      <c r="ILO2" s="20"/>
      <c r="ILP2" s="20"/>
      <c r="ILQ2" s="20"/>
      <c r="ILR2" s="20"/>
      <c r="ILS2" s="20"/>
      <c r="ILT2" s="20"/>
      <c r="ILU2" s="20"/>
      <c r="ILV2" s="20"/>
      <c r="ILW2" s="20"/>
      <c r="ILX2" s="20"/>
      <c r="ILY2" s="20"/>
      <c r="ILZ2" s="20"/>
      <c r="IMA2" s="20"/>
      <c r="IMB2" s="20"/>
      <c r="IMC2" s="20"/>
      <c r="IMD2" s="20"/>
      <c r="IME2" s="20"/>
      <c r="IMF2" s="20"/>
      <c r="IMG2" s="20"/>
      <c r="IMH2" s="20"/>
      <c r="IMI2" s="20"/>
      <c r="IMJ2" s="20"/>
      <c r="IMK2" s="20"/>
      <c r="IML2" s="20"/>
      <c r="IMM2" s="20"/>
      <c r="IMN2" s="20"/>
      <c r="IMO2" s="20"/>
      <c r="IMP2" s="20"/>
      <c r="IMQ2" s="20"/>
      <c r="IMR2" s="20"/>
      <c r="IMS2" s="20"/>
      <c r="IMT2" s="20"/>
      <c r="IMU2" s="20"/>
      <c r="IMV2" s="20"/>
      <c r="IMW2" s="20"/>
      <c r="IMX2" s="20"/>
      <c r="IMY2" s="20"/>
      <c r="IMZ2" s="20"/>
      <c r="INA2" s="20"/>
      <c r="INB2" s="20"/>
      <c r="INC2" s="20"/>
      <c r="IND2" s="20"/>
      <c r="INE2" s="20"/>
      <c r="INF2" s="20"/>
      <c r="ING2" s="20"/>
      <c r="INH2" s="20"/>
      <c r="INI2" s="20"/>
      <c r="INJ2" s="20"/>
      <c r="INK2" s="20"/>
      <c r="INL2" s="20"/>
      <c r="INM2" s="20"/>
      <c r="INN2" s="20"/>
      <c r="INO2" s="20"/>
      <c r="INP2" s="20"/>
      <c r="INQ2" s="20"/>
      <c r="INR2" s="20"/>
      <c r="INS2" s="20"/>
      <c r="INT2" s="20"/>
      <c r="INU2" s="20"/>
      <c r="INV2" s="20"/>
      <c r="INW2" s="20"/>
      <c r="INX2" s="20"/>
      <c r="INY2" s="20"/>
      <c r="INZ2" s="20"/>
      <c r="IOA2" s="20"/>
      <c r="IOB2" s="20"/>
      <c r="IOC2" s="20"/>
      <c r="IOD2" s="20"/>
      <c r="IOE2" s="20"/>
      <c r="IOF2" s="20"/>
      <c r="IOG2" s="20"/>
      <c r="IOH2" s="20"/>
      <c r="IOI2" s="20"/>
      <c r="IOJ2" s="20"/>
      <c r="IOK2" s="20"/>
      <c r="IOL2" s="20"/>
      <c r="IOM2" s="20"/>
      <c r="ION2" s="20"/>
      <c r="IOO2" s="20"/>
      <c r="IOP2" s="20"/>
      <c r="IOQ2" s="20"/>
      <c r="IOR2" s="20"/>
      <c r="IOS2" s="20"/>
      <c r="IOT2" s="20"/>
      <c r="IOU2" s="20"/>
      <c r="IOV2" s="20"/>
      <c r="IOW2" s="20"/>
      <c r="IOX2" s="20"/>
      <c r="IOY2" s="20"/>
      <c r="IOZ2" s="20"/>
      <c r="IPA2" s="20"/>
      <c r="IPB2" s="20"/>
      <c r="IPC2" s="20"/>
      <c r="IPD2" s="20"/>
      <c r="IPE2" s="20"/>
      <c r="IPF2" s="20"/>
      <c r="IPG2" s="20"/>
      <c r="IPH2" s="20"/>
      <c r="IPI2" s="20"/>
      <c r="IPJ2" s="20"/>
      <c r="IPK2" s="20"/>
      <c r="IPL2" s="20"/>
      <c r="IPM2" s="20"/>
      <c r="IPN2" s="20"/>
      <c r="IPO2" s="20"/>
      <c r="IPP2" s="20"/>
      <c r="IPQ2" s="20"/>
      <c r="IPR2" s="20"/>
      <c r="IPS2" s="20"/>
      <c r="IPT2" s="20"/>
      <c r="IPU2" s="20"/>
      <c r="IPV2" s="20"/>
      <c r="IPW2" s="20"/>
      <c r="IPX2" s="20"/>
      <c r="IPY2" s="20"/>
      <c r="IPZ2" s="20"/>
      <c r="IQA2" s="20"/>
      <c r="IQB2" s="20"/>
      <c r="IQC2" s="20"/>
      <c r="IQD2" s="20"/>
      <c r="IQE2" s="20"/>
      <c r="IQF2" s="20"/>
      <c r="IQG2" s="20"/>
      <c r="IQH2" s="20"/>
      <c r="IQI2" s="20"/>
      <c r="IQJ2" s="20"/>
      <c r="IQK2" s="20"/>
      <c r="IQL2" s="20"/>
      <c r="IQM2" s="20"/>
      <c r="IQN2" s="20"/>
      <c r="IQO2" s="20"/>
      <c r="IQP2" s="20"/>
      <c r="IQQ2" s="20"/>
      <c r="IQR2" s="20"/>
      <c r="IQS2" s="20"/>
      <c r="IQT2" s="20"/>
      <c r="IQU2" s="20"/>
      <c r="IQV2" s="20"/>
      <c r="IQW2" s="20"/>
      <c r="IQX2" s="20"/>
      <c r="IQY2" s="20"/>
      <c r="IQZ2" s="20"/>
      <c r="IRA2" s="20"/>
      <c r="IRB2" s="20"/>
      <c r="IRC2" s="20"/>
      <c r="IRD2" s="20"/>
      <c r="IRE2" s="20"/>
      <c r="IRF2" s="20"/>
      <c r="IRG2" s="20"/>
      <c r="IRH2" s="20"/>
      <c r="IRI2" s="20"/>
      <c r="IRJ2" s="20"/>
      <c r="IRK2" s="20"/>
      <c r="IRL2" s="20"/>
      <c r="IRM2" s="20"/>
      <c r="IRN2" s="20"/>
      <c r="IRO2" s="20"/>
      <c r="IRP2" s="20"/>
      <c r="IRQ2" s="20"/>
      <c r="IRR2" s="20"/>
      <c r="IRS2" s="20"/>
      <c r="IRT2" s="20"/>
      <c r="IRU2" s="20"/>
      <c r="IRV2" s="20"/>
      <c r="IRW2" s="20"/>
      <c r="IRX2" s="20"/>
      <c r="IRY2" s="20"/>
      <c r="IRZ2" s="20"/>
      <c r="ISA2" s="20"/>
      <c r="ISB2" s="20"/>
      <c r="ISC2" s="20"/>
      <c r="ISD2" s="20"/>
      <c r="ISE2" s="20"/>
      <c r="ISF2" s="20"/>
      <c r="ISG2" s="20"/>
      <c r="ISH2" s="20"/>
      <c r="ISI2" s="20"/>
      <c r="ISJ2" s="20"/>
      <c r="ISK2" s="20"/>
      <c r="ISL2" s="20"/>
      <c r="ISM2" s="20"/>
      <c r="ISN2" s="20"/>
      <c r="ISO2" s="20"/>
      <c r="ISP2" s="20"/>
      <c r="ISQ2" s="20"/>
      <c r="ISR2" s="20"/>
      <c r="ISS2" s="20"/>
      <c r="IST2" s="20"/>
      <c r="ISU2" s="20"/>
      <c r="ISV2" s="20"/>
      <c r="ISW2" s="20"/>
      <c r="ISX2" s="20"/>
      <c r="ISY2" s="20"/>
      <c r="ISZ2" s="20"/>
      <c r="ITA2" s="20"/>
      <c r="ITB2" s="20"/>
      <c r="ITC2" s="20"/>
      <c r="ITD2" s="20"/>
      <c r="ITE2" s="20"/>
      <c r="ITF2" s="20"/>
      <c r="ITG2" s="20"/>
      <c r="ITH2" s="20"/>
      <c r="ITI2" s="20"/>
      <c r="ITJ2" s="20"/>
      <c r="ITK2" s="20"/>
      <c r="ITL2" s="20"/>
      <c r="ITM2" s="20"/>
      <c r="ITN2" s="20"/>
      <c r="ITO2" s="20"/>
      <c r="ITP2" s="20"/>
      <c r="ITQ2" s="20"/>
      <c r="ITR2" s="20"/>
      <c r="ITS2" s="20"/>
      <c r="ITT2" s="20"/>
      <c r="ITU2" s="20"/>
      <c r="ITV2" s="20"/>
      <c r="ITW2" s="20"/>
      <c r="ITX2" s="20"/>
      <c r="ITY2" s="20"/>
      <c r="ITZ2" s="20"/>
      <c r="IUA2" s="20"/>
      <c r="IUB2" s="20"/>
      <c r="IUC2" s="20"/>
      <c r="IUD2" s="20"/>
      <c r="IUE2" s="20"/>
      <c r="IUF2" s="20"/>
      <c r="IUG2" s="20"/>
      <c r="IUH2" s="20"/>
      <c r="IUI2" s="20"/>
      <c r="IUJ2" s="20"/>
      <c r="IUK2" s="20"/>
      <c r="IUL2" s="20"/>
      <c r="IUM2" s="20"/>
      <c r="IUN2" s="20"/>
      <c r="IUO2" s="20"/>
      <c r="IUP2" s="20"/>
      <c r="IUQ2" s="20"/>
      <c r="IUR2" s="20"/>
      <c r="IUS2" s="20"/>
      <c r="IUT2" s="20"/>
      <c r="IUU2" s="20"/>
      <c r="IUV2" s="20"/>
      <c r="IUW2" s="20"/>
      <c r="IUX2" s="20"/>
      <c r="IUY2" s="20"/>
      <c r="IUZ2" s="20"/>
      <c r="IVA2" s="20"/>
      <c r="IVB2" s="20"/>
      <c r="IVC2" s="20"/>
      <c r="IVD2" s="20"/>
      <c r="IVE2" s="20"/>
      <c r="IVF2" s="20"/>
      <c r="IVG2" s="20"/>
      <c r="IVH2" s="20"/>
      <c r="IVI2" s="20"/>
      <c r="IVJ2" s="20"/>
      <c r="IVK2" s="20"/>
      <c r="IVL2" s="20"/>
      <c r="IVM2" s="20"/>
      <c r="IVN2" s="20"/>
      <c r="IVO2" s="20"/>
      <c r="IVP2" s="20"/>
      <c r="IVQ2" s="20"/>
      <c r="IVR2" s="20"/>
      <c r="IVS2" s="20"/>
      <c r="IVT2" s="20"/>
      <c r="IVU2" s="20"/>
      <c r="IVV2" s="20"/>
      <c r="IVW2" s="20"/>
      <c r="IVX2" s="20"/>
      <c r="IVY2" s="20"/>
      <c r="IVZ2" s="20"/>
      <c r="IWA2" s="20"/>
      <c r="IWB2" s="20"/>
      <c r="IWC2" s="20"/>
      <c r="IWD2" s="20"/>
      <c r="IWE2" s="20"/>
      <c r="IWF2" s="20"/>
      <c r="IWG2" s="20"/>
      <c r="IWH2" s="20"/>
      <c r="IWI2" s="20"/>
      <c r="IWJ2" s="20"/>
      <c r="IWK2" s="20"/>
      <c r="IWL2" s="20"/>
      <c r="IWM2" s="20"/>
      <c r="IWN2" s="20"/>
      <c r="IWO2" s="20"/>
      <c r="IWP2" s="20"/>
      <c r="IWQ2" s="20"/>
      <c r="IWR2" s="20"/>
      <c r="IWS2" s="20"/>
      <c r="IWT2" s="20"/>
      <c r="IWU2" s="20"/>
      <c r="IWV2" s="20"/>
      <c r="IWW2" s="20"/>
      <c r="IWX2" s="20"/>
      <c r="IWY2" s="20"/>
      <c r="IWZ2" s="20"/>
      <c r="IXA2" s="20"/>
      <c r="IXB2" s="20"/>
      <c r="IXC2" s="20"/>
      <c r="IXD2" s="20"/>
      <c r="IXE2" s="20"/>
      <c r="IXF2" s="20"/>
      <c r="IXG2" s="20"/>
      <c r="IXH2" s="20"/>
      <c r="IXI2" s="20"/>
      <c r="IXJ2" s="20"/>
      <c r="IXK2" s="20"/>
      <c r="IXL2" s="20"/>
      <c r="IXM2" s="20"/>
      <c r="IXN2" s="20"/>
      <c r="IXO2" s="20"/>
      <c r="IXP2" s="20"/>
      <c r="IXQ2" s="20"/>
      <c r="IXR2" s="20"/>
      <c r="IXS2" s="20"/>
      <c r="IXT2" s="20"/>
      <c r="IXU2" s="20"/>
      <c r="IXV2" s="20"/>
      <c r="IXW2" s="20"/>
      <c r="IXX2" s="20"/>
      <c r="IXY2" s="20"/>
      <c r="IXZ2" s="20"/>
      <c r="IYA2" s="20"/>
      <c r="IYB2" s="20"/>
      <c r="IYC2" s="20"/>
      <c r="IYD2" s="20"/>
      <c r="IYE2" s="20"/>
      <c r="IYF2" s="20"/>
      <c r="IYG2" s="20"/>
      <c r="IYH2" s="20"/>
      <c r="IYI2" s="20"/>
      <c r="IYJ2" s="20"/>
      <c r="IYK2" s="20"/>
      <c r="IYL2" s="20"/>
      <c r="IYM2" s="20"/>
      <c r="IYN2" s="20"/>
      <c r="IYO2" s="20"/>
      <c r="IYP2" s="20"/>
      <c r="IYQ2" s="20"/>
      <c r="IYR2" s="20"/>
      <c r="IYS2" s="20"/>
      <c r="IYT2" s="20"/>
      <c r="IYU2" s="20"/>
      <c r="IYV2" s="20"/>
      <c r="IYW2" s="20"/>
      <c r="IYX2" s="20"/>
      <c r="IYY2" s="20"/>
      <c r="IYZ2" s="20"/>
      <c r="IZA2" s="20"/>
      <c r="IZB2" s="20"/>
      <c r="IZC2" s="20"/>
      <c r="IZD2" s="20"/>
      <c r="IZE2" s="20"/>
      <c r="IZF2" s="20"/>
      <c r="IZG2" s="20"/>
      <c r="IZH2" s="20"/>
      <c r="IZI2" s="20"/>
      <c r="IZJ2" s="20"/>
      <c r="IZK2" s="20"/>
      <c r="IZL2" s="20"/>
      <c r="IZM2" s="20"/>
      <c r="IZN2" s="20"/>
      <c r="IZO2" s="20"/>
      <c r="IZP2" s="20"/>
      <c r="IZQ2" s="20"/>
      <c r="IZR2" s="20"/>
      <c r="IZS2" s="20"/>
      <c r="IZT2" s="20"/>
      <c r="IZU2" s="20"/>
      <c r="IZV2" s="20"/>
      <c r="IZW2" s="20"/>
      <c r="IZX2" s="20"/>
      <c r="IZY2" s="20"/>
      <c r="IZZ2" s="20"/>
      <c r="JAA2" s="20"/>
      <c r="JAB2" s="20"/>
      <c r="JAC2" s="20"/>
      <c r="JAD2" s="20"/>
      <c r="JAE2" s="20"/>
      <c r="JAF2" s="20"/>
      <c r="JAG2" s="20"/>
      <c r="JAH2" s="20"/>
      <c r="JAI2" s="20"/>
      <c r="JAJ2" s="20"/>
      <c r="JAK2" s="20"/>
      <c r="JAL2" s="20"/>
      <c r="JAM2" s="20"/>
      <c r="JAN2" s="20"/>
      <c r="JAO2" s="20"/>
      <c r="JAP2" s="20"/>
      <c r="JAQ2" s="20"/>
      <c r="JAR2" s="20"/>
      <c r="JAS2" s="20"/>
      <c r="JAT2" s="20"/>
      <c r="JAU2" s="20"/>
      <c r="JAV2" s="20"/>
      <c r="JAW2" s="20"/>
      <c r="JAX2" s="20"/>
      <c r="JAY2" s="20"/>
      <c r="JAZ2" s="20"/>
      <c r="JBA2" s="20"/>
      <c r="JBB2" s="20"/>
      <c r="JBC2" s="20"/>
      <c r="JBD2" s="20"/>
      <c r="JBE2" s="20"/>
      <c r="JBF2" s="20"/>
      <c r="JBG2" s="20"/>
      <c r="JBH2" s="20"/>
      <c r="JBI2" s="20"/>
      <c r="JBJ2" s="20"/>
      <c r="JBK2" s="20"/>
      <c r="JBL2" s="20"/>
      <c r="JBM2" s="20"/>
      <c r="JBN2" s="20"/>
      <c r="JBO2" s="20"/>
      <c r="JBP2" s="20"/>
      <c r="JBQ2" s="20"/>
      <c r="JBR2" s="20"/>
      <c r="JBS2" s="20"/>
      <c r="JBT2" s="20"/>
      <c r="JBU2" s="20"/>
      <c r="JBV2" s="20"/>
      <c r="JBW2" s="20"/>
      <c r="JBX2" s="20"/>
      <c r="JBY2" s="20"/>
      <c r="JBZ2" s="20"/>
      <c r="JCA2" s="20"/>
      <c r="JCB2" s="20"/>
      <c r="JCC2" s="20"/>
      <c r="JCD2" s="20"/>
      <c r="JCE2" s="20"/>
      <c r="JCF2" s="20"/>
      <c r="JCG2" s="20"/>
      <c r="JCH2" s="20"/>
      <c r="JCI2" s="20"/>
      <c r="JCJ2" s="20"/>
      <c r="JCK2" s="20"/>
      <c r="JCL2" s="20"/>
      <c r="JCM2" s="20"/>
      <c r="JCN2" s="20"/>
      <c r="JCO2" s="20"/>
      <c r="JCP2" s="20"/>
      <c r="JCQ2" s="20"/>
      <c r="JCR2" s="20"/>
      <c r="JCS2" s="20"/>
      <c r="JCT2" s="20"/>
      <c r="JCU2" s="20"/>
      <c r="JCV2" s="20"/>
      <c r="JCW2" s="20"/>
      <c r="JCX2" s="20"/>
      <c r="JCY2" s="20"/>
      <c r="JCZ2" s="20"/>
      <c r="JDA2" s="20"/>
      <c r="JDB2" s="20"/>
      <c r="JDC2" s="20"/>
      <c r="JDD2" s="20"/>
      <c r="JDE2" s="20"/>
      <c r="JDF2" s="20"/>
      <c r="JDG2" s="20"/>
      <c r="JDH2" s="20"/>
      <c r="JDI2" s="20"/>
      <c r="JDJ2" s="20"/>
      <c r="JDK2" s="20"/>
      <c r="JDL2" s="20"/>
      <c r="JDM2" s="20"/>
      <c r="JDN2" s="20"/>
      <c r="JDO2" s="20"/>
      <c r="JDP2" s="20"/>
      <c r="JDQ2" s="20"/>
      <c r="JDR2" s="20"/>
      <c r="JDS2" s="20"/>
      <c r="JDT2" s="20"/>
      <c r="JDU2" s="20"/>
      <c r="JDV2" s="20"/>
      <c r="JDW2" s="20"/>
      <c r="JDX2" s="20"/>
      <c r="JDY2" s="20"/>
      <c r="JDZ2" s="20"/>
      <c r="JEA2" s="20"/>
      <c r="JEB2" s="20"/>
      <c r="JEC2" s="20"/>
      <c r="JED2" s="20"/>
      <c r="JEE2" s="20"/>
      <c r="JEF2" s="20"/>
      <c r="JEG2" s="20"/>
      <c r="JEH2" s="20"/>
      <c r="JEI2" s="20"/>
      <c r="JEJ2" s="20"/>
      <c r="JEK2" s="20"/>
      <c r="JEL2" s="20"/>
      <c r="JEM2" s="20"/>
      <c r="JEN2" s="20"/>
      <c r="JEO2" s="20"/>
      <c r="JEP2" s="20"/>
      <c r="JEQ2" s="20"/>
      <c r="JER2" s="20"/>
      <c r="JES2" s="20"/>
      <c r="JET2" s="20"/>
      <c r="JEU2" s="20"/>
      <c r="JEV2" s="20"/>
      <c r="JEW2" s="20"/>
      <c r="JEX2" s="20"/>
      <c r="JEY2" s="20"/>
      <c r="JEZ2" s="20"/>
      <c r="JFA2" s="20"/>
      <c r="JFB2" s="20"/>
      <c r="JFC2" s="20"/>
      <c r="JFD2" s="20"/>
      <c r="JFE2" s="20"/>
      <c r="JFF2" s="20"/>
      <c r="JFG2" s="20"/>
      <c r="JFH2" s="20"/>
      <c r="JFI2" s="20"/>
      <c r="JFJ2" s="20"/>
      <c r="JFK2" s="20"/>
      <c r="JFL2" s="20"/>
      <c r="JFM2" s="20"/>
      <c r="JFN2" s="20"/>
      <c r="JFO2" s="20"/>
      <c r="JFP2" s="20"/>
      <c r="JFQ2" s="20"/>
      <c r="JFR2" s="20"/>
      <c r="JFS2" s="20"/>
      <c r="JFT2" s="20"/>
      <c r="JFU2" s="20"/>
      <c r="JFV2" s="20"/>
      <c r="JFW2" s="20"/>
      <c r="JFX2" s="20"/>
      <c r="JFY2" s="20"/>
      <c r="JFZ2" s="20"/>
      <c r="JGA2" s="20"/>
      <c r="JGB2" s="20"/>
      <c r="JGC2" s="20"/>
      <c r="JGD2" s="20"/>
      <c r="JGE2" s="20"/>
      <c r="JGF2" s="20"/>
      <c r="JGG2" s="20"/>
      <c r="JGH2" s="20"/>
      <c r="JGI2" s="20"/>
      <c r="JGJ2" s="20"/>
      <c r="JGK2" s="20"/>
      <c r="JGL2" s="20"/>
      <c r="JGM2" s="20"/>
      <c r="JGN2" s="20"/>
      <c r="JGO2" s="20"/>
      <c r="JGP2" s="20"/>
      <c r="JGQ2" s="20"/>
      <c r="JGR2" s="20"/>
      <c r="JGS2" s="20"/>
      <c r="JGT2" s="20"/>
      <c r="JGU2" s="20"/>
      <c r="JGV2" s="20"/>
      <c r="JGW2" s="20"/>
      <c r="JGX2" s="20"/>
      <c r="JGY2" s="20"/>
      <c r="JGZ2" s="20"/>
      <c r="JHA2" s="20"/>
      <c r="JHB2" s="20"/>
      <c r="JHC2" s="20"/>
      <c r="JHD2" s="20"/>
      <c r="JHE2" s="20"/>
      <c r="JHF2" s="20"/>
      <c r="JHG2" s="20"/>
      <c r="JHH2" s="20"/>
      <c r="JHI2" s="20"/>
      <c r="JHJ2" s="20"/>
      <c r="JHK2" s="20"/>
      <c r="JHL2" s="20"/>
      <c r="JHM2" s="20"/>
      <c r="JHN2" s="20"/>
      <c r="JHO2" s="20"/>
      <c r="JHP2" s="20"/>
      <c r="JHQ2" s="20"/>
      <c r="JHR2" s="20"/>
      <c r="JHS2" s="20"/>
      <c r="JHT2" s="20"/>
      <c r="JHU2" s="20"/>
      <c r="JHV2" s="20"/>
      <c r="JHW2" s="20"/>
      <c r="JHX2" s="20"/>
      <c r="JHY2" s="20"/>
      <c r="JHZ2" s="20"/>
      <c r="JIA2" s="20"/>
      <c r="JIB2" s="20"/>
      <c r="JIC2" s="20"/>
      <c r="JID2" s="20"/>
      <c r="JIE2" s="20"/>
      <c r="JIF2" s="20"/>
      <c r="JIG2" s="20"/>
      <c r="JIH2" s="20"/>
      <c r="JII2" s="20"/>
      <c r="JIJ2" s="20"/>
      <c r="JIK2" s="20"/>
      <c r="JIL2" s="20"/>
      <c r="JIM2" s="20"/>
      <c r="JIN2" s="20"/>
      <c r="JIO2" s="20"/>
      <c r="JIP2" s="20"/>
      <c r="JIQ2" s="20"/>
      <c r="JIR2" s="20"/>
      <c r="JIS2" s="20"/>
      <c r="JIT2" s="20"/>
      <c r="JIU2" s="20"/>
      <c r="JIV2" s="20"/>
      <c r="JIW2" s="20"/>
      <c r="JIX2" s="20"/>
      <c r="JIY2" s="20"/>
      <c r="JIZ2" s="20"/>
      <c r="JJA2" s="20"/>
      <c r="JJB2" s="20"/>
      <c r="JJC2" s="20"/>
      <c r="JJD2" s="20"/>
      <c r="JJE2" s="20"/>
      <c r="JJF2" s="20"/>
      <c r="JJG2" s="20"/>
      <c r="JJH2" s="20"/>
      <c r="JJI2" s="20"/>
      <c r="JJJ2" s="20"/>
      <c r="JJK2" s="20"/>
      <c r="JJL2" s="20"/>
      <c r="JJM2" s="20"/>
      <c r="JJN2" s="20"/>
      <c r="JJO2" s="20"/>
      <c r="JJP2" s="20"/>
      <c r="JJQ2" s="20"/>
      <c r="JJR2" s="20"/>
      <c r="JJS2" s="20"/>
      <c r="JJT2" s="20"/>
      <c r="JJU2" s="20"/>
      <c r="JJV2" s="20"/>
      <c r="JJW2" s="20"/>
      <c r="JJX2" s="20"/>
      <c r="JJY2" s="20"/>
      <c r="JJZ2" s="20"/>
      <c r="JKA2" s="20"/>
      <c r="JKB2" s="20"/>
      <c r="JKC2" s="20"/>
      <c r="JKD2" s="20"/>
      <c r="JKE2" s="20"/>
      <c r="JKF2" s="20"/>
      <c r="JKG2" s="20"/>
      <c r="JKH2" s="20"/>
      <c r="JKI2" s="20"/>
      <c r="JKJ2" s="20"/>
      <c r="JKK2" s="20"/>
      <c r="JKL2" s="20"/>
      <c r="JKM2" s="20"/>
      <c r="JKN2" s="20"/>
      <c r="JKO2" s="20"/>
      <c r="JKP2" s="20"/>
      <c r="JKQ2" s="20"/>
      <c r="JKR2" s="20"/>
      <c r="JKS2" s="20"/>
      <c r="JKT2" s="20"/>
      <c r="JKU2" s="20"/>
      <c r="JKV2" s="20"/>
      <c r="JKW2" s="20"/>
      <c r="JKX2" s="20"/>
      <c r="JKY2" s="20"/>
      <c r="JKZ2" s="20"/>
      <c r="JLA2" s="20"/>
      <c r="JLB2" s="20"/>
      <c r="JLC2" s="20"/>
      <c r="JLD2" s="20"/>
      <c r="JLE2" s="20"/>
      <c r="JLF2" s="20"/>
      <c r="JLG2" s="20"/>
      <c r="JLH2" s="20"/>
      <c r="JLI2" s="20"/>
      <c r="JLJ2" s="20"/>
      <c r="JLK2" s="20"/>
      <c r="JLL2" s="20"/>
      <c r="JLM2" s="20"/>
      <c r="JLN2" s="20"/>
      <c r="JLO2" s="20"/>
      <c r="JLP2" s="20"/>
      <c r="JLQ2" s="20"/>
      <c r="JLR2" s="20"/>
      <c r="JLS2" s="20"/>
      <c r="JLT2" s="20"/>
      <c r="JLU2" s="20"/>
      <c r="JLV2" s="20"/>
      <c r="JLW2" s="20"/>
      <c r="JLX2" s="20"/>
      <c r="JLY2" s="20"/>
      <c r="JLZ2" s="20"/>
      <c r="JMA2" s="20"/>
      <c r="JMB2" s="20"/>
      <c r="JMC2" s="20"/>
      <c r="JMD2" s="20"/>
      <c r="JME2" s="20"/>
      <c r="JMF2" s="20"/>
      <c r="JMG2" s="20"/>
      <c r="JMH2" s="20"/>
      <c r="JMI2" s="20"/>
      <c r="JMJ2" s="20"/>
      <c r="JMK2" s="20"/>
      <c r="JML2" s="20"/>
      <c r="JMM2" s="20"/>
      <c r="JMN2" s="20"/>
      <c r="JMO2" s="20"/>
      <c r="JMP2" s="20"/>
      <c r="JMQ2" s="20"/>
      <c r="JMR2" s="20"/>
      <c r="JMS2" s="20"/>
      <c r="JMT2" s="20"/>
      <c r="JMU2" s="20"/>
      <c r="JMV2" s="20"/>
      <c r="JMW2" s="20"/>
      <c r="JMX2" s="20"/>
      <c r="JMY2" s="20"/>
      <c r="JMZ2" s="20"/>
      <c r="JNA2" s="20"/>
      <c r="JNB2" s="20"/>
      <c r="JNC2" s="20"/>
      <c r="JND2" s="20"/>
      <c r="JNE2" s="20"/>
      <c r="JNF2" s="20"/>
      <c r="JNG2" s="20"/>
      <c r="JNH2" s="20"/>
      <c r="JNI2" s="20"/>
      <c r="JNJ2" s="20"/>
      <c r="JNK2" s="20"/>
      <c r="JNL2" s="20"/>
      <c r="JNM2" s="20"/>
      <c r="JNN2" s="20"/>
      <c r="JNO2" s="20"/>
      <c r="JNP2" s="20"/>
      <c r="JNQ2" s="20"/>
      <c r="JNR2" s="20"/>
      <c r="JNS2" s="20"/>
      <c r="JNT2" s="20"/>
      <c r="JNU2" s="20"/>
      <c r="JNV2" s="20"/>
      <c r="JNW2" s="20"/>
      <c r="JNX2" s="20"/>
      <c r="JNY2" s="20"/>
      <c r="JNZ2" s="20"/>
      <c r="JOA2" s="20"/>
      <c r="JOB2" s="20"/>
      <c r="JOC2" s="20"/>
      <c r="JOD2" s="20"/>
      <c r="JOE2" s="20"/>
      <c r="JOF2" s="20"/>
      <c r="JOG2" s="20"/>
      <c r="JOH2" s="20"/>
      <c r="JOI2" s="20"/>
      <c r="JOJ2" s="20"/>
      <c r="JOK2" s="20"/>
      <c r="JOL2" s="20"/>
      <c r="JOM2" s="20"/>
      <c r="JON2" s="20"/>
      <c r="JOO2" s="20"/>
      <c r="JOP2" s="20"/>
      <c r="JOQ2" s="20"/>
      <c r="JOR2" s="20"/>
      <c r="JOS2" s="20"/>
      <c r="JOT2" s="20"/>
      <c r="JOU2" s="20"/>
      <c r="JOV2" s="20"/>
      <c r="JOW2" s="20"/>
      <c r="JOX2" s="20"/>
      <c r="JOY2" s="20"/>
      <c r="JOZ2" s="20"/>
      <c r="JPA2" s="20"/>
      <c r="JPB2" s="20"/>
      <c r="JPC2" s="20"/>
      <c r="JPD2" s="20"/>
      <c r="JPE2" s="20"/>
      <c r="JPF2" s="20"/>
      <c r="JPG2" s="20"/>
      <c r="JPH2" s="20"/>
      <c r="JPI2" s="20"/>
      <c r="JPJ2" s="20"/>
      <c r="JPK2" s="20"/>
      <c r="JPL2" s="20"/>
      <c r="JPM2" s="20"/>
      <c r="JPN2" s="20"/>
      <c r="JPO2" s="20"/>
      <c r="JPP2" s="20"/>
      <c r="JPQ2" s="20"/>
      <c r="JPR2" s="20"/>
      <c r="JPS2" s="20"/>
      <c r="JPT2" s="20"/>
      <c r="JPU2" s="20"/>
      <c r="JPV2" s="20"/>
      <c r="JPW2" s="20"/>
      <c r="JPX2" s="20"/>
      <c r="JPY2" s="20"/>
      <c r="JPZ2" s="20"/>
      <c r="JQA2" s="20"/>
      <c r="JQB2" s="20"/>
      <c r="JQC2" s="20"/>
      <c r="JQD2" s="20"/>
      <c r="JQE2" s="20"/>
      <c r="JQF2" s="20"/>
      <c r="JQG2" s="20"/>
      <c r="JQH2" s="20"/>
      <c r="JQI2" s="20"/>
      <c r="JQJ2" s="20"/>
      <c r="JQK2" s="20"/>
      <c r="JQL2" s="20"/>
      <c r="JQM2" s="20"/>
      <c r="JQN2" s="20"/>
      <c r="JQO2" s="20"/>
      <c r="JQP2" s="20"/>
      <c r="JQQ2" s="20"/>
      <c r="JQR2" s="20"/>
      <c r="JQS2" s="20"/>
      <c r="JQT2" s="20"/>
      <c r="JQU2" s="20"/>
      <c r="JQV2" s="20"/>
      <c r="JQW2" s="20"/>
      <c r="JQX2" s="20"/>
      <c r="JQY2" s="20"/>
      <c r="JQZ2" s="20"/>
      <c r="JRA2" s="20"/>
      <c r="JRB2" s="20"/>
      <c r="JRC2" s="20"/>
      <c r="JRD2" s="20"/>
      <c r="JRE2" s="20"/>
      <c r="JRF2" s="20"/>
      <c r="JRG2" s="20"/>
      <c r="JRH2" s="20"/>
      <c r="JRI2" s="20"/>
      <c r="JRJ2" s="20"/>
      <c r="JRK2" s="20"/>
      <c r="JRL2" s="20"/>
      <c r="JRM2" s="20"/>
      <c r="JRN2" s="20"/>
      <c r="JRO2" s="20"/>
      <c r="JRP2" s="20"/>
      <c r="JRQ2" s="20"/>
      <c r="JRR2" s="20"/>
      <c r="JRS2" s="20"/>
      <c r="JRT2" s="20"/>
      <c r="JRU2" s="20"/>
      <c r="JRV2" s="20"/>
      <c r="JRW2" s="20"/>
      <c r="JRX2" s="20"/>
      <c r="JRY2" s="20"/>
      <c r="JRZ2" s="20"/>
      <c r="JSA2" s="20"/>
      <c r="JSB2" s="20"/>
      <c r="JSC2" s="20"/>
      <c r="JSD2" s="20"/>
      <c r="JSE2" s="20"/>
      <c r="JSF2" s="20"/>
      <c r="JSG2" s="20"/>
      <c r="JSH2" s="20"/>
      <c r="JSI2" s="20"/>
      <c r="JSJ2" s="20"/>
      <c r="JSK2" s="20"/>
      <c r="JSL2" s="20"/>
      <c r="JSM2" s="20"/>
      <c r="JSN2" s="20"/>
      <c r="JSO2" s="20"/>
      <c r="JSP2" s="20"/>
      <c r="JSQ2" s="20"/>
      <c r="JSR2" s="20"/>
      <c r="JSS2" s="20"/>
      <c r="JST2" s="20"/>
      <c r="JSU2" s="20"/>
      <c r="JSV2" s="20"/>
      <c r="JSW2" s="20"/>
      <c r="JSX2" s="20"/>
      <c r="JSY2" s="20"/>
      <c r="JSZ2" s="20"/>
      <c r="JTA2" s="20"/>
      <c r="JTB2" s="20"/>
      <c r="JTC2" s="20"/>
      <c r="JTD2" s="20"/>
      <c r="JTE2" s="20"/>
      <c r="JTF2" s="20"/>
      <c r="JTG2" s="20"/>
      <c r="JTH2" s="20"/>
      <c r="JTI2" s="20"/>
      <c r="JTJ2" s="20"/>
      <c r="JTK2" s="20"/>
      <c r="JTL2" s="20"/>
      <c r="JTM2" s="20"/>
      <c r="JTN2" s="20"/>
      <c r="JTO2" s="20"/>
      <c r="JTP2" s="20"/>
      <c r="JTQ2" s="20"/>
      <c r="JTR2" s="20"/>
      <c r="JTS2" s="20"/>
      <c r="JTT2" s="20"/>
      <c r="JTU2" s="20"/>
      <c r="JTV2" s="20"/>
      <c r="JTW2" s="20"/>
      <c r="JTX2" s="20"/>
      <c r="JTY2" s="20"/>
      <c r="JTZ2" s="20"/>
      <c r="JUA2" s="20"/>
      <c r="JUB2" s="20"/>
      <c r="JUC2" s="20"/>
      <c r="JUD2" s="20"/>
      <c r="JUE2" s="20"/>
      <c r="JUF2" s="20"/>
      <c r="JUG2" s="20"/>
      <c r="JUH2" s="20"/>
      <c r="JUI2" s="20"/>
      <c r="JUJ2" s="20"/>
      <c r="JUK2" s="20"/>
      <c r="JUL2" s="20"/>
      <c r="JUM2" s="20"/>
      <c r="JUN2" s="20"/>
      <c r="JUO2" s="20"/>
      <c r="JUP2" s="20"/>
      <c r="JUQ2" s="20"/>
      <c r="JUR2" s="20"/>
      <c r="JUS2" s="20"/>
      <c r="JUT2" s="20"/>
      <c r="JUU2" s="20"/>
      <c r="JUV2" s="20"/>
      <c r="JUW2" s="20"/>
      <c r="JUX2" s="20"/>
      <c r="JUY2" s="20"/>
      <c r="JUZ2" s="20"/>
      <c r="JVA2" s="20"/>
      <c r="JVB2" s="20"/>
      <c r="JVC2" s="20"/>
      <c r="JVD2" s="20"/>
      <c r="JVE2" s="20"/>
      <c r="JVF2" s="20"/>
      <c r="JVG2" s="20"/>
      <c r="JVH2" s="20"/>
      <c r="JVI2" s="20"/>
      <c r="JVJ2" s="20"/>
      <c r="JVK2" s="20"/>
      <c r="JVL2" s="20"/>
      <c r="JVM2" s="20"/>
      <c r="JVN2" s="20"/>
      <c r="JVO2" s="20"/>
      <c r="JVP2" s="20"/>
      <c r="JVQ2" s="20"/>
      <c r="JVR2" s="20"/>
      <c r="JVS2" s="20"/>
      <c r="JVT2" s="20"/>
      <c r="JVU2" s="20"/>
      <c r="JVV2" s="20"/>
      <c r="JVW2" s="20"/>
      <c r="JVX2" s="20"/>
      <c r="JVY2" s="20"/>
      <c r="JVZ2" s="20"/>
      <c r="JWA2" s="20"/>
      <c r="JWB2" s="20"/>
      <c r="JWC2" s="20"/>
      <c r="JWD2" s="20"/>
      <c r="JWE2" s="20"/>
      <c r="JWF2" s="20"/>
      <c r="JWG2" s="20"/>
      <c r="JWH2" s="20"/>
      <c r="JWI2" s="20"/>
      <c r="JWJ2" s="20"/>
      <c r="JWK2" s="20"/>
      <c r="JWL2" s="20"/>
      <c r="JWM2" s="20"/>
      <c r="JWN2" s="20"/>
      <c r="JWO2" s="20"/>
      <c r="JWP2" s="20"/>
      <c r="JWQ2" s="20"/>
      <c r="JWR2" s="20"/>
      <c r="JWS2" s="20"/>
      <c r="JWT2" s="20"/>
      <c r="JWU2" s="20"/>
      <c r="JWV2" s="20"/>
      <c r="JWW2" s="20"/>
      <c r="JWX2" s="20"/>
      <c r="JWY2" s="20"/>
      <c r="JWZ2" s="20"/>
      <c r="JXA2" s="20"/>
      <c r="JXB2" s="20"/>
      <c r="JXC2" s="20"/>
      <c r="JXD2" s="20"/>
      <c r="JXE2" s="20"/>
      <c r="JXF2" s="20"/>
      <c r="JXG2" s="20"/>
      <c r="JXH2" s="20"/>
      <c r="JXI2" s="20"/>
      <c r="JXJ2" s="20"/>
      <c r="JXK2" s="20"/>
      <c r="JXL2" s="20"/>
      <c r="JXM2" s="20"/>
      <c r="JXN2" s="20"/>
      <c r="JXO2" s="20"/>
      <c r="JXP2" s="20"/>
      <c r="JXQ2" s="20"/>
      <c r="JXR2" s="20"/>
      <c r="JXS2" s="20"/>
      <c r="JXT2" s="20"/>
      <c r="JXU2" s="20"/>
      <c r="JXV2" s="20"/>
      <c r="JXW2" s="20"/>
      <c r="JXX2" s="20"/>
      <c r="JXY2" s="20"/>
      <c r="JXZ2" s="20"/>
      <c r="JYA2" s="20"/>
      <c r="JYB2" s="20"/>
      <c r="JYC2" s="20"/>
      <c r="JYD2" s="20"/>
      <c r="JYE2" s="20"/>
      <c r="JYF2" s="20"/>
      <c r="JYG2" s="20"/>
      <c r="JYH2" s="20"/>
      <c r="JYI2" s="20"/>
      <c r="JYJ2" s="20"/>
      <c r="JYK2" s="20"/>
      <c r="JYL2" s="20"/>
      <c r="JYM2" s="20"/>
      <c r="JYN2" s="20"/>
      <c r="JYO2" s="20"/>
      <c r="JYP2" s="20"/>
      <c r="JYQ2" s="20"/>
      <c r="JYR2" s="20"/>
      <c r="JYS2" s="20"/>
      <c r="JYT2" s="20"/>
      <c r="JYU2" s="20"/>
      <c r="JYV2" s="20"/>
      <c r="JYW2" s="20"/>
      <c r="JYX2" s="20"/>
      <c r="JYY2" s="20"/>
      <c r="JYZ2" s="20"/>
      <c r="JZA2" s="20"/>
      <c r="JZB2" s="20"/>
      <c r="JZC2" s="20"/>
      <c r="JZD2" s="20"/>
      <c r="JZE2" s="20"/>
      <c r="JZF2" s="20"/>
      <c r="JZG2" s="20"/>
      <c r="JZH2" s="20"/>
      <c r="JZI2" s="20"/>
      <c r="JZJ2" s="20"/>
      <c r="JZK2" s="20"/>
      <c r="JZL2" s="20"/>
      <c r="JZM2" s="20"/>
      <c r="JZN2" s="20"/>
      <c r="JZO2" s="20"/>
      <c r="JZP2" s="20"/>
      <c r="JZQ2" s="20"/>
      <c r="JZR2" s="20"/>
      <c r="JZS2" s="20"/>
      <c r="JZT2" s="20"/>
      <c r="JZU2" s="20"/>
      <c r="JZV2" s="20"/>
      <c r="JZW2" s="20"/>
      <c r="JZX2" s="20"/>
      <c r="JZY2" s="20"/>
      <c r="JZZ2" s="20"/>
      <c r="KAA2" s="20"/>
      <c r="KAB2" s="20"/>
      <c r="KAC2" s="20"/>
      <c r="KAD2" s="20"/>
      <c r="KAE2" s="20"/>
      <c r="KAF2" s="20"/>
      <c r="KAG2" s="20"/>
      <c r="KAH2" s="20"/>
      <c r="KAI2" s="20"/>
      <c r="KAJ2" s="20"/>
      <c r="KAK2" s="20"/>
      <c r="KAL2" s="20"/>
      <c r="KAM2" s="20"/>
      <c r="KAN2" s="20"/>
      <c r="KAO2" s="20"/>
      <c r="KAP2" s="20"/>
      <c r="KAQ2" s="20"/>
      <c r="KAR2" s="20"/>
      <c r="KAS2" s="20"/>
      <c r="KAT2" s="20"/>
      <c r="KAU2" s="20"/>
      <c r="KAV2" s="20"/>
      <c r="KAW2" s="20"/>
      <c r="KAX2" s="20"/>
      <c r="KAY2" s="20"/>
      <c r="KAZ2" s="20"/>
      <c r="KBA2" s="20"/>
      <c r="KBB2" s="20"/>
      <c r="KBC2" s="20"/>
      <c r="KBD2" s="20"/>
      <c r="KBE2" s="20"/>
      <c r="KBF2" s="20"/>
      <c r="KBG2" s="20"/>
      <c r="KBH2" s="20"/>
      <c r="KBI2" s="20"/>
      <c r="KBJ2" s="20"/>
      <c r="KBK2" s="20"/>
      <c r="KBL2" s="20"/>
      <c r="KBM2" s="20"/>
      <c r="KBN2" s="20"/>
      <c r="KBO2" s="20"/>
      <c r="KBP2" s="20"/>
      <c r="KBQ2" s="20"/>
      <c r="KBR2" s="20"/>
      <c r="KBS2" s="20"/>
      <c r="KBT2" s="20"/>
      <c r="KBU2" s="20"/>
      <c r="KBV2" s="20"/>
      <c r="KBW2" s="20"/>
      <c r="KBX2" s="20"/>
      <c r="KBY2" s="20"/>
      <c r="KBZ2" s="20"/>
      <c r="KCA2" s="20"/>
      <c r="KCB2" s="20"/>
      <c r="KCC2" s="20"/>
      <c r="KCD2" s="20"/>
      <c r="KCE2" s="20"/>
      <c r="KCF2" s="20"/>
      <c r="KCG2" s="20"/>
      <c r="KCH2" s="20"/>
      <c r="KCI2" s="20"/>
      <c r="KCJ2" s="20"/>
      <c r="KCK2" s="20"/>
      <c r="KCL2" s="20"/>
      <c r="KCM2" s="20"/>
      <c r="KCN2" s="20"/>
      <c r="KCO2" s="20"/>
      <c r="KCP2" s="20"/>
      <c r="KCQ2" s="20"/>
      <c r="KCR2" s="20"/>
      <c r="KCS2" s="20"/>
      <c r="KCT2" s="20"/>
      <c r="KCU2" s="20"/>
      <c r="KCV2" s="20"/>
      <c r="KCW2" s="20"/>
      <c r="KCX2" s="20"/>
      <c r="KCY2" s="20"/>
      <c r="KCZ2" s="20"/>
      <c r="KDA2" s="20"/>
      <c r="KDB2" s="20"/>
      <c r="KDC2" s="20"/>
      <c r="KDD2" s="20"/>
      <c r="KDE2" s="20"/>
      <c r="KDF2" s="20"/>
      <c r="KDG2" s="20"/>
      <c r="KDH2" s="20"/>
      <c r="KDI2" s="20"/>
      <c r="KDJ2" s="20"/>
      <c r="KDK2" s="20"/>
      <c r="KDL2" s="20"/>
      <c r="KDM2" s="20"/>
      <c r="KDN2" s="20"/>
      <c r="KDO2" s="20"/>
      <c r="KDP2" s="20"/>
      <c r="KDQ2" s="20"/>
      <c r="KDR2" s="20"/>
      <c r="KDS2" s="20"/>
      <c r="KDT2" s="20"/>
      <c r="KDU2" s="20"/>
      <c r="KDV2" s="20"/>
      <c r="KDW2" s="20"/>
      <c r="KDX2" s="20"/>
      <c r="KDY2" s="20"/>
      <c r="KDZ2" s="20"/>
      <c r="KEA2" s="20"/>
      <c r="KEB2" s="20"/>
      <c r="KEC2" s="20"/>
      <c r="KED2" s="20"/>
      <c r="KEE2" s="20"/>
      <c r="KEF2" s="20"/>
      <c r="KEG2" s="20"/>
      <c r="KEH2" s="20"/>
      <c r="KEI2" s="20"/>
      <c r="KEJ2" s="20"/>
      <c r="KEK2" s="20"/>
      <c r="KEL2" s="20"/>
      <c r="KEM2" s="20"/>
      <c r="KEN2" s="20"/>
      <c r="KEO2" s="20"/>
      <c r="KEP2" s="20"/>
      <c r="KEQ2" s="20"/>
      <c r="KER2" s="20"/>
      <c r="KES2" s="20"/>
      <c r="KET2" s="20"/>
      <c r="KEU2" s="20"/>
      <c r="KEV2" s="20"/>
      <c r="KEW2" s="20"/>
      <c r="KEX2" s="20"/>
      <c r="KEY2" s="20"/>
      <c r="KEZ2" s="20"/>
      <c r="KFA2" s="20"/>
      <c r="KFB2" s="20"/>
      <c r="KFC2" s="20"/>
      <c r="KFD2" s="20"/>
      <c r="KFE2" s="20"/>
      <c r="KFF2" s="20"/>
      <c r="KFG2" s="20"/>
      <c r="KFH2" s="20"/>
      <c r="KFI2" s="20"/>
      <c r="KFJ2" s="20"/>
      <c r="KFK2" s="20"/>
      <c r="KFL2" s="20"/>
      <c r="KFM2" s="20"/>
      <c r="KFN2" s="20"/>
      <c r="KFO2" s="20"/>
      <c r="KFP2" s="20"/>
      <c r="KFQ2" s="20"/>
      <c r="KFR2" s="20"/>
      <c r="KFS2" s="20"/>
      <c r="KFT2" s="20"/>
      <c r="KFU2" s="20"/>
      <c r="KFV2" s="20"/>
      <c r="KFW2" s="20"/>
      <c r="KFX2" s="20"/>
      <c r="KFY2" s="20"/>
      <c r="KFZ2" s="20"/>
      <c r="KGA2" s="20"/>
      <c r="KGB2" s="20"/>
      <c r="KGC2" s="20"/>
      <c r="KGD2" s="20"/>
      <c r="KGE2" s="20"/>
      <c r="KGF2" s="20"/>
      <c r="KGG2" s="20"/>
      <c r="KGH2" s="20"/>
      <c r="KGI2" s="20"/>
      <c r="KGJ2" s="20"/>
      <c r="KGK2" s="20"/>
      <c r="KGL2" s="20"/>
      <c r="KGM2" s="20"/>
      <c r="KGN2" s="20"/>
      <c r="KGO2" s="20"/>
      <c r="KGP2" s="20"/>
      <c r="KGQ2" s="20"/>
      <c r="KGR2" s="20"/>
      <c r="KGS2" s="20"/>
      <c r="KGT2" s="20"/>
      <c r="KGU2" s="20"/>
      <c r="KGV2" s="20"/>
      <c r="KGW2" s="20"/>
      <c r="KGX2" s="20"/>
      <c r="KGY2" s="20"/>
      <c r="KGZ2" s="20"/>
      <c r="KHA2" s="20"/>
      <c r="KHB2" s="20"/>
      <c r="KHC2" s="20"/>
      <c r="KHD2" s="20"/>
      <c r="KHE2" s="20"/>
      <c r="KHF2" s="20"/>
      <c r="KHG2" s="20"/>
      <c r="KHH2" s="20"/>
      <c r="KHI2" s="20"/>
      <c r="KHJ2" s="20"/>
      <c r="KHK2" s="20"/>
      <c r="KHL2" s="20"/>
      <c r="KHM2" s="20"/>
      <c r="KHN2" s="20"/>
      <c r="KHO2" s="20"/>
      <c r="KHP2" s="20"/>
      <c r="KHQ2" s="20"/>
      <c r="KHR2" s="20"/>
      <c r="KHS2" s="20"/>
      <c r="KHT2" s="20"/>
      <c r="KHU2" s="20"/>
      <c r="KHV2" s="20"/>
      <c r="KHW2" s="20"/>
      <c r="KHX2" s="20"/>
      <c r="KHY2" s="20"/>
      <c r="KHZ2" s="20"/>
      <c r="KIA2" s="20"/>
      <c r="KIB2" s="20"/>
      <c r="KIC2" s="20"/>
      <c r="KID2" s="20"/>
      <c r="KIE2" s="20"/>
      <c r="KIF2" s="20"/>
      <c r="KIG2" s="20"/>
      <c r="KIH2" s="20"/>
      <c r="KII2" s="20"/>
      <c r="KIJ2" s="20"/>
      <c r="KIK2" s="20"/>
      <c r="KIL2" s="20"/>
      <c r="KIM2" s="20"/>
      <c r="KIN2" s="20"/>
      <c r="KIO2" s="20"/>
      <c r="KIP2" s="20"/>
      <c r="KIQ2" s="20"/>
      <c r="KIR2" s="20"/>
      <c r="KIS2" s="20"/>
      <c r="KIT2" s="20"/>
      <c r="KIU2" s="20"/>
      <c r="KIV2" s="20"/>
      <c r="KIW2" s="20"/>
      <c r="KIX2" s="20"/>
      <c r="KIY2" s="20"/>
      <c r="KIZ2" s="20"/>
      <c r="KJA2" s="20"/>
      <c r="KJB2" s="20"/>
      <c r="KJC2" s="20"/>
      <c r="KJD2" s="20"/>
      <c r="KJE2" s="20"/>
      <c r="KJF2" s="20"/>
      <c r="KJG2" s="20"/>
      <c r="KJH2" s="20"/>
      <c r="KJI2" s="20"/>
      <c r="KJJ2" s="20"/>
      <c r="KJK2" s="20"/>
      <c r="KJL2" s="20"/>
      <c r="KJM2" s="20"/>
      <c r="KJN2" s="20"/>
      <c r="KJO2" s="20"/>
      <c r="KJP2" s="20"/>
      <c r="KJQ2" s="20"/>
      <c r="KJR2" s="20"/>
      <c r="KJS2" s="20"/>
      <c r="KJT2" s="20"/>
      <c r="KJU2" s="20"/>
      <c r="KJV2" s="20"/>
      <c r="KJW2" s="20"/>
      <c r="KJX2" s="20"/>
      <c r="KJY2" s="20"/>
      <c r="KJZ2" s="20"/>
      <c r="KKA2" s="20"/>
      <c r="KKB2" s="20"/>
      <c r="KKC2" s="20"/>
      <c r="KKD2" s="20"/>
      <c r="KKE2" s="20"/>
      <c r="KKF2" s="20"/>
      <c r="KKG2" s="20"/>
      <c r="KKH2" s="20"/>
      <c r="KKI2" s="20"/>
      <c r="KKJ2" s="20"/>
      <c r="KKK2" s="20"/>
      <c r="KKL2" s="20"/>
      <c r="KKM2" s="20"/>
      <c r="KKN2" s="20"/>
      <c r="KKO2" s="20"/>
      <c r="KKP2" s="20"/>
      <c r="KKQ2" s="20"/>
      <c r="KKR2" s="20"/>
      <c r="KKS2" s="20"/>
      <c r="KKT2" s="20"/>
      <c r="KKU2" s="20"/>
      <c r="KKV2" s="20"/>
      <c r="KKW2" s="20"/>
      <c r="KKX2" s="20"/>
      <c r="KKY2" s="20"/>
      <c r="KKZ2" s="20"/>
      <c r="KLA2" s="20"/>
      <c r="KLB2" s="20"/>
      <c r="KLC2" s="20"/>
      <c r="KLD2" s="20"/>
      <c r="KLE2" s="20"/>
      <c r="KLF2" s="20"/>
      <c r="KLG2" s="20"/>
      <c r="KLH2" s="20"/>
      <c r="KLI2" s="20"/>
      <c r="KLJ2" s="20"/>
      <c r="KLK2" s="20"/>
      <c r="KLL2" s="20"/>
      <c r="KLM2" s="20"/>
      <c r="KLN2" s="20"/>
      <c r="KLO2" s="20"/>
      <c r="KLP2" s="20"/>
      <c r="KLQ2" s="20"/>
      <c r="KLR2" s="20"/>
      <c r="KLS2" s="20"/>
      <c r="KLT2" s="20"/>
      <c r="KLU2" s="20"/>
      <c r="KLV2" s="20"/>
      <c r="KLW2" s="20"/>
      <c r="KLX2" s="20"/>
      <c r="KLY2" s="20"/>
      <c r="KLZ2" s="20"/>
      <c r="KMA2" s="20"/>
      <c r="KMB2" s="20"/>
      <c r="KMC2" s="20"/>
      <c r="KMD2" s="20"/>
      <c r="KME2" s="20"/>
      <c r="KMF2" s="20"/>
      <c r="KMG2" s="20"/>
      <c r="KMH2" s="20"/>
      <c r="KMI2" s="20"/>
      <c r="KMJ2" s="20"/>
      <c r="KMK2" s="20"/>
      <c r="KML2" s="20"/>
      <c r="KMM2" s="20"/>
      <c r="KMN2" s="20"/>
      <c r="KMO2" s="20"/>
      <c r="KMP2" s="20"/>
      <c r="KMQ2" s="20"/>
      <c r="KMR2" s="20"/>
      <c r="KMS2" s="20"/>
      <c r="KMT2" s="20"/>
      <c r="KMU2" s="20"/>
      <c r="KMV2" s="20"/>
      <c r="KMW2" s="20"/>
      <c r="KMX2" s="20"/>
      <c r="KMY2" s="20"/>
      <c r="KMZ2" s="20"/>
      <c r="KNA2" s="20"/>
      <c r="KNB2" s="20"/>
      <c r="KNC2" s="20"/>
      <c r="KND2" s="20"/>
      <c r="KNE2" s="20"/>
      <c r="KNF2" s="20"/>
      <c r="KNG2" s="20"/>
      <c r="KNH2" s="20"/>
      <c r="KNI2" s="20"/>
      <c r="KNJ2" s="20"/>
      <c r="KNK2" s="20"/>
      <c r="KNL2" s="20"/>
      <c r="KNM2" s="20"/>
      <c r="KNN2" s="20"/>
      <c r="KNO2" s="20"/>
      <c r="KNP2" s="20"/>
      <c r="KNQ2" s="20"/>
      <c r="KNR2" s="20"/>
      <c r="KNS2" s="20"/>
      <c r="KNT2" s="20"/>
      <c r="KNU2" s="20"/>
      <c r="KNV2" s="20"/>
      <c r="KNW2" s="20"/>
      <c r="KNX2" s="20"/>
      <c r="KNY2" s="20"/>
      <c r="KNZ2" s="20"/>
      <c r="KOA2" s="20"/>
      <c r="KOB2" s="20"/>
      <c r="KOC2" s="20"/>
      <c r="KOD2" s="20"/>
      <c r="KOE2" s="20"/>
      <c r="KOF2" s="20"/>
      <c r="KOG2" s="20"/>
      <c r="KOH2" s="20"/>
      <c r="KOI2" s="20"/>
      <c r="KOJ2" s="20"/>
      <c r="KOK2" s="20"/>
      <c r="KOL2" s="20"/>
      <c r="KOM2" s="20"/>
      <c r="KON2" s="20"/>
      <c r="KOO2" s="20"/>
      <c r="KOP2" s="20"/>
      <c r="KOQ2" s="20"/>
      <c r="KOR2" s="20"/>
      <c r="KOS2" s="20"/>
      <c r="KOT2" s="20"/>
      <c r="KOU2" s="20"/>
      <c r="KOV2" s="20"/>
      <c r="KOW2" s="20"/>
      <c r="KOX2" s="20"/>
      <c r="KOY2" s="20"/>
      <c r="KOZ2" s="20"/>
      <c r="KPA2" s="20"/>
      <c r="KPB2" s="20"/>
      <c r="KPC2" s="20"/>
      <c r="KPD2" s="20"/>
      <c r="KPE2" s="20"/>
      <c r="KPF2" s="20"/>
      <c r="KPG2" s="20"/>
      <c r="KPH2" s="20"/>
      <c r="KPI2" s="20"/>
      <c r="KPJ2" s="20"/>
      <c r="KPK2" s="20"/>
      <c r="KPL2" s="20"/>
      <c r="KPM2" s="20"/>
      <c r="KPN2" s="20"/>
      <c r="KPO2" s="20"/>
      <c r="KPP2" s="20"/>
      <c r="KPQ2" s="20"/>
      <c r="KPR2" s="20"/>
      <c r="KPS2" s="20"/>
      <c r="KPT2" s="20"/>
      <c r="KPU2" s="20"/>
      <c r="KPV2" s="20"/>
      <c r="KPW2" s="20"/>
      <c r="KPX2" s="20"/>
      <c r="KPY2" s="20"/>
      <c r="KPZ2" s="20"/>
      <c r="KQA2" s="20"/>
      <c r="KQB2" s="20"/>
      <c r="KQC2" s="20"/>
      <c r="KQD2" s="20"/>
      <c r="KQE2" s="20"/>
      <c r="KQF2" s="20"/>
      <c r="KQG2" s="20"/>
      <c r="KQH2" s="20"/>
      <c r="KQI2" s="20"/>
      <c r="KQJ2" s="20"/>
      <c r="KQK2" s="20"/>
      <c r="KQL2" s="20"/>
      <c r="KQM2" s="20"/>
      <c r="KQN2" s="20"/>
      <c r="KQO2" s="20"/>
      <c r="KQP2" s="20"/>
      <c r="KQQ2" s="20"/>
      <c r="KQR2" s="20"/>
      <c r="KQS2" s="20"/>
      <c r="KQT2" s="20"/>
      <c r="KQU2" s="20"/>
      <c r="KQV2" s="20"/>
      <c r="KQW2" s="20"/>
      <c r="KQX2" s="20"/>
      <c r="KQY2" s="20"/>
      <c r="KQZ2" s="20"/>
      <c r="KRA2" s="20"/>
      <c r="KRB2" s="20"/>
      <c r="KRC2" s="20"/>
      <c r="KRD2" s="20"/>
      <c r="KRE2" s="20"/>
      <c r="KRF2" s="20"/>
      <c r="KRG2" s="20"/>
      <c r="KRH2" s="20"/>
      <c r="KRI2" s="20"/>
      <c r="KRJ2" s="20"/>
      <c r="KRK2" s="20"/>
      <c r="KRL2" s="20"/>
      <c r="KRM2" s="20"/>
      <c r="KRN2" s="20"/>
      <c r="KRO2" s="20"/>
      <c r="KRP2" s="20"/>
      <c r="KRQ2" s="20"/>
      <c r="KRR2" s="20"/>
      <c r="KRS2" s="20"/>
      <c r="KRT2" s="20"/>
      <c r="KRU2" s="20"/>
      <c r="KRV2" s="20"/>
      <c r="KRW2" s="20"/>
      <c r="KRX2" s="20"/>
      <c r="KRY2" s="20"/>
      <c r="KRZ2" s="20"/>
      <c r="KSA2" s="20"/>
      <c r="KSB2" s="20"/>
      <c r="KSC2" s="20"/>
      <c r="KSD2" s="20"/>
      <c r="KSE2" s="20"/>
      <c r="KSF2" s="20"/>
      <c r="KSG2" s="20"/>
      <c r="KSH2" s="20"/>
      <c r="KSI2" s="20"/>
      <c r="KSJ2" s="20"/>
      <c r="KSK2" s="20"/>
      <c r="KSL2" s="20"/>
      <c r="KSM2" s="20"/>
      <c r="KSN2" s="20"/>
      <c r="KSO2" s="20"/>
      <c r="KSP2" s="20"/>
      <c r="KSQ2" s="20"/>
      <c r="KSR2" s="20"/>
      <c r="KSS2" s="20"/>
      <c r="KST2" s="20"/>
      <c r="KSU2" s="20"/>
      <c r="KSV2" s="20"/>
      <c r="KSW2" s="20"/>
      <c r="KSX2" s="20"/>
      <c r="KSY2" s="20"/>
      <c r="KSZ2" s="20"/>
      <c r="KTA2" s="20"/>
      <c r="KTB2" s="20"/>
      <c r="KTC2" s="20"/>
      <c r="KTD2" s="20"/>
      <c r="KTE2" s="20"/>
      <c r="KTF2" s="20"/>
      <c r="KTG2" s="20"/>
      <c r="KTH2" s="20"/>
      <c r="KTI2" s="20"/>
      <c r="KTJ2" s="20"/>
      <c r="KTK2" s="20"/>
      <c r="KTL2" s="20"/>
      <c r="KTM2" s="20"/>
      <c r="KTN2" s="20"/>
      <c r="KTO2" s="20"/>
      <c r="KTP2" s="20"/>
      <c r="KTQ2" s="20"/>
      <c r="KTR2" s="20"/>
      <c r="KTS2" s="20"/>
      <c r="KTT2" s="20"/>
      <c r="KTU2" s="20"/>
      <c r="KTV2" s="20"/>
      <c r="KTW2" s="20"/>
      <c r="KTX2" s="20"/>
      <c r="KTY2" s="20"/>
      <c r="KTZ2" s="20"/>
      <c r="KUA2" s="20"/>
      <c r="KUB2" s="20"/>
      <c r="KUC2" s="20"/>
      <c r="KUD2" s="20"/>
      <c r="KUE2" s="20"/>
      <c r="KUF2" s="20"/>
      <c r="KUG2" s="20"/>
      <c r="KUH2" s="20"/>
      <c r="KUI2" s="20"/>
      <c r="KUJ2" s="20"/>
      <c r="KUK2" s="20"/>
      <c r="KUL2" s="20"/>
      <c r="KUM2" s="20"/>
      <c r="KUN2" s="20"/>
      <c r="KUO2" s="20"/>
      <c r="KUP2" s="20"/>
      <c r="KUQ2" s="20"/>
      <c r="KUR2" s="20"/>
      <c r="KUS2" s="20"/>
      <c r="KUT2" s="20"/>
      <c r="KUU2" s="20"/>
      <c r="KUV2" s="20"/>
      <c r="KUW2" s="20"/>
      <c r="KUX2" s="20"/>
      <c r="KUY2" s="20"/>
      <c r="KUZ2" s="20"/>
      <c r="KVA2" s="20"/>
      <c r="KVB2" s="20"/>
      <c r="KVC2" s="20"/>
      <c r="KVD2" s="20"/>
      <c r="KVE2" s="20"/>
      <c r="KVF2" s="20"/>
      <c r="KVG2" s="20"/>
      <c r="KVH2" s="20"/>
      <c r="KVI2" s="20"/>
      <c r="KVJ2" s="20"/>
      <c r="KVK2" s="20"/>
      <c r="KVL2" s="20"/>
      <c r="KVM2" s="20"/>
      <c r="KVN2" s="20"/>
      <c r="KVO2" s="20"/>
      <c r="KVP2" s="20"/>
      <c r="KVQ2" s="20"/>
      <c r="KVR2" s="20"/>
      <c r="KVS2" s="20"/>
      <c r="KVT2" s="20"/>
      <c r="KVU2" s="20"/>
      <c r="KVV2" s="20"/>
      <c r="KVW2" s="20"/>
      <c r="KVX2" s="20"/>
      <c r="KVY2" s="20"/>
      <c r="KVZ2" s="20"/>
      <c r="KWA2" s="20"/>
      <c r="KWB2" s="20"/>
      <c r="KWC2" s="20"/>
      <c r="KWD2" s="20"/>
      <c r="KWE2" s="20"/>
      <c r="KWF2" s="20"/>
      <c r="KWG2" s="20"/>
      <c r="KWH2" s="20"/>
      <c r="KWI2" s="20"/>
      <c r="KWJ2" s="20"/>
      <c r="KWK2" s="20"/>
      <c r="KWL2" s="20"/>
      <c r="KWM2" s="20"/>
      <c r="KWN2" s="20"/>
      <c r="KWO2" s="20"/>
      <c r="KWP2" s="20"/>
      <c r="KWQ2" s="20"/>
      <c r="KWR2" s="20"/>
      <c r="KWS2" s="20"/>
      <c r="KWT2" s="20"/>
      <c r="KWU2" s="20"/>
      <c r="KWV2" s="20"/>
      <c r="KWW2" s="20"/>
      <c r="KWX2" s="20"/>
      <c r="KWY2" s="20"/>
      <c r="KWZ2" s="20"/>
      <c r="KXA2" s="20"/>
      <c r="KXB2" s="20"/>
      <c r="KXC2" s="20"/>
      <c r="KXD2" s="20"/>
      <c r="KXE2" s="20"/>
      <c r="KXF2" s="20"/>
      <c r="KXG2" s="20"/>
      <c r="KXH2" s="20"/>
      <c r="KXI2" s="20"/>
      <c r="KXJ2" s="20"/>
      <c r="KXK2" s="20"/>
      <c r="KXL2" s="20"/>
      <c r="KXM2" s="20"/>
      <c r="KXN2" s="20"/>
      <c r="KXO2" s="20"/>
      <c r="KXP2" s="20"/>
      <c r="KXQ2" s="20"/>
      <c r="KXR2" s="20"/>
      <c r="KXS2" s="20"/>
      <c r="KXT2" s="20"/>
      <c r="KXU2" s="20"/>
      <c r="KXV2" s="20"/>
      <c r="KXW2" s="20"/>
      <c r="KXX2" s="20"/>
      <c r="KXY2" s="20"/>
      <c r="KXZ2" s="20"/>
      <c r="KYA2" s="20"/>
      <c r="KYB2" s="20"/>
      <c r="KYC2" s="20"/>
      <c r="KYD2" s="20"/>
      <c r="KYE2" s="20"/>
      <c r="KYF2" s="20"/>
      <c r="KYG2" s="20"/>
      <c r="KYH2" s="20"/>
      <c r="KYI2" s="20"/>
      <c r="KYJ2" s="20"/>
      <c r="KYK2" s="20"/>
      <c r="KYL2" s="20"/>
      <c r="KYM2" s="20"/>
      <c r="KYN2" s="20"/>
      <c r="KYO2" s="20"/>
      <c r="KYP2" s="20"/>
      <c r="KYQ2" s="20"/>
      <c r="KYR2" s="20"/>
      <c r="KYS2" s="20"/>
      <c r="KYT2" s="20"/>
      <c r="KYU2" s="20"/>
      <c r="KYV2" s="20"/>
      <c r="KYW2" s="20"/>
      <c r="KYX2" s="20"/>
      <c r="KYY2" s="20"/>
      <c r="KYZ2" s="20"/>
      <c r="KZA2" s="20"/>
      <c r="KZB2" s="20"/>
      <c r="KZC2" s="20"/>
      <c r="KZD2" s="20"/>
      <c r="KZE2" s="20"/>
      <c r="KZF2" s="20"/>
      <c r="KZG2" s="20"/>
      <c r="KZH2" s="20"/>
      <c r="KZI2" s="20"/>
      <c r="KZJ2" s="20"/>
      <c r="KZK2" s="20"/>
      <c r="KZL2" s="20"/>
      <c r="KZM2" s="20"/>
      <c r="KZN2" s="20"/>
      <c r="KZO2" s="20"/>
      <c r="KZP2" s="20"/>
      <c r="KZQ2" s="20"/>
      <c r="KZR2" s="20"/>
      <c r="KZS2" s="20"/>
      <c r="KZT2" s="20"/>
      <c r="KZU2" s="20"/>
      <c r="KZV2" s="20"/>
      <c r="KZW2" s="20"/>
      <c r="KZX2" s="20"/>
      <c r="KZY2" s="20"/>
      <c r="KZZ2" s="20"/>
      <c r="LAA2" s="20"/>
      <c r="LAB2" s="20"/>
      <c r="LAC2" s="20"/>
      <c r="LAD2" s="20"/>
      <c r="LAE2" s="20"/>
      <c r="LAF2" s="20"/>
      <c r="LAG2" s="20"/>
      <c r="LAH2" s="20"/>
      <c r="LAI2" s="20"/>
      <c r="LAJ2" s="20"/>
      <c r="LAK2" s="20"/>
      <c r="LAL2" s="20"/>
      <c r="LAM2" s="20"/>
      <c r="LAN2" s="20"/>
      <c r="LAO2" s="20"/>
      <c r="LAP2" s="20"/>
      <c r="LAQ2" s="20"/>
      <c r="LAR2" s="20"/>
      <c r="LAS2" s="20"/>
      <c r="LAT2" s="20"/>
      <c r="LAU2" s="20"/>
      <c r="LAV2" s="20"/>
      <c r="LAW2" s="20"/>
      <c r="LAX2" s="20"/>
      <c r="LAY2" s="20"/>
      <c r="LAZ2" s="20"/>
      <c r="LBA2" s="20"/>
      <c r="LBB2" s="20"/>
      <c r="LBC2" s="20"/>
      <c r="LBD2" s="20"/>
      <c r="LBE2" s="20"/>
      <c r="LBF2" s="20"/>
      <c r="LBG2" s="20"/>
      <c r="LBH2" s="20"/>
      <c r="LBI2" s="20"/>
      <c r="LBJ2" s="20"/>
      <c r="LBK2" s="20"/>
      <c r="LBL2" s="20"/>
      <c r="LBM2" s="20"/>
      <c r="LBN2" s="20"/>
      <c r="LBO2" s="20"/>
      <c r="LBP2" s="20"/>
      <c r="LBQ2" s="20"/>
      <c r="LBR2" s="20"/>
      <c r="LBS2" s="20"/>
      <c r="LBT2" s="20"/>
      <c r="LBU2" s="20"/>
      <c r="LBV2" s="20"/>
      <c r="LBW2" s="20"/>
      <c r="LBX2" s="20"/>
      <c r="LBY2" s="20"/>
      <c r="LBZ2" s="20"/>
      <c r="LCA2" s="20"/>
      <c r="LCB2" s="20"/>
      <c r="LCC2" s="20"/>
      <c r="LCD2" s="20"/>
      <c r="LCE2" s="20"/>
      <c r="LCF2" s="20"/>
      <c r="LCG2" s="20"/>
      <c r="LCH2" s="20"/>
      <c r="LCI2" s="20"/>
      <c r="LCJ2" s="20"/>
      <c r="LCK2" s="20"/>
      <c r="LCL2" s="20"/>
      <c r="LCM2" s="20"/>
      <c r="LCN2" s="20"/>
      <c r="LCO2" s="20"/>
      <c r="LCP2" s="20"/>
      <c r="LCQ2" s="20"/>
      <c r="LCR2" s="20"/>
      <c r="LCS2" s="20"/>
      <c r="LCT2" s="20"/>
      <c r="LCU2" s="20"/>
      <c r="LCV2" s="20"/>
      <c r="LCW2" s="20"/>
      <c r="LCX2" s="20"/>
      <c r="LCY2" s="20"/>
      <c r="LCZ2" s="20"/>
      <c r="LDA2" s="20"/>
      <c r="LDB2" s="20"/>
      <c r="LDC2" s="20"/>
      <c r="LDD2" s="20"/>
      <c r="LDE2" s="20"/>
      <c r="LDF2" s="20"/>
      <c r="LDG2" s="20"/>
      <c r="LDH2" s="20"/>
      <c r="LDI2" s="20"/>
      <c r="LDJ2" s="20"/>
      <c r="LDK2" s="20"/>
      <c r="LDL2" s="20"/>
      <c r="LDM2" s="20"/>
      <c r="LDN2" s="20"/>
      <c r="LDO2" s="20"/>
      <c r="LDP2" s="20"/>
      <c r="LDQ2" s="20"/>
      <c r="LDR2" s="20"/>
      <c r="LDS2" s="20"/>
      <c r="LDT2" s="20"/>
      <c r="LDU2" s="20"/>
      <c r="LDV2" s="20"/>
      <c r="LDW2" s="20"/>
      <c r="LDX2" s="20"/>
      <c r="LDY2" s="20"/>
      <c r="LDZ2" s="20"/>
      <c r="LEA2" s="20"/>
      <c r="LEB2" s="20"/>
      <c r="LEC2" s="20"/>
      <c r="LED2" s="20"/>
      <c r="LEE2" s="20"/>
      <c r="LEF2" s="20"/>
      <c r="LEG2" s="20"/>
      <c r="LEH2" s="20"/>
      <c r="LEI2" s="20"/>
      <c r="LEJ2" s="20"/>
      <c r="LEK2" s="20"/>
      <c r="LEL2" s="20"/>
      <c r="LEM2" s="20"/>
      <c r="LEN2" s="20"/>
      <c r="LEO2" s="20"/>
      <c r="LEP2" s="20"/>
      <c r="LEQ2" s="20"/>
      <c r="LER2" s="20"/>
      <c r="LES2" s="20"/>
      <c r="LET2" s="20"/>
      <c r="LEU2" s="20"/>
      <c r="LEV2" s="20"/>
      <c r="LEW2" s="20"/>
      <c r="LEX2" s="20"/>
      <c r="LEY2" s="20"/>
      <c r="LEZ2" s="20"/>
      <c r="LFA2" s="20"/>
      <c r="LFB2" s="20"/>
      <c r="LFC2" s="20"/>
      <c r="LFD2" s="20"/>
      <c r="LFE2" s="20"/>
      <c r="LFF2" s="20"/>
      <c r="LFG2" s="20"/>
      <c r="LFH2" s="20"/>
      <c r="LFI2" s="20"/>
      <c r="LFJ2" s="20"/>
      <c r="LFK2" s="20"/>
      <c r="LFL2" s="20"/>
      <c r="LFM2" s="20"/>
      <c r="LFN2" s="20"/>
      <c r="LFO2" s="20"/>
      <c r="LFP2" s="20"/>
      <c r="LFQ2" s="20"/>
      <c r="LFR2" s="20"/>
      <c r="LFS2" s="20"/>
      <c r="LFT2" s="20"/>
      <c r="LFU2" s="20"/>
      <c r="LFV2" s="20"/>
      <c r="LFW2" s="20"/>
      <c r="LFX2" s="20"/>
      <c r="LFY2" s="20"/>
      <c r="LFZ2" s="20"/>
      <c r="LGA2" s="20"/>
      <c r="LGB2" s="20"/>
      <c r="LGC2" s="20"/>
      <c r="LGD2" s="20"/>
      <c r="LGE2" s="20"/>
      <c r="LGF2" s="20"/>
      <c r="LGG2" s="20"/>
      <c r="LGH2" s="20"/>
      <c r="LGI2" s="20"/>
      <c r="LGJ2" s="20"/>
      <c r="LGK2" s="20"/>
      <c r="LGL2" s="20"/>
      <c r="LGM2" s="20"/>
      <c r="LGN2" s="20"/>
      <c r="LGO2" s="20"/>
      <c r="LGP2" s="20"/>
      <c r="LGQ2" s="20"/>
      <c r="LGR2" s="20"/>
      <c r="LGS2" s="20"/>
      <c r="LGT2" s="20"/>
      <c r="LGU2" s="20"/>
      <c r="LGV2" s="20"/>
      <c r="LGW2" s="20"/>
      <c r="LGX2" s="20"/>
      <c r="LGY2" s="20"/>
      <c r="LGZ2" s="20"/>
      <c r="LHA2" s="20"/>
      <c r="LHB2" s="20"/>
      <c r="LHC2" s="20"/>
      <c r="LHD2" s="20"/>
      <c r="LHE2" s="20"/>
      <c r="LHF2" s="20"/>
      <c r="LHG2" s="20"/>
      <c r="LHH2" s="20"/>
      <c r="LHI2" s="20"/>
      <c r="LHJ2" s="20"/>
      <c r="LHK2" s="20"/>
      <c r="LHL2" s="20"/>
      <c r="LHM2" s="20"/>
      <c r="LHN2" s="20"/>
      <c r="LHO2" s="20"/>
      <c r="LHP2" s="20"/>
      <c r="LHQ2" s="20"/>
      <c r="LHR2" s="20"/>
      <c r="LHS2" s="20"/>
      <c r="LHT2" s="20"/>
      <c r="LHU2" s="20"/>
      <c r="LHV2" s="20"/>
      <c r="LHW2" s="20"/>
      <c r="LHX2" s="20"/>
      <c r="LHY2" s="20"/>
      <c r="LHZ2" s="20"/>
      <c r="LIA2" s="20"/>
      <c r="LIB2" s="20"/>
      <c r="LIC2" s="20"/>
      <c r="LID2" s="20"/>
      <c r="LIE2" s="20"/>
      <c r="LIF2" s="20"/>
      <c r="LIG2" s="20"/>
      <c r="LIH2" s="20"/>
      <c r="LII2" s="20"/>
      <c r="LIJ2" s="20"/>
      <c r="LIK2" s="20"/>
      <c r="LIL2" s="20"/>
      <c r="LIM2" s="20"/>
      <c r="LIN2" s="20"/>
      <c r="LIO2" s="20"/>
      <c r="LIP2" s="20"/>
      <c r="LIQ2" s="20"/>
      <c r="LIR2" s="20"/>
      <c r="LIS2" s="20"/>
      <c r="LIT2" s="20"/>
      <c r="LIU2" s="20"/>
      <c r="LIV2" s="20"/>
      <c r="LIW2" s="20"/>
      <c r="LIX2" s="20"/>
      <c r="LIY2" s="20"/>
      <c r="LIZ2" s="20"/>
      <c r="LJA2" s="20"/>
      <c r="LJB2" s="20"/>
      <c r="LJC2" s="20"/>
      <c r="LJD2" s="20"/>
      <c r="LJE2" s="20"/>
      <c r="LJF2" s="20"/>
      <c r="LJG2" s="20"/>
      <c r="LJH2" s="20"/>
      <c r="LJI2" s="20"/>
      <c r="LJJ2" s="20"/>
      <c r="LJK2" s="20"/>
      <c r="LJL2" s="20"/>
      <c r="LJM2" s="20"/>
      <c r="LJN2" s="20"/>
      <c r="LJO2" s="20"/>
      <c r="LJP2" s="20"/>
      <c r="LJQ2" s="20"/>
      <c r="LJR2" s="20"/>
      <c r="LJS2" s="20"/>
      <c r="LJT2" s="20"/>
      <c r="LJU2" s="20"/>
      <c r="LJV2" s="20"/>
      <c r="LJW2" s="20"/>
      <c r="LJX2" s="20"/>
      <c r="LJY2" s="20"/>
      <c r="LJZ2" s="20"/>
      <c r="LKA2" s="20"/>
      <c r="LKB2" s="20"/>
      <c r="LKC2" s="20"/>
      <c r="LKD2" s="20"/>
      <c r="LKE2" s="20"/>
      <c r="LKF2" s="20"/>
      <c r="LKG2" s="20"/>
      <c r="LKH2" s="20"/>
      <c r="LKI2" s="20"/>
      <c r="LKJ2" s="20"/>
      <c r="LKK2" s="20"/>
      <c r="LKL2" s="20"/>
      <c r="LKM2" s="20"/>
      <c r="LKN2" s="20"/>
      <c r="LKO2" s="20"/>
      <c r="LKP2" s="20"/>
      <c r="LKQ2" s="20"/>
      <c r="LKR2" s="20"/>
      <c r="LKS2" s="20"/>
      <c r="LKT2" s="20"/>
      <c r="LKU2" s="20"/>
      <c r="LKV2" s="20"/>
      <c r="LKW2" s="20"/>
      <c r="LKX2" s="20"/>
      <c r="LKY2" s="20"/>
      <c r="LKZ2" s="20"/>
      <c r="LLA2" s="20"/>
      <c r="LLB2" s="20"/>
      <c r="LLC2" s="20"/>
      <c r="LLD2" s="20"/>
      <c r="LLE2" s="20"/>
      <c r="LLF2" s="20"/>
      <c r="LLG2" s="20"/>
      <c r="LLH2" s="20"/>
      <c r="LLI2" s="20"/>
      <c r="LLJ2" s="20"/>
      <c r="LLK2" s="20"/>
      <c r="LLL2" s="20"/>
      <c r="LLM2" s="20"/>
      <c r="LLN2" s="20"/>
      <c r="LLO2" s="20"/>
      <c r="LLP2" s="20"/>
      <c r="LLQ2" s="20"/>
      <c r="LLR2" s="20"/>
      <c r="LLS2" s="20"/>
      <c r="LLT2" s="20"/>
      <c r="LLU2" s="20"/>
      <c r="LLV2" s="20"/>
      <c r="LLW2" s="20"/>
      <c r="LLX2" s="20"/>
      <c r="LLY2" s="20"/>
      <c r="LLZ2" s="20"/>
      <c r="LMA2" s="20"/>
      <c r="LMB2" s="20"/>
      <c r="LMC2" s="20"/>
      <c r="LMD2" s="20"/>
      <c r="LME2" s="20"/>
      <c r="LMF2" s="20"/>
      <c r="LMG2" s="20"/>
      <c r="LMH2" s="20"/>
      <c r="LMI2" s="20"/>
      <c r="LMJ2" s="20"/>
      <c r="LMK2" s="20"/>
      <c r="LML2" s="20"/>
      <c r="LMM2" s="20"/>
      <c r="LMN2" s="20"/>
      <c r="LMO2" s="20"/>
      <c r="LMP2" s="20"/>
      <c r="LMQ2" s="20"/>
      <c r="LMR2" s="20"/>
      <c r="LMS2" s="20"/>
      <c r="LMT2" s="20"/>
      <c r="LMU2" s="20"/>
      <c r="LMV2" s="20"/>
      <c r="LMW2" s="20"/>
      <c r="LMX2" s="20"/>
      <c r="LMY2" s="20"/>
      <c r="LMZ2" s="20"/>
      <c r="LNA2" s="20"/>
      <c r="LNB2" s="20"/>
      <c r="LNC2" s="20"/>
      <c r="LND2" s="20"/>
      <c r="LNE2" s="20"/>
      <c r="LNF2" s="20"/>
      <c r="LNG2" s="20"/>
      <c r="LNH2" s="20"/>
      <c r="LNI2" s="20"/>
      <c r="LNJ2" s="20"/>
      <c r="LNK2" s="20"/>
      <c r="LNL2" s="20"/>
      <c r="LNM2" s="20"/>
      <c r="LNN2" s="20"/>
      <c r="LNO2" s="20"/>
      <c r="LNP2" s="20"/>
      <c r="LNQ2" s="20"/>
      <c r="LNR2" s="20"/>
      <c r="LNS2" s="20"/>
      <c r="LNT2" s="20"/>
      <c r="LNU2" s="20"/>
      <c r="LNV2" s="20"/>
      <c r="LNW2" s="20"/>
      <c r="LNX2" s="20"/>
      <c r="LNY2" s="20"/>
      <c r="LNZ2" s="20"/>
      <c r="LOA2" s="20"/>
      <c r="LOB2" s="20"/>
      <c r="LOC2" s="20"/>
      <c r="LOD2" s="20"/>
      <c r="LOE2" s="20"/>
      <c r="LOF2" s="20"/>
      <c r="LOG2" s="20"/>
      <c r="LOH2" s="20"/>
      <c r="LOI2" s="20"/>
      <c r="LOJ2" s="20"/>
      <c r="LOK2" s="20"/>
      <c r="LOL2" s="20"/>
      <c r="LOM2" s="20"/>
      <c r="LON2" s="20"/>
      <c r="LOO2" s="20"/>
      <c r="LOP2" s="20"/>
      <c r="LOQ2" s="20"/>
      <c r="LOR2" s="20"/>
      <c r="LOS2" s="20"/>
      <c r="LOT2" s="20"/>
      <c r="LOU2" s="20"/>
      <c r="LOV2" s="20"/>
      <c r="LOW2" s="20"/>
      <c r="LOX2" s="20"/>
      <c r="LOY2" s="20"/>
      <c r="LOZ2" s="20"/>
      <c r="LPA2" s="20"/>
      <c r="LPB2" s="20"/>
      <c r="LPC2" s="20"/>
      <c r="LPD2" s="20"/>
      <c r="LPE2" s="20"/>
      <c r="LPF2" s="20"/>
      <c r="LPG2" s="20"/>
      <c r="LPH2" s="20"/>
      <c r="LPI2" s="20"/>
      <c r="LPJ2" s="20"/>
      <c r="LPK2" s="20"/>
      <c r="LPL2" s="20"/>
      <c r="LPM2" s="20"/>
      <c r="LPN2" s="20"/>
      <c r="LPO2" s="20"/>
      <c r="LPP2" s="20"/>
      <c r="LPQ2" s="20"/>
      <c r="LPR2" s="20"/>
      <c r="LPS2" s="20"/>
      <c r="LPT2" s="20"/>
      <c r="LPU2" s="20"/>
      <c r="LPV2" s="20"/>
      <c r="LPW2" s="20"/>
      <c r="LPX2" s="20"/>
      <c r="LPY2" s="20"/>
      <c r="LPZ2" s="20"/>
      <c r="LQA2" s="20"/>
      <c r="LQB2" s="20"/>
      <c r="LQC2" s="20"/>
      <c r="LQD2" s="20"/>
      <c r="LQE2" s="20"/>
      <c r="LQF2" s="20"/>
      <c r="LQG2" s="20"/>
      <c r="LQH2" s="20"/>
      <c r="LQI2" s="20"/>
      <c r="LQJ2" s="20"/>
      <c r="LQK2" s="20"/>
      <c r="LQL2" s="20"/>
      <c r="LQM2" s="20"/>
      <c r="LQN2" s="20"/>
      <c r="LQO2" s="20"/>
      <c r="LQP2" s="20"/>
      <c r="LQQ2" s="20"/>
      <c r="LQR2" s="20"/>
      <c r="LQS2" s="20"/>
      <c r="LQT2" s="20"/>
      <c r="LQU2" s="20"/>
      <c r="LQV2" s="20"/>
      <c r="LQW2" s="20"/>
      <c r="LQX2" s="20"/>
      <c r="LQY2" s="20"/>
      <c r="LQZ2" s="20"/>
      <c r="LRA2" s="20"/>
      <c r="LRB2" s="20"/>
      <c r="LRC2" s="20"/>
      <c r="LRD2" s="20"/>
      <c r="LRE2" s="20"/>
      <c r="LRF2" s="20"/>
      <c r="LRG2" s="20"/>
      <c r="LRH2" s="20"/>
      <c r="LRI2" s="20"/>
      <c r="LRJ2" s="20"/>
      <c r="LRK2" s="20"/>
      <c r="LRL2" s="20"/>
      <c r="LRM2" s="20"/>
      <c r="LRN2" s="20"/>
      <c r="LRO2" s="20"/>
      <c r="LRP2" s="20"/>
      <c r="LRQ2" s="20"/>
      <c r="LRR2" s="20"/>
      <c r="LRS2" s="20"/>
      <c r="LRT2" s="20"/>
      <c r="LRU2" s="20"/>
      <c r="LRV2" s="20"/>
      <c r="LRW2" s="20"/>
      <c r="LRX2" s="20"/>
      <c r="LRY2" s="20"/>
      <c r="LRZ2" s="20"/>
      <c r="LSA2" s="20"/>
      <c r="LSB2" s="20"/>
      <c r="LSC2" s="20"/>
      <c r="LSD2" s="20"/>
      <c r="LSE2" s="20"/>
      <c r="LSF2" s="20"/>
      <c r="LSG2" s="20"/>
      <c r="LSH2" s="20"/>
      <c r="LSI2" s="20"/>
      <c r="LSJ2" s="20"/>
      <c r="LSK2" s="20"/>
      <c r="LSL2" s="20"/>
      <c r="LSM2" s="20"/>
      <c r="LSN2" s="20"/>
      <c r="LSO2" s="20"/>
      <c r="LSP2" s="20"/>
      <c r="LSQ2" s="20"/>
      <c r="LSR2" s="20"/>
      <c r="LSS2" s="20"/>
      <c r="LST2" s="20"/>
      <c r="LSU2" s="20"/>
      <c r="LSV2" s="20"/>
      <c r="LSW2" s="20"/>
      <c r="LSX2" s="20"/>
      <c r="LSY2" s="20"/>
      <c r="LSZ2" s="20"/>
      <c r="LTA2" s="20"/>
      <c r="LTB2" s="20"/>
      <c r="LTC2" s="20"/>
      <c r="LTD2" s="20"/>
      <c r="LTE2" s="20"/>
      <c r="LTF2" s="20"/>
      <c r="LTG2" s="20"/>
      <c r="LTH2" s="20"/>
      <c r="LTI2" s="20"/>
      <c r="LTJ2" s="20"/>
      <c r="LTK2" s="20"/>
      <c r="LTL2" s="20"/>
      <c r="LTM2" s="20"/>
      <c r="LTN2" s="20"/>
      <c r="LTO2" s="20"/>
      <c r="LTP2" s="20"/>
      <c r="LTQ2" s="20"/>
      <c r="LTR2" s="20"/>
      <c r="LTS2" s="20"/>
      <c r="LTT2" s="20"/>
      <c r="LTU2" s="20"/>
      <c r="LTV2" s="20"/>
      <c r="LTW2" s="20"/>
      <c r="LTX2" s="20"/>
      <c r="LTY2" s="20"/>
      <c r="LTZ2" s="20"/>
      <c r="LUA2" s="20"/>
      <c r="LUB2" s="20"/>
      <c r="LUC2" s="20"/>
      <c r="LUD2" s="20"/>
      <c r="LUE2" s="20"/>
      <c r="LUF2" s="20"/>
      <c r="LUG2" s="20"/>
      <c r="LUH2" s="20"/>
      <c r="LUI2" s="20"/>
      <c r="LUJ2" s="20"/>
      <c r="LUK2" s="20"/>
      <c r="LUL2" s="20"/>
      <c r="LUM2" s="20"/>
      <c r="LUN2" s="20"/>
      <c r="LUO2" s="20"/>
      <c r="LUP2" s="20"/>
      <c r="LUQ2" s="20"/>
      <c r="LUR2" s="20"/>
      <c r="LUS2" s="20"/>
      <c r="LUT2" s="20"/>
      <c r="LUU2" s="20"/>
      <c r="LUV2" s="20"/>
      <c r="LUW2" s="20"/>
      <c r="LUX2" s="20"/>
      <c r="LUY2" s="20"/>
      <c r="LUZ2" s="20"/>
      <c r="LVA2" s="20"/>
      <c r="LVB2" s="20"/>
      <c r="LVC2" s="20"/>
      <c r="LVD2" s="20"/>
      <c r="LVE2" s="20"/>
      <c r="LVF2" s="20"/>
      <c r="LVG2" s="20"/>
      <c r="LVH2" s="20"/>
      <c r="LVI2" s="20"/>
      <c r="LVJ2" s="20"/>
      <c r="LVK2" s="20"/>
      <c r="LVL2" s="20"/>
      <c r="LVM2" s="20"/>
      <c r="LVN2" s="20"/>
      <c r="LVO2" s="20"/>
      <c r="LVP2" s="20"/>
      <c r="LVQ2" s="20"/>
      <c r="LVR2" s="20"/>
      <c r="LVS2" s="20"/>
      <c r="LVT2" s="20"/>
      <c r="LVU2" s="20"/>
      <c r="LVV2" s="20"/>
      <c r="LVW2" s="20"/>
      <c r="LVX2" s="20"/>
      <c r="LVY2" s="20"/>
      <c r="LVZ2" s="20"/>
      <c r="LWA2" s="20"/>
      <c r="LWB2" s="20"/>
      <c r="LWC2" s="20"/>
      <c r="LWD2" s="20"/>
      <c r="LWE2" s="20"/>
      <c r="LWF2" s="20"/>
      <c r="LWG2" s="20"/>
      <c r="LWH2" s="20"/>
      <c r="LWI2" s="20"/>
      <c r="LWJ2" s="20"/>
      <c r="LWK2" s="20"/>
      <c r="LWL2" s="20"/>
      <c r="LWM2" s="20"/>
      <c r="LWN2" s="20"/>
      <c r="LWO2" s="20"/>
      <c r="LWP2" s="20"/>
      <c r="LWQ2" s="20"/>
      <c r="LWR2" s="20"/>
      <c r="LWS2" s="20"/>
      <c r="LWT2" s="20"/>
      <c r="LWU2" s="20"/>
      <c r="LWV2" s="20"/>
      <c r="LWW2" s="20"/>
      <c r="LWX2" s="20"/>
      <c r="LWY2" s="20"/>
      <c r="LWZ2" s="20"/>
      <c r="LXA2" s="20"/>
      <c r="LXB2" s="20"/>
      <c r="LXC2" s="20"/>
      <c r="LXD2" s="20"/>
      <c r="LXE2" s="20"/>
      <c r="LXF2" s="20"/>
      <c r="LXG2" s="20"/>
      <c r="LXH2" s="20"/>
      <c r="LXI2" s="20"/>
      <c r="LXJ2" s="20"/>
      <c r="LXK2" s="20"/>
      <c r="LXL2" s="20"/>
      <c r="LXM2" s="20"/>
      <c r="LXN2" s="20"/>
      <c r="LXO2" s="20"/>
      <c r="LXP2" s="20"/>
      <c r="LXQ2" s="20"/>
      <c r="LXR2" s="20"/>
      <c r="LXS2" s="20"/>
      <c r="LXT2" s="20"/>
      <c r="LXU2" s="20"/>
      <c r="LXV2" s="20"/>
      <c r="LXW2" s="20"/>
      <c r="LXX2" s="20"/>
      <c r="LXY2" s="20"/>
      <c r="LXZ2" s="20"/>
      <c r="LYA2" s="20"/>
      <c r="LYB2" s="20"/>
      <c r="LYC2" s="20"/>
      <c r="LYD2" s="20"/>
      <c r="LYE2" s="20"/>
      <c r="LYF2" s="20"/>
      <c r="LYG2" s="20"/>
      <c r="LYH2" s="20"/>
      <c r="LYI2" s="20"/>
      <c r="LYJ2" s="20"/>
      <c r="LYK2" s="20"/>
      <c r="LYL2" s="20"/>
      <c r="LYM2" s="20"/>
      <c r="LYN2" s="20"/>
      <c r="LYO2" s="20"/>
      <c r="LYP2" s="20"/>
      <c r="LYQ2" s="20"/>
      <c r="LYR2" s="20"/>
      <c r="LYS2" s="20"/>
      <c r="LYT2" s="20"/>
      <c r="LYU2" s="20"/>
      <c r="LYV2" s="20"/>
      <c r="LYW2" s="20"/>
      <c r="LYX2" s="20"/>
      <c r="LYY2" s="20"/>
      <c r="LYZ2" s="20"/>
      <c r="LZA2" s="20"/>
      <c r="LZB2" s="20"/>
      <c r="LZC2" s="20"/>
      <c r="LZD2" s="20"/>
      <c r="LZE2" s="20"/>
      <c r="LZF2" s="20"/>
      <c r="LZG2" s="20"/>
      <c r="LZH2" s="20"/>
      <c r="LZI2" s="20"/>
      <c r="LZJ2" s="20"/>
      <c r="LZK2" s="20"/>
      <c r="LZL2" s="20"/>
      <c r="LZM2" s="20"/>
      <c r="LZN2" s="20"/>
      <c r="LZO2" s="20"/>
      <c r="LZP2" s="20"/>
      <c r="LZQ2" s="20"/>
      <c r="LZR2" s="20"/>
      <c r="LZS2" s="20"/>
      <c r="LZT2" s="20"/>
      <c r="LZU2" s="20"/>
      <c r="LZV2" s="20"/>
      <c r="LZW2" s="20"/>
      <c r="LZX2" s="20"/>
      <c r="LZY2" s="20"/>
      <c r="LZZ2" s="20"/>
      <c r="MAA2" s="20"/>
      <c r="MAB2" s="20"/>
      <c r="MAC2" s="20"/>
      <c r="MAD2" s="20"/>
      <c r="MAE2" s="20"/>
      <c r="MAF2" s="20"/>
      <c r="MAG2" s="20"/>
      <c r="MAH2" s="20"/>
      <c r="MAI2" s="20"/>
      <c r="MAJ2" s="20"/>
      <c r="MAK2" s="20"/>
      <c r="MAL2" s="20"/>
      <c r="MAM2" s="20"/>
      <c r="MAN2" s="20"/>
      <c r="MAO2" s="20"/>
      <c r="MAP2" s="20"/>
      <c r="MAQ2" s="20"/>
      <c r="MAR2" s="20"/>
      <c r="MAS2" s="20"/>
      <c r="MAT2" s="20"/>
      <c r="MAU2" s="20"/>
      <c r="MAV2" s="20"/>
      <c r="MAW2" s="20"/>
      <c r="MAX2" s="20"/>
      <c r="MAY2" s="20"/>
      <c r="MAZ2" s="20"/>
      <c r="MBA2" s="20"/>
      <c r="MBB2" s="20"/>
      <c r="MBC2" s="20"/>
      <c r="MBD2" s="20"/>
      <c r="MBE2" s="20"/>
      <c r="MBF2" s="20"/>
      <c r="MBG2" s="20"/>
      <c r="MBH2" s="20"/>
      <c r="MBI2" s="20"/>
      <c r="MBJ2" s="20"/>
      <c r="MBK2" s="20"/>
      <c r="MBL2" s="20"/>
      <c r="MBM2" s="20"/>
      <c r="MBN2" s="20"/>
      <c r="MBO2" s="20"/>
      <c r="MBP2" s="20"/>
      <c r="MBQ2" s="20"/>
      <c r="MBR2" s="20"/>
      <c r="MBS2" s="20"/>
      <c r="MBT2" s="20"/>
      <c r="MBU2" s="20"/>
      <c r="MBV2" s="20"/>
      <c r="MBW2" s="20"/>
      <c r="MBX2" s="20"/>
      <c r="MBY2" s="20"/>
      <c r="MBZ2" s="20"/>
      <c r="MCA2" s="20"/>
      <c r="MCB2" s="20"/>
      <c r="MCC2" s="20"/>
      <c r="MCD2" s="20"/>
      <c r="MCE2" s="20"/>
      <c r="MCF2" s="20"/>
      <c r="MCG2" s="20"/>
      <c r="MCH2" s="20"/>
      <c r="MCI2" s="20"/>
      <c r="MCJ2" s="20"/>
      <c r="MCK2" s="20"/>
      <c r="MCL2" s="20"/>
      <c r="MCM2" s="20"/>
      <c r="MCN2" s="20"/>
      <c r="MCO2" s="20"/>
      <c r="MCP2" s="20"/>
      <c r="MCQ2" s="20"/>
      <c r="MCR2" s="20"/>
      <c r="MCS2" s="20"/>
      <c r="MCT2" s="20"/>
      <c r="MCU2" s="20"/>
      <c r="MCV2" s="20"/>
      <c r="MCW2" s="20"/>
      <c r="MCX2" s="20"/>
      <c r="MCY2" s="20"/>
      <c r="MCZ2" s="20"/>
      <c r="MDA2" s="20"/>
      <c r="MDB2" s="20"/>
      <c r="MDC2" s="20"/>
      <c r="MDD2" s="20"/>
      <c r="MDE2" s="20"/>
      <c r="MDF2" s="20"/>
      <c r="MDG2" s="20"/>
      <c r="MDH2" s="20"/>
      <c r="MDI2" s="20"/>
      <c r="MDJ2" s="20"/>
      <c r="MDK2" s="20"/>
      <c r="MDL2" s="20"/>
      <c r="MDM2" s="20"/>
      <c r="MDN2" s="20"/>
      <c r="MDO2" s="20"/>
      <c r="MDP2" s="20"/>
      <c r="MDQ2" s="20"/>
      <c r="MDR2" s="20"/>
      <c r="MDS2" s="20"/>
      <c r="MDT2" s="20"/>
      <c r="MDU2" s="20"/>
      <c r="MDV2" s="20"/>
      <c r="MDW2" s="20"/>
      <c r="MDX2" s="20"/>
      <c r="MDY2" s="20"/>
      <c r="MDZ2" s="20"/>
      <c r="MEA2" s="20"/>
      <c r="MEB2" s="20"/>
      <c r="MEC2" s="20"/>
      <c r="MED2" s="20"/>
      <c r="MEE2" s="20"/>
      <c r="MEF2" s="20"/>
      <c r="MEG2" s="20"/>
      <c r="MEH2" s="20"/>
      <c r="MEI2" s="20"/>
      <c r="MEJ2" s="20"/>
      <c r="MEK2" s="20"/>
      <c r="MEL2" s="20"/>
      <c r="MEM2" s="20"/>
      <c r="MEN2" s="20"/>
      <c r="MEO2" s="20"/>
      <c r="MEP2" s="20"/>
      <c r="MEQ2" s="20"/>
      <c r="MER2" s="20"/>
      <c r="MES2" s="20"/>
      <c r="MET2" s="20"/>
      <c r="MEU2" s="20"/>
      <c r="MEV2" s="20"/>
      <c r="MEW2" s="20"/>
      <c r="MEX2" s="20"/>
      <c r="MEY2" s="20"/>
      <c r="MEZ2" s="20"/>
      <c r="MFA2" s="20"/>
      <c r="MFB2" s="20"/>
      <c r="MFC2" s="20"/>
      <c r="MFD2" s="20"/>
      <c r="MFE2" s="20"/>
      <c r="MFF2" s="20"/>
      <c r="MFG2" s="20"/>
      <c r="MFH2" s="20"/>
      <c r="MFI2" s="20"/>
      <c r="MFJ2" s="20"/>
      <c r="MFK2" s="20"/>
      <c r="MFL2" s="20"/>
      <c r="MFM2" s="20"/>
      <c r="MFN2" s="20"/>
      <c r="MFO2" s="20"/>
      <c r="MFP2" s="20"/>
      <c r="MFQ2" s="20"/>
      <c r="MFR2" s="20"/>
      <c r="MFS2" s="20"/>
      <c r="MFT2" s="20"/>
      <c r="MFU2" s="20"/>
      <c r="MFV2" s="20"/>
      <c r="MFW2" s="20"/>
      <c r="MFX2" s="20"/>
      <c r="MFY2" s="20"/>
      <c r="MFZ2" s="20"/>
      <c r="MGA2" s="20"/>
      <c r="MGB2" s="20"/>
      <c r="MGC2" s="20"/>
      <c r="MGD2" s="20"/>
      <c r="MGE2" s="20"/>
      <c r="MGF2" s="20"/>
      <c r="MGG2" s="20"/>
      <c r="MGH2" s="20"/>
      <c r="MGI2" s="20"/>
      <c r="MGJ2" s="20"/>
      <c r="MGK2" s="20"/>
      <c r="MGL2" s="20"/>
      <c r="MGM2" s="20"/>
      <c r="MGN2" s="20"/>
      <c r="MGO2" s="20"/>
      <c r="MGP2" s="20"/>
      <c r="MGQ2" s="20"/>
      <c r="MGR2" s="20"/>
      <c r="MGS2" s="20"/>
      <c r="MGT2" s="20"/>
      <c r="MGU2" s="20"/>
      <c r="MGV2" s="20"/>
      <c r="MGW2" s="20"/>
      <c r="MGX2" s="20"/>
      <c r="MGY2" s="20"/>
      <c r="MGZ2" s="20"/>
      <c r="MHA2" s="20"/>
      <c r="MHB2" s="20"/>
      <c r="MHC2" s="20"/>
      <c r="MHD2" s="20"/>
      <c r="MHE2" s="20"/>
      <c r="MHF2" s="20"/>
      <c r="MHG2" s="20"/>
      <c r="MHH2" s="20"/>
      <c r="MHI2" s="20"/>
      <c r="MHJ2" s="20"/>
      <c r="MHK2" s="20"/>
      <c r="MHL2" s="20"/>
      <c r="MHM2" s="20"/>
      <c r="MHN2" s="20"/>
      <c r="MHO2" s="20"/>
      <c r="MHP2" s="20"/>
      <c r="MHQ2" s="20"/>
      <c r="MHR2" s="20"/>
      <c r="MHS2" s="20"/>
      <c r="MHT2" s="20"/>
      <c r="MHU2" s="20"/>
      <c r="MHV2" s="20"/>
      <c r="MHW2" s="20"/>
      <c r="MHX2" s="20"/>
      <c r="MHY2" s="20"/>
      <c r="MHZ2" s="20"/>
      <c r="MIA2" s="20"/>
      <c r="MIB2" s="20"/>
      <c r="MIC2" s="20"/>
      <c r="MID2" s="20"/>
      <c r="MIE2" s="20"/>
      <c r="MIF2" s="20"/>
      <c r="MIG2" s="20"/>
      <c r="MIH2" s="20"/>
      <c r="MII2" s="20"/>
      <c r="MIJ2" s="20"/>
      <c r="MIK2" s="20"/>
      <c r="MIL2" s="20"/>
      <c r="MIM2" s="20"/>
      <c r="MIN2" s="20"/>
      <c r="MIO2" s="20"/>
      <c r="MIP2" s="20"/>
      <c r="MIQ2" s="20"/>
      <c r="MIR2" s="20"/>
      <c r="MIS2" s="20"/>
      <c r="MIT2" s="20"/>
      <c r="MIU2" s="20"/>
      <c r="MIV2" s="20"/>
      <c r="MIW2" s="20"/>
      <c r="MIX2" s="20"/>
      <c r="MIY2" s="20"/>
      <c r="MIZ2" s="20"/>
      <c r="MJA2" s="20"/>
      <c r="MJB2" s="20"/>
      <c r="MJC2" s="20"/>
      <c r="MJD2" s="20"/>
      <c r="MJE2" s="20"/>
      <c r="MJF2" s="20"/>
      <c r="MJG2" s="20"/>
      <c r="MJH2" s="20"/>
      <c r="MJI2" s="20"/>
      <c r="MJJ2" s="20"/>
      <c r="MJK2" s="20"/>
      <c r="MJL2" s="20"/>
      <c r="MJM2" s="20"/>
      <c r="MJN2" s="20"/>
      <c r="MJO2" s="20"/>
      <c r="MJP2" s="20"/>
      <c r="MJQ2" s="20"/>
      <c r="MJR2" s="20"/>
      <c r="MJS2" s="20"/>
      <c r="MJT2" s="20"/>
      <c r="MJU2" s="20"/>
      <c r="MJV2" s="20"/>
      <c r="MJW2" s="20"/>
      <c r="MJX2" s="20"/>
      <c r="MJY2" s="20"/>
      <c r="MJZ2" s="20"/>
      <c r="MKA2" s="20"/>
      <c r="MKB2" s="20"/>
      <c r="MKC2" s="20"/>
      <c r="MKD2" s="20"/>
      <c r="MKE2" s="20"/>
      <c r="MKF2" s="20"/>
      <c r="MKG2" s="20"/>
      <c r="MKH2" s="20"/>
      <c r="MKI2" s="20"/>
      <c r="MKJ2" s="20"/>
      <c r="MKK2" s="20"/>
      <c r="MKL2" s="20"/>
      <c r="MKM2" s="20"/>
      <c r="MKN2" s="20"/>
      <c r="MKO2" s="20"/>
      <c r="MKP2" s="20"/>
      <c r="MKQ2" s="20"/>
      <c r="MKR2" s="20"/>
      <c r="MKS2" s="20"/>
      <c r="MKT2" s="20"/>
      <c r="MKU2" s="20"/>
      <c r="MKV2" s="20"/>
      <c r="MKW2" s="20"/>
      <c r="MKX2" s="20"/>
      <c r="MKY2" s="20"/>
      <c r="MKZ2" s="20"/>
      <c r="MLA2" s="20"/>
      <c r="MLB2" s="20"/>
      <c r="MLC2" s="20"/>
      <c r="MLD2" s="20"/>
      <c r="MLE2" s="20"/>
      <c r="MLF2" s="20"/>
      <c r="MLG2" s="20"/>
      <c r="MLH2" s="20"/>
      <c r="MLI2" s="20"/>
      <c r="MLJ2" s="20"/>
      <c r="MLK2" s="20"/>
      <c r="MLL2" s="20"/>
      <c r="MLM2" s="20"/>
      <c r="MLN2" s="20"/>
      <c r="MLO2" s="20"/>
      <c r="MLP2" s="20"/>
      <c r="MLQ2" s="20"/>
      <c r="MLR2" s="20"/>
      <c r="MLS2" s="20"/>
      <c r="MLT2" s="20"/>
      <c r="MLU2" s="20"/>
      <c r="MLV2" s="20"/>
      <c r="MLW2" s="20"/>
      <c r="MLX2" s="20"/>
      <c r="MLY2" s="20"/>
      <c r="MLZ2" s="20"/>
      <c r="MMA2" s="20"/>
      <c r="MMB2" s="20"/>
      <c r="MMC2" s="20"/>
      <c r="MMD2" s="20"/>
      <c r="MME2" s="20"/>
      <c r="MMF2" s="20"/>
      <c r="MMG2" s="20"/>
      <c r="MMH2" s="20"/>
      <c r="MMI2" s="20"/>
      <c r="MMJ2" s="20"/>
      <c r="MMK2" s="20"/>
      <c r="MML2" s="20"/>
      <c r="MMM2" s="20"/>
      <c r="MMN2" s="20"/>
      <c r="MMO2" s="20"/>
      <c r="MMP2" s="20"/>
      <c r="MMQ2" s="20"/>
      <c r="MMR2" s="20"/>
      <c r="MMS2" s="20"/>
      <c r="MMT2" s="20"/>
      <c r="MMU2" s="20"/>
      <c r="MMV2" s="20"/>
      <c r="MMW2" s="20"/>
      <c r="MMX2" s="20"/>
      <c r="MMY2" s="20"/>
      <c r="MMZ2" s="20"/>
      <c r="MNA2" s="20"/>
      <c r="MNB2" s="20"/>
      <c r="MNC2" s="20"/>
      <c r="MND2" s="20"/>
      <c r="MNE2" s="20"/>
      <c r="MNF2" s="20"/>
      <c r="MNG2" s="20"/>
      <c r="MNH2" s="20"/>
      <c r="MNI2" s="20"/>
      <c r="MNJ2" s="20"/>
      <c r="MNK2" s="20"/>
      <c r="MNL2" s="20"/>
      <c r="MNM2" s="20"/>
      <c r="MNN2" s="20"/>
      <c r="MNO2" s="20"/>
      <c r="MNP2" s="20"/>
      <c r="MNQ2" s="20"/>
      <c r="MNR2" s="20"/>
      <c r="MNS2" s="20"/>
      <c r="MNT2" s="20"/>
      <c r="MNU2" s="20"/>
      <c r="MNV2" s="20"/>
      <c r="MNW2" s="20"/>
      <c r="MNX2" s="20"/>
      <c r="MNY2" s="20"/>
      <c r="MNZ2" s="20"/>
      <c r="MOA2" s="20"/>
      <c r="MOB2" s="20"/>
      <c r="MOC2" s="20"/>
      <c r="MOD2" s="20"/>
      <c r="MOE2" s="20"/>
      <c r="MOF2" s="20"/>
      <c r="MOG2" s="20"/>
      <c r="MOH2" s="20"/>
      <c r="MOI2" s="20"/>
      <c r="MOJ2" s="20"/>
      <c r="MOK2" s="20"/>
      <c r="MOL2" s="20"/>
      <c r="MOM2" s="20"/>
      <c r="MON2" s="20"/>
      <c r="MOO2" s="20"/>
      <c r="MOP2" s="20"/>
      <c r="MOQ2" s="20"/>
      <c r="MOR2" s="20"/>
      <c r="MOS2" s="20"/>
      <c r="MOT2" s="20"/>
      <c r="MOU2" s="20"/>
      <c r="MOV2" s="20"/>
      <c r="MOW2" s="20"/>
      <c r="MOX2" s="20"/>
      <c r="MOY2" s="20"/>
      <c r="MOZ2" s="20"/>
      <c r="MPA2" s="20"/>
      <c r="MPB2" s="20"/>
      <c r="MPC2" s="20"/>
      <c r="MPD2" s="20"/>
      <c r="MPE2" s="20"/>
      <c r="MPF2" s="20"/>
      <c r="MPG2" s="20"/>
      <c r="MPH2" s="20"/>
      <c r="MPI2" s="20"/>
      <c r="MPJ2" s="20"/>
      <c r="MPK2" s="20"/>
      <c r="MPL2" s="20"/>
      <c r="MPM2" s="20"/>
      <c r="MPN2" s="20"/>
      <c r="MPO2" s="20"/>
      <c r="MPP2" s="20"/>
      <c r="MPQ2" s="20"/>
      <c r="MPR2" s="20"/>
      <c r="MPS2" s="20"/>
      <c r="MPT2" s="20"/>
      <c r="MPU2" s="20"/>
      <c r="MPV2" s="20"/>
      <c r="MPW2" s="20"/>
      <c r="MPX2" s="20"/>
      <c r="MPY2" s="20"/>
      <c r="MPZ2" s="20"/>
      <c r="MQA2" s="20"/>
      <c r="MQB2" s="20"/>
      <c r="MQC2" s="20"/>
      <c r="MQD2" s="20"/>
      <c r="MQE2" s="20"/>
      <c r="MQF2" s="20"/>
      <c r="MQG2" s="20"/>
      <c r="MQH2" s="20"/>
      <c r="MQI2" s="20"/>
      <c r="MQJ2" s="20"/>
      <c r="MQK2" s="20"/>
      <c r="MQL2" s="20"/>
      <c r="MQM2" s="20"/>
      <c r="MQN2" s="20"/>
      <c r="MQO2" s="20"/>
      <c r="MQP2" s="20"/>
      <c r="MQQ2" s="20"/>
      <c r="MQR2" s="20"/>
      <c r="MQS2" s="20"/>
      <c r="MQT2" s="20"/>
      <c r="MQU2" s="20"/>
      <c r="MQV2" s="20"/>
      <c r="MQW2" s="20"/>
      <c r="MQX2" s="20"/>
      <c r="MQY2" s="20"/>
      <c r="MQZ2" s="20"/>
      <c r="MRA2" s="20"/>
      <c r="MRB2" s="20"/>
      <c r="MRC2" s="20"/>
      <c r="MRD2" s="20"/>
      <c r="MRE2" s="20"/>
      <c r="MRF2" s="20"/>
      <c r="MRG2" s="20"/>
      <c r="MRH2" s="20"/>
      <c r="MRI2" s="20"/>
      <c r="MRJ2" s="20"/>
      <c r="MRK2" s="20"/>
      <c r="MRL2" s="20"/>
      <c r="MRM2" s="20"/>
      <c r="MRN2" s="20"/>
      <c r="MRO2" s="20"/>
      <c r="MRP2" s="20"/>
      <c r="MRQ2" s="20"/>
      <c r="MRR2" s="20"/>
      <c r="MRS2" s="20"/>
      <c r="MRT2" s="20"/>
      <c r="MRU2" s="20"/>
      <c r="MRV2" s="20"/>
      <c r="MRW2" s="20"/>
      <c r="MRX2" s="20"/>
      <c r="MRY2" s="20"/>
      <c r="MRZ2" s="20"/>
      <c r="MSA2" s="20"/>
      <c r="MSB2" s="20"/>
      <c r="MSC2" s="20"/>
      <c r="MSD2" s="20"/>
      <c r="MSE2" s="20"/>
      <c r="MSF2" s="20"/>
      <c r="MSG2" s="20"/>
      <c r="MSH2" s="20"/>
      <c r="MSI2" s="20"/>
      <c r="MSJ2" s="20"/>
      <c r="MSK2" s="20"/>
      <c r="MSL2" s="20"/>
      <c r="MSM2" s="20"/>
      <c r="MSN2" s="20"/>
      <c r="MSO2" s="20"/>
      <c r="MSP2" s="20"/>
      <c r="MSQ2" s="20"/>
      <c r="MSR2" s="20"/>
      <c r="MSS2" s="20"/>
      <c r="MST2" s="20"/>
      <c r="MSU2" s="20"/>
      <c r="MSV2" s="20"/>
      <c r="MSW2" s="20"/>
      <c r="MSX2" s="20"/>
      <c r="MSY2" s="20"/>
      <c r="MSZ2" s="20"/>
      <c r="MTA2" s="20"/>
      <c r="MTB2" s="20"/>
      <c r="MTC2" s="20"/>
      <c r="MTD2" s="20"/>
      <c r="MTE2" s="20"/>
      <c r="MTF2" s="20"/>
      <c r="MTG2" s="20"/>
      <c r="MTH2" s="20"/>
      <c r="MTI2" s="20"/>
      <c r="MTJ2" s="20"/>
      <c r="MTK2" s="20"/>
      <c r="MTL2" s="20"/>
      <c r="MTM2" s="20"/>
      <c r="MTN2" s="20"/>
      <c r="MTO2" s="20"/>
      <c r="MTP2" s="20"/>
      <c r="MTQ2" s="20"/>
      <c r="MTR2" s="20"/>
      <c r="MTS2" s="20"/>
      <c r="MTT2" s="20"/>
      <c r="MTU2" s="20"/>
      <c r="MTV2" s="20"/>
      <c r="MTW2" s="20"/>
      <c r="MTX2" s="20"/>
      <c r="MTY2" s="20"/>
      <c r="MTZ2" s="20"/>
      <c r="MUA2" s="20"/>
      <c r="MUB2" s="20"/>
      <c r="MUC2" s="20"/>
      <c r="MUD2" s="20"/>
      <c r="MUE2" s="20"/>
      <c r="MUF2" s="20"/>
      <c r="MUG2" s="20"/>
      <c r="MUH2" s="20"/>
      <c r="MUI2" s="20"/>
      <c r="MUJ2" s="20"/>
      <c r="MUK2" s="20"/>
      <c r="MUL2" s="20"/>
      <c r="MUM2" s="20"/>
      <c r="MUN2" s="20"/>
      <c r="MUO2" s="20"/>
      <c r="MUP2" s="20"/>
      <c r="MUQ2" s="20"/>
      <c r="MUR2" s="20"/>
      <c r="MUS2" s="20"/>
      <c r="MUT2" s="20"/>
      <c r="MUU2" s="20"/>
      <c r="MUV2" s="20"/>
      <c r="MUW2" s="20"/>
      <c r="MUX2" s="20"/>
      <c r="MUY2" s="20"/>
      <c r="MUZ2" s="20"/>
      <c r="MVA2" s="20"/>
      <c r="MVB2" s="20"/>
      <c r="MVC2" s="20"/>
      <c r="MVD2" s="20"/>
      <c r="MVE2" s="20"/>
      <c r="MVF2" s="20"/>
      <c r="MVG2" s="20"/>
      <c r="MVH2" s="20"/>
      <c r="MVI2" s="20"/>
      <c r="MVJ2" s="20"/>
      <c r="MVK2" s="20"/>
      <c r="MVL2" s="20"/>
      <c r="MVM2" s="20"/>
      <c r="MVN2" s="20"/>
      <c r="MVO2" s="20"/>
      <c r="MVP2" s="20"/>
      <c r="MVQ2" s="20"/>
      <c r="MVR2" s="20"/>
      <c r="MVS2" s="20"/>
      <c r="MVT2" s="20"/>
      <c r="MVU2" s="20"/>
      <c r="MVV2" s="20"/>
      <c r="MVW2" s="20"/>
      <c r="MVX2" s="20"/>
      <c r="MVY2" s="20"/>
      <c r="MVZ2" s="20"/>
      <c r="MWA2" s="20"/>
      <c r="MWB2" s="20"/>
      <c r="MWC2" s="20"/>
      <c r="MWD2" s="20"/>
      <c r="MWE2" s="20"/>
      <c r="MWF2" s="20"/>
      <c r="MWG2" s="20"/>
      <c r="MWH2" s="20"/>
      <c r="MWI2" s="20"/>
      <c r="MWJ2" s="20"/>
      <c r="MWK2" s="20"/>
      <c r="MWL2" s="20"/>
      <c r="MWM2" s="20"/>
      <c r="MWN2" s="20"/>
      <c r="MWO2" s="20"/>
      <c r="MWP2" s="20"/>
      <c r="MWQ2" s="20"/>
      <c r="MWR2" s="20"/>
      <c r="MWS2" s="20"/>
      <c r="MWT2" s="20"/>
      <c r="MWU2" s="20"/>
      <c r="MWV2" s="20"/>
      <c r="MWW2" s="20"/>
      <c r="MWX2" s="20"/>
      <c r="MWY2" s="20"/>
      <c r="MWZ2" s="20"/>
      <c r="MXA2" s="20"/>
      <c r="MXB2" s="20"/>
      <c r="MXC2" s="20"/>
      <c r="MXD2" s="20"/>
      <c r="MXE2" s="20"/>
      <c r="MXF2" s="20"/>
      <c r="MXG2" s="20"/>
      <c r="MXH2" s="20"/>
      <c r="MXI2" s="20"/>
      <c r="MXJ2" s="20"/>
      <c r="MXK2" s="20"/>
      <c r="MXL2" s="20"/>
      <c r="MXM2" s="20"/>
      <c r="MXN2" s="20"/>
      <c r="MXO2" s="20"/>
      <c r="MXP2" s="20"/>
      <c r="MXQ2" s="20"/>
      <c r="MXR2" s="20"/>
      <c r="MXS2" s="20"/>
      <c r="MXT2" s="20"/>
      <c r="MXU2" s="20"/>
      <c r="MXV2" s="20"/>
      <c r="MXW2" s="20"/>
      <c r="MXX2" s="20"/>
      <c r="MXY2" s="20"/>
      <c r="MXZ2" s="20"/>
      <c r="MYA2" s="20"/>
      <c r="MYB2" s="20"/>
      <c r="MYC2" s="20"/>
      <c r="MYD2" s="20"/>
      <c r="MYE2" s="20"/>
      <c r="MYF2" s="20"/>
      <c r="MYG2" s="20"/>
      <c r="MYH2" s="20"/>
      <c r="MYI2" s="20"/>
      <c r="MYJ2" s="20"/>
      <c r="MYK2" s="20"/>
      <c r="MYL2" s="20"/>
      <c r="MYM2" s="20"/>
      <c r="MYN2" s="20"/>
      <c r="MYO2" s="20"/>
      <c r="MYP2" s="20"/>
      <c r="MYQ2" s="20"/>
      <c r="MYR2" s="20"/>
      <c r="MYS2" s="20"/>
      <c r="MYT2" s="20"/>
      <c r="MYU2" s="20"/>
      <c r="MYV2" s="20"/>
      <c r="MYW2" s="20"/>
      <c r="MYX2" s="20"/>
      <c r="MYY2" s="20"/>
      <c r="MYZ2" s="20"/>
      <c r="MZA2" s="20"/>
      <c r="MZB2" s="20"/>
      <c r="MZC2" s="20"/>
      <c r="MZD2" s="20"/>
      <c r="MZE2" s="20"/>
      <c r="MZF2" s="20"/>
      <c r="MZG2" s="20"/>
      <c r="MZH2" s="20"/>
      <c r="MZI2" s="20"/>
      <c r="MZJ2" s="20"/>
      <c r="MZK2" s="20"/>
      <c r="MZL2" s="20"/>
      <c r="MZM2" s="20"/>
      <c r="MZN2" s="20"/>
      <c r="MZO2" s="20"/>
      <c r="MZP2" s="20"/>
      <c r="MZQ2" s="20"/>
      <c r="MZR2" s="20"/>
      <c r="MZS2" s="20"/>
      <c r="MZT2" s="20"/>
      <c r="MZU2" s="20"/>
      <c r="MZV2" s="20"/>
      <c r="MZW2" s="20"/>
      <c r="MZX2" s="20"/>
      <c r="MZY2" s="20"/>
      <c r="MZZ2" s="20"/>
      <c r="NAA2" s="20"/>
      <c r="NAB2" s="20"/>
      <c r="NAC2" s="20"/>
      <c r="NAD2" s="20"/>
      <c r="NAE2" s="20"/>
      <c r="NAF2" s="20"/>
      <c r="NAG2" s="20"/>
      <c r="NAH2" s="20"/>
      <c r="NAI2" s="20"/>
      <c r="NAJ2" s="20"/>
      <c r="NAK2" s="20"/>
      <c r="NAL2" s="20"/>
      <c r="NAM2" s="20"/>
      <c r="NAN2" s="20"/>
      <c r="NAO2" s="20"/>
      <c r="NAP2" s="20"/>
      <c r="NAQ2" s="20"/>
      <c r="NAR2" s="20"/>
      <c r="NAS2" s="20"/>
      <c r="NAT2" s="20"/>
      <c r="NAU2" s="20"/>
      <c r="NAV2" s="20"/>
      <c r="NAW2" s="20"/>
      <c r="NAX2" s="20"/>
      <c r="NAY2" s="20"/>
      <c r="NAZ2" s="20"/>
      <c r="NBA2" s="20"/>
      <c r="NBB2" s="20"/>
      <c r="NBC2" s="20"/>
      <c r="NBD2" s="20"/>
      <c r="NBE2" s="20"/>
      <c r="NBF2" s="20"/>
      <c r="NBG2" s="20"/>
      <c r="NBH2" s="20"/>
      <c r="NBI2" s="20"/>
      <c r="NBJ2" s="20"/>
      <c r="NBK2" s="20"/>
      <c r="NBL2" s="20"/>
      <c r="NBM2" s="20"/>
      <c r="NBN2" s="20"/>
      <c r="NBO2" s="20"/>
      <c r="NBP2" s="20"/>
      <c r="NBQ2" s="20"/>
      <c r="NBR2" s="20"/>
      <c r="NBS2" s="20"/>
      <c r="NBT2" s="20"/>
      <c r="NBU2" s="20"/>
      <c r="NBV2" s="20"/>
      <c r="NBW2" s="20"/>
      <c r="NBX2" s="20"/>
      <c r="NBY2" s="20"/>
      <c r="NBZ2" s="20"/>
      <c r="NCA2" s="20"/>
      <c r="NCB2" s="20"/>
      <c r="NCC2" s="20"/>
      <c r="NCD2" s="20"/>
      <c r="NCE2" s="20"/>
      <c r="NCF2" s="20"/>
      <c r="NCG2" s="20"/>
      <c r="NCH2" s="20"/>
      <c r="NCI2" s="20"/>
      <c r="NCJ2" s="20"/>
      <c r="NCK2" s="20"/>
      <c r="NCL2" s="20"/>
      <c r="NCM2" s="20"/>
      <c r="NCN2" s="20"/>
      <c r="NCO2" s="20"/>
      <c r="NCP2" s="20"/>
      <c r="NCQ2" s="20"/>
      <c r="NCR2" s="20"/>
      <c r="NCS2" s="20"/>
      <c r="NCT2" s="20"/>
      <c r="NCU2" s="20"/>
      <c r="NCV2" s="20"/>
      <c r="NCW2" s="20"/>
      <c r="NCX2" s="20"/>
      <c r="NCY2" s="20"/>
      <c r="NCZ2" s="20"/>
      <c r="NDA2" s="20"/>
      <c r="NDB2" s="20"/>
      <c r="NDC2" s="20"/>
      <c r="NDD2" s="20"/>
      <c r="NDE2" s="20"/>
      <c r="NDF2" s="20"/>
      <c r="NDG2" s="20"/>
      <c r="NDH2" s="20"/>
      <c r="NDI2" s="20"/>
      <c r="NDJ2" s="20"/>
      <c r="NDK2" s="20"/>
      <c r="NDL2" s="20"/>
      <c r="NDM2" s="20"/>
      <c r="NDN2" s="20"/>
      <c r="NDO2" s="20"/>
      <c r="NDP2" s="20"/>
      <c r="NDQ2" s="20"/>
      <c r="NDR2" s="20"/>
      <c r="NDS2" s="20"/>
      <c r="NDT2" s="20"/>
      <c r="NDU2" s="20"/>
      <c r="NDV2" s="20"/>
      <c r="NDW2" s="20"/>
      <c r="NDX2" s="20"/>
      <c r="NDY2" s="20"/>
      <c r="NDZ2" s="20"/>
      <c r="NEA2" s="20"/>
      <c r="NEB2" s="20"/>
      <c r="NEC2" s="20"/>
      <c r="NED2" s="20"/>
      <c r="NEE2" s="20"/>
      <c r="NEF2" s="20"/>
      <c r="NEG2" s="20"/>
      <c r="NEH2" s="20"/>
      <c r="NEI2" s="20"/>
      <c r="NEJ2" s="20"/>
      <c r="NEK2" s="20"/>
      <c r="NEL2" s="20"/>
      <c r="NEM2" s="20"/>
      <c r="NEN2" s="20"/>
      <c r="NEO2" s="20"/>
      <c r="NEP2" s="20"/>
      <c r="NEQ2" s="20"/>
      <c r="NER2" s="20"/>
      <c r="NES2" s="20"/>
      <c r="NET2" s="20"/>
      <c r="NEU2" s="20"/>
      <c r="NEV2" s="20"/>
      <c r="NEW2" s="20"/>
      <c r="NEX2" s="20"/>
      <c r="NEY2" s="20"/>
      <c r="NEZ2" s="20"/>
      <c r="NFA2" s="20"/>
      <c r="NFB2" s="20"/>
      <c r="NFC2" s="20"/>
      <c r="NFD2" s="20"/>
      <c r="NFE2" s="20"/>
      <c r="NFF2" s="20"/>
      <c r="NFG2" s="20"/>
      <c r="NFH2" s="20"/>
      <c r="NFI2" s="20"/>
      <c r="NFJ2" s="20"/>
      <c r="NFK2" s="20"/>
      <c r="NFL2" s="20"/>
      <c r="NFM2" s="20"/>
      <c r="NFN2" s="20"/>
      <c r="NFO2" s="20"/>
      <c r="NFP2" s="20"/>
      <c r="NFQ2" s="20"/>
      <c r="NFR2" s="20"/>
      <c r="NFS2" s="20"/>
      <c r="NFT2" s="20"/>
      <c r="NFU2" s="20"/>
      <c r="NFV2" s="20"/>
      <c r="NFW2" s="20"/>
      <c r="NFX2" s="20"/>
      <c r="NFY2" s="20"/>
      <c r="NFZ2" s="20"/>
      <c r="NGA2" s="20"/>
      <c r="NGB2" s="20"/>
      <c r="NGC2" s="20"/>
      <c r="NGD2" s="20"/>
      <c r="NGE2" s="20"/>
      <c r="NGF2" s="20"/>
      <c r="NGG2" s="20"/>
      <c r="NGH2" s="20"/>
      <c r="NGI2" s="20"/>
      <c r="NGJ2" s="20"/>
      <c r="NGK2" s="20"/>
      <c r="NGL2" s="20"/>
      <c r="NGM2" s="20"/>
      <c r="NGN2" s="20"/>
      <c r="NGO2" s="20"/>
      <c r="NGP2" s="20"/>
      <c r="NGQ2" s="20"/>
      <c r="NGR2" s="20"/>
      <c r="NGS2" s="20"/>
      <c r="NGT2" s="20"/>
      <c r="NGU2" s="20"/>
      <c r="NGV2" s="20"/>
      <c r="NGW2" s="20"/>
      <c r="NGX2" s="20"/>
      <c r="NGY2" s="20"/>
      <c r="NGZ2" s="20"/>
      <c r="NHA2" s="20"/>
      <c r="NHB2" s="20"/>
      <c r="NHC2" s="20"/>
      <c r="NHD2" s="20"/>
      <c r="NHE2" s="20"/>
      <c r="NHF2" s="20"/>
      <c r="NHG2" s="20"/>
      <c r="NHH2" s="20"/>
      <c r="NHI2" s="20"/>
      <c r="NHJ2" s="20"/>
      <c r="NHK2" s="20"/>
      <c r="NHL2" s="20"/>
      <c r="NHM2" s="20"/>
      <c r="NHN2" s="20"/>
      <c r="NHO2" s="20"/>
      <c r="NHP2" s="20"/>
      <c r="NHQ2" s="20"/>
      <c r="NHR2" s="20"/>
      <c r="NHS2" s="20"/>
      <c r="NHT2" s="20"/>
      <c r="NHU2" s="20"/>
      <c r="NHV2" s="20"/>
      <c r="NHW2" s="20"/>
      <c r="NHX2" s="20"/>
      <c r="NHY2" s="20"/>
      <c r="NHZ2" s="20"/>
      <c r="NIA2" s="20"/>
      <c r="NIB2" s="20"/>
      <c r="NIC2" s="20"/>
      <c r="NID2" s="20"/>
      <c r="NIE2" s="20"/>
      <c r="NIF2" s="20"/>
      <c r="NIG2" s="20"/>
      <c r="NIH2" s="20"/>
      <c r="NII2" s="20"/>
      <c r="NIJ2" s="20"/>
      <c r="NIK2" s="20"/>
      <c r="NIL2" s="20"/>
      <c r="NIM2" s="20"/>
      <c r="NIN2" s="20"/>
      <c r="NIO2" s="20"/>
      <c r="NIP2" s="20"/>
      <c r="NIQ2" s="20"/>
      <c r="NIR2" s="20"/>
      <c r="NIS2" s="20"/>
      <c r="NIT2" s="20"/>
      <c r="NIU2" s="20"/>
      <c r="NIV2" s="20"/>
      <c r="NIW2" s="20"/>
      <c r="NIX2" s="20"/>
      <c r="NIY2" s="20"/>
      <c r="NIZ2" s="20"/>
      <c r="NJA2" s="20"/>
      <c r="NJB2" s="20"/>
      <c r="NJC2" s="20"/>
      <c r="NJD2" s="20"/>
      <c r="NJE2" s="20"/>
      <c r="NJF2" s="20"/>
      <c r="NJG2" s="20"/>
      <c r="NJH2" s="20"/>
      <c r="NJI2" s="20"/>
      <c r="NJJ2" s="20"/>
      <c r="NJK2" s="20"/>
      <c r="NJL2" s="20"/>
      <c r="NJM2" s="20"/>
      <c r="NJN2" s="20"/>
      <c r="NJO2" s="20"/>
      <c r="NJP2" s="20"/>
      <c r="NJQ2" s="20"/>
      <c r="NJR2" s="20"/>
      <c r="NJS2" s="20"/>
      <c r="NJT2" s="20"/>
      <c r="NJU2" s="20"/>
      <c r="NJV2" s="20"/>
      <c r="NJW2" s="20"/>
      <c r="NJX2" s="20"/>
      <c r="NJY2" s="20"/>
      <c r="NJZ2" s="20"/>
      <c r="NKA2" s="20"/>
      <c r="NKB2" s="20"/>
      <c r="NKC2" s="20"/>
      <c r="NKD2" s="20"/>
      <c r="NKE2" s="20"/>
      <c r="NKF2" s="20"/>
      <c r="NKG2" s="20"/>
      <c r="NKH2" s="20"/>
      <c r="NKI2" s="20"/>
      <c r="NKJ2" s="20"/>
      <c r="NKK2" s="20"/>
      <c r="NKL2" s="20"/>
      <c r="NKM2" s="20"/>
      <c r="NKN2" s="20"/>
      <c r="NKO2" s="20"/>
      <c r="NKP2" s="20"/>
      <c r="NKQ2" s="20"/>
      <c r="NKR2" s="20"/>
      <c r="NKS2" s="20"/>
      <c r="NKT2" s="20"/>
      <c r="NKU2" s="20"/>
      <c r="NKV2" s="20"/>
      <c r="NKW2" s="20"/>
      <c r="NKX2" s="20"/>
      <c r="NKY2" s="20"/>
      <c r="NKZ2" s="20"/>
      <c r="NLA2" s="20"/>
      <c r="NLB2" s="20"/>
      <c r="NLC2" s="20"/>
      <c r="NLD2" s="20"/>
      <c r="NLE2" s="20"/>
      <c r="NLF2" s="20"/>
      <c r="NLG2" s="20"/>
      <c r="NLH2" s="20"/>
      <c r="NLI2" s="20"/>
      <c r="NLJ2" s="20"/>
      <c r="NLK2" s="20"/>
      <c r="NLL2" s="20"/>
      <c r="NLM2" s="20"/>
      <c r="NLN2" s="20"/>
      <c r="NLO2" s="20"/>
      <c r="NLP2" s="20"/>
      <c r="NLQ2" s="20"/>
      <c r="NLR2" s="20"/>
      <c r="NLS2" s="20"/>
      <c r="NLT2" s="20"/>
      <c r="NLU2" s="20"/>
      <c r="NLV2" s="20"/>
      <c r="NLW2" s="20"/>
      <c r="NLX2" s="20"/>
      <c r="NLY2" s="20"/>
      <c r="NLZ2" s="20"/>
      <c r="NMA2" s="20"/>
      <c r="NMB2" s="20"/>
      <c r="NMC2" s="20"/>
      <c r="NMD2" s="20"/>
      <c r="NME2" s="20"/>
      <c r="NMF2" s="20"/>
      <c r="NMG2" s="20"/>
      <c r="NMH2" s="20"/>
      <c r="NMI2" s="20"/>
      <c r="NMJ2" s="20"/>
      <c r="NMK2" s="20"/>
      <c r="NML2" s="20"/>
      <c r="NMM2" s="20"/>
      <c r="NMN2" s="20"/>
      <c r="NMO2" s="20"/>
      <c r="NMP2" s="20"/>
      <c r="NMQ2" s="20"/>
      <c r="NMR2" s="20"/>
      <c r="NMS2" s="20"/>
      <c r="NMT2" s="20"/>
      <c r="NMU2" s="20"/>
      <c r="NMV2" s="20"/>
      <c r="NMW2" s="20"/>
      <c r="NMX2" s="20"/>
      <c r="NMY2" s="20"/>
      <c r="NMZ2" s="20"/>
      <c r="NNA2" s="20"/>
      <c r="NNB2" s="20"/>
      <c r="NNC2" s="20"/>
      <c r="NND2" s="20"/>
      <c r="NNE2" s="20"/>
      <c r="NNF2" s="20"/>
      <c r="NNG2" s="20"/>
      <c r="NNH2" s="20"/>
      <c r="NNI2" s="20"/>
      <c r="NNJ2" s="20"/>
      <c r="NNK2" s="20"/>
      <c r="NNL2" s="20"/>
      <c r="NNM2" s="20"/>
      <c r="NNN2" s="20"/>
      <c r="NNO2" s="20"/>
      <c r="NNP2" s="20"/>
      <c r="NNQ2" s="20"/>
      <c r="NNR2" s="20"/>
      <c r="NNS2" s="20"/>
      <c r="NNT2" s="20"/>
      <c r="NNU2" s="20"/>
      <c r="NNV2" s="20"/>
      <c r="NNW2" s="20"/>
      <c r="NNX2" s="20"/>
      <c r="NNY2" s="20"/>
      <c r="NNZ2" s="20"/>
      <c r="NOA2" s="20"/>
      <c r="NOB2" s="20"/>
      <c r="NOC2" s="20"/>
      <c r="NOD2" s="20"/>
      <c r="NOE2" s="20"/>
      <c r="NOF2" s="20"/>
      <c r="NOG2" s="20"/>
      <c r="NOH2" s="20"/>
      <c r="NOI2" s="20"/>
      <c r="NOJ2" s="20"/>
      <c r="NOK2" s="20"/>
      <c r="NOL2" s="20"/>
      <c r="NOM2" s="20"/>
      <c r="NON2" s="20"/>
      <c r="NOO2" s="20"/>
      <c r="NOP2" s="20"/>
      <c r="NOQ2" s="20"/>
      <c r="NOR2" s="20"/>
      <c r="NOS2" s="20"/>
      <c r="NOT2" s="20"/>
      <c r="NOU2" s="20"/>
      <c r="NOV2" s="20"/>
      <c r="NOW2" s="20"/>
      <c r="NOX2" s="20"/>
      <c r="NOY2" s="20"/>
      <c r="NOZ2" s="20"/>
      <c r="NPA2" s="20"/>
      <c r="NPB2" s="20"/>
      <c r="NPC2" s="20"/>
      <c r="NPD2" s="20"/>
      <c r="NPE2" s="20"/>
      <c r="NPF2" s="20"/>
      <c r="NPG2" s="20"/>
      <c r="NPH2" s="20"/>
      <c r="NPI2" s="20"/>
      <c r="NPJ2" s="20"/>
      <c r="NPK2" s="20"/>
      <c r="NPL2" s="20"/>
      <c r="NPM2" s="20"/>
      <c r="NPN2" s="20"/>
      <c r="NPO2" s="20"/>
      <c r="NPP2" s="20"/>
      <c r="NPQ2" s="20"/>
      <c r="NPR2" s="20"/>
      <c r="NPS2" s="20"/>
      <c r="NPT2" s="20"/>
      <c r="NPU2" s="20"/>
      <c r="NPV2" s="20"/>
      <c r="NPW2" s="20"/>
      <c r="NPX2" s="20"/>
      <c r="NPY2" s="20"/>
      <c r="NPZ2" s="20"/>
      <c r="NQA2" s="20"/>
      <c r="NQB2" s="20"/>
      <c r="NQC2" s="20"/>
      <c r="NQD2" s="20"/>
      <c r="NQE2" s="20"/>
      <c r="NQF2" s="20"/>
      <c r="NQG2" s="20"/>
      <c r="NQH2" s="20"/>
      <c r="NQI2" s="20"/>
      <c r="NQJ2" s="20"/>
      <c r="NQK2" s="20"/>
      <c r="NQL2" s="20"/>
      <c r="NQM2" s="20"/>
      <c r="NQN2" s="20"/>
      <c r="NQO2" s="20"/>
      <c r="NQP2" s="20"/>
      <c r="NQQ2" s="20"/>
      <c r="NQR2" s="20"/>
      <c r="NQS2" s="20"/>
      <c r="NQT2" s="20"/>
      <c r="NQU2" s="20"/>
      <c r="NQV2" s="20"/>
      <c r="NQW2" s="20"/>
      <c r="NQX2" s="20"/>
      <c r="NQY2" s="20"/>
      <c r="NQZ2" s="20"/>
      <c r="NRA2" s="20"/>
      <c r="NRB2" s="20"/>
      <c r="NRC2" s="20"/>
      <c r="NRD2" s="20"/>
      <c r="NRE2" s="20"/>
      <c r="NRF2" s="20"/>
      <c r="NRG2" s="20"/>
      <c r="NRH2" s="20"/>
      <c r="NRI2" s="20"/>
      <c r="NRJ2" s="20"/>
      <c r="NRK2" s="20"/>
      <c r="NRL2" s="20"/>
      <c r="NRM2" s="20"/>
      <c r="NRN2" s="20"/>
      <c r="NRO2" s="20"/>
      <c r="NRP2" s="20"/>
      <c r="NRQ2" s="20"/>
      <c r="NRR2" s="20"/>
      <c r="NRS2" s="20"/>
      <c r="NRT2" s="20"/>
      <c r="NRU2" s="20"/>
      <c r="NRV2" s="20"/>
      <c r="NRW2" s="20"/>
      <c r="NRX2" s="20"/>
      <c r="NRY2" s="20"/>
      <c r="NRZ2" s="20"/>
      <c r="NSA2" s="20"/>
      <c r="NSB2" s="20"/>
      <c r="NSC2" s="20"/>
      <c r="NSD2" s="20"/>
      <c r="NSE2" s="20"/>
      <c r="NSF2" s="20"/>
      <c r="NSG2" s="20"/>
      <c r="NSH2" s="20"/>
      <c r="NSI2" s="20"/>
      <c r="NSJ2" s="20"/>
      <c r="NSK2" s="20"/>
      <c r="NSL2" s="20"/>
      <c r="NSM2" s="20"/>
      <c r="NSN2" s="20"/>
      <c r="NSO2" s="20"/>
      <c r="NSP2" s="20"/>
      <c r="NSQ2" s="20"/>
      <c r="NSR2" s="20"/>
      <c r="NSS2" s="20"/>
      <c r="NST2" s="20"/>
      <c r="NSU2" s="20"/>
      <c r="NSV2" s="20"/>
      <c r="NSW2" s="20"/>
      <c r="NSX2" s="20"/>
      <c r="NSY2" s="20"/>
      <c r="NSZ2" s="20"/>
      <c r="NTA2" s="20"/>
      <c r="NTB2" s="20"/>
      <c r="NTC2" s="20"/>
      <c r="NTD2" s="20"/>
      <c r="NTE2" s="20"/>
      <c r="NTF2" s="20"/>
      <c r="NTG2" s="20"/>
      <c r="NTH2" s="20"/>
      <c r="NTI2" s="20"/>
      <c r="NTJ2" s="20"/>
      <c r="NTK2" s="20"/>
      <c r="NTL2" s="20"/>
      <c r="NTM2" s="20"/>
      <c r="NTN2" s="20"/>
      <c r="NTO2" s="20"/>
      <c r="NTP2" s="20"/>
      <c r="NTQ2" s="20"/>
      <c r="NTR2" s="20"/>
      <c r="NTS2" s="20"/>
      <c r="NTT2" s="20"/>
      <c r="NTU2" s="20"/>
      <c r="NTV2" s="20"/>
      <c r="NTW2" s="20"/>
      <c r="NTX2" s="20"/>
      <c r="NTY2" s="20"/>
      <c r="NTZ2" s="20"/>
      <c r="NUA2" s="20"/>
      <c r="NUB2" s="20"/>
      <c r="NUC2" s="20"/>
      <c r="NUD2" s="20"/>
      <c r="NUE2" s="20"/>
      <c r="NUF2" s="20"/>
      <c r="NUG2" s="20"/>
      <c r="NUH2" s="20"/>
      <c r="NUI2" s="20"/>
      <c r="NUJ2" s="20"/>
      <c r="NUK2" s="20"/>
      <c r="NUL2" s="20"/>
      <c r="NUM2" s="20"/>
      <c r="NUN2" s="20"/>
      <c r="NUO2" s="20"/>
      <c r="NUP2" s="20"/>
      <c r="NUQ2" s="20"/>
      <c r="NUR2" s="20"/>
      <c r="NUS2" s="20"/>
      <c r="NUT2" s="20"/>
      <c r="NUU2" s="20"/>
      <c r="NUV2" s="20"/>
      <c r="NUW2" s="20"/>
      <c r="NUX2" s="20"/>
      <c r="NUY2" s="20"/>
      <c r="NUZ2" s="20"/>
      <c r="NVA2" s="20"/>
      <c r="NVB2" s="20"/>
      <c r="NVC2" s="20"/>
      <c r="NVD2" s="20"/>
      <c r="NVE2" s="20"/>
      <c r="NVF2" s="20"/>
      <c r="NVG2" s="20"/>
      <c r="NVH2" s="20"/>
      <c r="NVI2" s="20"/>
      <c r="NVJ2" s="20"/>
      <c r="NVK2" s="20"/>
      <c r="NVL2" s="20"/>
      <c r="NVM2" s="20"/>
      <c r="NVN2" s="20"/>
      <c r="NVO2" s="20"/>
      <c r="NVP2" s="20"/>
      <c r="NVQ2" s="20"/>
      <c r="NVR2" s="20"/>
      <c r="NVS2" s="20"/>
      <c r="NVT2" s="20"/>
      <c r="NVU2" s="20"/>
      <c r="NVV2" s="20"/>
      <c r="NVW2" s="20"/>
      <c r="NVX2" s="20"/>
      <c r="NVY2" s="20"/>
      <c r="NVZ2" s="20"/>
      <c r="NWA2" s="20"/>
      <c r="NWB2" s="20"/>
      <c r="NWC2" s="20"/>
      <c r="NWD2" s="20"/>
      <c r="NWE2" s="20"/>
      <c r="NWF2" s="20"/>
      <c r="NWG2" s="20"/>
      <c r="NWH2" s="20"/>
      <c r="NWI2" s="20"/>
      <c r="NWJ2" s="20"/>
      <c r="NWK2" s="20"/>
      <c r="NWL2" s="20"/>
      <c r="NWM2" s="20"/>
      <c r="NWN2" s="20"/>
      <c r="NWO2" s="20"/>
      <c r="NWP2" s="20"/>
      <c r="NWQ2" s="20"/>
      <c r="NWR2" s="20"/>
      <c r="NWS2" s="20"/>
      <c r="NWT2" s="20"/>
      <c r="NWU2" s="20"/>
      <c r="NWV2" s="20"/>
      <c r="NWW2" s="20"/>
      <c r="NWX2" s="20"/>
      <c r="NWY2" s="20"/>
      <c r="NWZ2" s="20"/>
      <c r="NXA2" s="20"/>
      <c r="NXB2" s="20"/>
      <c r="NXC2" s="20"/>
      <c r="NXD2" s="20"/>
      <c r="NXE2" s="20"/>
      <c r="NXF2" s="20"/>
      <c r="NXG2" s="20"/>
      <c r="NXH2" s="20"/>
      <c r="NXI2" s="20"/>
      <c r="NXJ2" s="20"/>
      <c r="NXK2" s="20"/>
      <c r="NXL2" s="20"/>
      <c r="NXM2" s="20"/>
      <c r="NXN2" s="20"/>
      <c r="NXO2" s="20"/>
      <c r="NXP2" s="20"/>
      <c r="NXQ2" s="20"/>
      <c r="NXR2" s="20"/>
      <c r="NXS2" s="20"/>
      <c r="NXT2" s="20"/>
      <c r="NXU2" s="20"/>
      <c r="NXV2" s="20"/>
      <c r="NXW2" s="20"/>
      <c r="NXX2" s="20"/>
      <c r="NXY2" s="20"/>
      <c r="NXZ2" s="20"/>
      <c r="NYA2" s="20"/>
      <c r="NYB2" s="20"/>
      <c r="NYC2" s="20"/>
      <c r="NYD2" s="20"/>
      <c r="NYE2" s="20"/>
      <c r="NYF2" s="20"/>
      <c r="NYG2" s="20"/>
      <c r="NYH2" s="20"/>
      <c r="NYI2" s="20"/>
      <c r="NYJ2" s="20"/>
      <c r="NYK2" s="20"/>
      <c r="NYL2" s="20"/>
      <c r="NYM2" s="20"/>
      <c r="NYN2" s="20"/>
      <c r="NYO2" s="20"/>
      <c r="NYP2" s="20"/>
      <c r="NYQ2" s="20"/>
      <c r="NYR2" s="20"/>
      <c r="NYS2" s="20"/>
      <c r="NYT2" s="20"/>
      <c r="NYU2" s="20"/>
      <c r="NYV2" s="20"/>
      <c r="NYW2" s="20"/>
      <c r="NYX2" s="20"/>
      <c r="NYY2" s="20"/>
      <c r="NYZ2" s="20"/>
      <c r="NZA2" s="20"/>
      <c r="NZB2" s="20"/>
      <c r="NZC2" s="20"/>
      <c r="NZD2" s="20"/>
      <c r="NZE2" s="20"/>
      <c r="NZF2" s="20"/>
      <c r="NZG2" s="20"/>
      <c r="NZH2" s="20"/>
      <c r="NZI2" s="20"/>
      <c r="NZJ2" s="20"/>
      <c r="NZK2" s="20"/>
      <c r="NZL2" s="20"/>
      <c r="NZM2" s="20"/>
      <c r="NZN2" s="20"/>
      <c r="NZO2" s="20"/>
      <c r="NZP2" s="20"/>
      <c r="NZQ2" s="20"/>
      <c r="NZR2" s="20"/>
      <c r="NZS2" s="20"/>
      <c r="NZT2" s="20"/>
      <c r="NZU2" s="20"/>
      <c r="NZV2" s="20"/>
      <c r="NZW2" s="20"/>
      <c r="NZX2" s="20"/>
      <c r="NZY2" s="20"/>
      <c r="NZZ2" s="20"/>
      <c r="OAA2" s="20"/>
      <c r="OAB2" s="20"/>
      <c r="OAC2" s="20"/>
      <c r="OAD2" s="20"/>
      <c r="OAE2" s="20"/>
      <c r="OAF2" s="20"/>
      <c r="OAG2" s="20"/>
      <c r="OAH2" s="20"/>
      <c r="OAI2" s="20"/>
      <c r="OAJ2" s="20"/>
      <c r="OAK2" s="20"/>
      <c r="OAL2" s="20"/>
      <c r="OAM2" s="20"/>
      <c r="OAN2" s="20"/>
      <c r="OAO2" s="20"/>
      <c r="OAP2" s="20"/>
      <c r="OAQ2" s="20"/>
      <c r="OAR2" s="20"/>
      <c r="OAS2" s="20"/>
      <c r="OAT2" s="20"/>
      <c r="OAU2" s="20"/>
      <c r="OAV2" s="20"/>
      <c r="OAW2" s="20"/>
      <c r="OAX2" s="20"/>
      <c r="OAY2" s="20"/>
      <c r="OAZ2" s="20"/>
      <c r="OBA2" s="20"/>
      <c r="OBB2" s="20"/>
      <c r="OBC2" s="20"/>
      <c r="OBD2" s="20"/>
      <c r="OBE2" s="20"/>
      <c r="OBF2" s="20"/>
      <c r="OBG2" s="20"/>
      <c r="OBH2" s="20"/>
      <c r="OBI2" s="20"/>
      <c r="OBJ2" s="20"/>
      <c r="OBK2" s="20"/>
      <c r="OBL2" s="20"/>
      <c r="OBM2" s="20"/>
      <c r="OBN2" s="20"/>
      <c r="OBO2" s="20"/>
      <c r="OBP2" s="20"/>
      <c r="OBQ2" s="20"/>
      <c r="OBR2" s="20"/>
      <c r="OBS2" s="20"/>
      <c r="OBT2" s="20"/>
      <c r="OBU2" s="20"/>
      <c r="OBV2" s="20"/>
      <c r="OBW2" s="20"/>
      <c r="OBX2" s="20"/>
      <c r="OBY2" s="20"/>
      <c r="OBZ2" s="20"/>
      <c r="OCA2" s="20"/>
      <c r="OCB2" s="20"/>
      <c r="OCC2" s="20"/>
      <c r="OCD2" s="20"/>
      <c r="OCE2" s="20"/>
      <c r="OCF2" s="20"/>
      <c r="OCG2" s="20"/>
      <c r="OCH2" s="20"/>
      <c r="OCI2" s="20"/>
      <c r="OCJ2" s="20"/>
      <c r="OCK2" s="20"/>
      <c r="OCL2" s="20"/>
      <c r="OCM2" s="20"/>
      <c r="OCN2" s="20"/>
      <c r="OCO2" s="20"/>
      <c r="OCP2" s="20"/>
      <c r="OCQ2" s="20"/>
      <c r="OCR2" s="20"/>
      <c r="OCS2" s="20"/>
      <c r="OCT2" s="20"/>
      <c r="OCU2" s="20"/>
      <c r="OCV2" s="20"/>
      <c r="OCW2" s="20"/>
      <c r="OCX2" s="20"/>
      <c r="OCY2" s="20"/>
      <c r="OCZ2" s="20"/>
      <c r="ODA2" s="20"/>
      <c r="ODB2" s="20"/>
      <c r="ODC2" s="20"/>
      <c r="ODD2" s="20"/>
      <c r="ODE2" s="20"/>
      <c r="ODF2" s="20"/>
      <c r="ODG2" s="20"/>
      <c r="ODH2" s="20"/>
      <c r="ODI2" s="20"/>
      <c r="ODJ2" s="20"/>
      <c r="ODK2" s="20"/>
      <c r="ODL2" s="20"/>
      <c r="ODM2" s="20"/>
      <c r="ODN2" s="20"/>
      <c r="ODO2" s="20"/>
      <c r="ODP2" s="20"/>
      <c r="ODQ2" s="20"/>
      <c r="ODR2" s="20"/>
      <c r="ODS2" s="20"/>
      <c r="ODT2" s="20"/>
      <c r="ODU2" s="20"/>
      <c r="ODV2" s="20"/>
      <c r="ODW2" s="20"/>
      <c r="ODX2" s="20"/>
      <c r="ODY2" s="20"/>
      <c r="ODZ2" s="20"/>
      <c r="OEA2" s="20"/>
      <c r="OEB2" s="20"/>
      <c r="OEC2" s="20"/>
      <c r="OED2" s="20"/>
      <c r="OEE2" s="20"/>
      <c r="OEF2" s="20"/>
      <c r="OEG2" s="20"/>
      <c r="OEH2" s="20"/>
      <c r="OEI2" s="20"/>
      <c r="OEJ2" s="20"/>
      <c r="OEK2" s="20"/>
      <c r="OEL2" s="20"/>
      <c r="OEM2" s="20"/>
      <c r="OEN2" s="20"/>
      <c r="OEO2" s="20"/>
      <c r="OEP2" s="20"/>
      <c r="OEQ2" s="20"/>
      <c r="OER2" s="20"/>
      <c r="OES2" s="20"/>
      <c r="OET2" s="20"/>
      <c r="OEU2" s="20"/>
      <c r="OEV2" s="20"/>
      <c r="OEW2" s="20"/>
      <c r="OEX2" s="20"/>
      <c r="OEY2" s="20"/>
      <c r="OEZ2" s="20"/>
      <c r="OFA2" s="20"/>
      <c r="OFB2" s="20"/>
      <c r="OFC2" s="20"/>
      <c r="OFD2" s="20"/>
      <c r="OFE2" s="20"/>
      <c r="OFF2" s="20"/>
      <c r="OFG2" s="20"/>
      <c r="OFH2" s="20"/>
      <c r="OFI2" s="20"/>
      <c r="OFJ2" s="20"/>
      <c r="OFK2" s="20"/>
      <c r="OFL2" s="20"/>
      <c r="OFM2" s="20"/>
      <c r="OFN2" s="20"/>
      <c r="OFO2" s="20"/>
      <c r="OFP2" s="20"/>
      <c r="OFQ2" s="20"/>
      <c r="OFR2" s="20"/>
      <c r="OFS2" s="20"/>
      <c r="OFT2" s="20"/>
      <c r="OFU2" s="20"/>
      <c r="OFV2" s="20"/>
      <c r="OFW2" s="20"/>
      <c r="OFX2" s="20"/>
      <c r="OFY2" s="20"/>
      <c r="OFZ2" s="20"/>
      <c r="OGA2" s="20"/>
      <c r="OGB2" s="20"/>
      <c r="OGC2" s="20"/>
      <c r="OGD2" s="20"/>
      <c r="OGE2" s="20"/>
      <c r="OGF2" s="20"/>
      <c r="OGG2" s="20"/>
      <c r="OGH2" s="20"/>
      <c r="OGI2" s="20"/>
      <c r="OGJ2" s="20"/>
      <c r="OGK2" s="20"/>
      <c r="OGL2" s="20"/>
      <c r="OGM2" s="20"/>
      <c r="OGN2" s="20"/>
      <c r="OGO2" s="20"/>
      <c r="OGP2" s="20"/>
      <c r="OGQ2" s="20"/>
      <c r="OGR2" s="20"/>
      <c r="OGS2" s="20"/>
      <c r="OGT2" s="20"/>
      <c r="OGU2" s="20"/>
      <c r="OGV2" s="20"/>
      <c r="OGW2" s="20"/>
      <c r="OGX2" s="20"/>
      <c r="OGY2" s="20"/>
      <c r="OGZ2" s="20"/>
      <c r="OHA2" s="20"/>
      <c r="OHB2" s="20"/>
      <c r="OHC2" s="20"/>
      <c r="OHD2" s="20"/>
      <c r="OHE2" s="20"/>
      <c r="OHF2" s="20"/>
      <c r="OHG2" s="20"/>
      <c r="OHH2" s="20"/>
      <c r="OHI2" s="20"/>
      <c r="OHJ2" s="20"/>
      <c r="OHK2" s="20"/>
      <c r="OHL2" s="20"/>
      <c r="OHM2" s="20"/>
      <c r="OHN2" s="20"/>
      <c r="OHO2" s="20"/>
      <c r="OHP2" s="20"/>
      <c r="OHQ2" s="20"/>
      <c r="OHR2" s="20"/>
      <c r="OHS2" s="20"/>
      <c r="OHT2" s="20"/>
      <c r="OHU2" s="20"/>
      <c r="OHV2" s="20"/>
      <c r="OHW2" s="20"/>
      <c r="OHX2" s="20"/>
      <c r="OHY2" s="20"/>
      <c r="OHZ2" s="20"/>
      <c r="OIA2" s="20"/>
      <c r="OIB2" s="20"/>
      <c r="OIC2" s="20"/>
      <c r="OID2" s="20"/>
      <c r="OIE2" s="20"/>
      <c r="OIF2" s="20"/>
      <c r="OIG2" s="20"/>
      <c r="OIH2" s="20"/>
      <c r="OII2" s="20"/>
      <c r="OIJ2" s="20"/>
      <c r="OIK2" s="20"/>
      <c r="OIL2" s="20"/>
      <c r="OIM2" s="20"/>
      <c r="OIN2" s="20"/>
      <c r="OIO2" s="20"/>
      <c r="OIP2" s="20"/>
      <c r="OIQ2" s="20"/>
      <c r="OIR2" s="20"/>
      <c r="OIS2" s="20"/>
      <c r="OIT2" s="20"/>
      <c r="OIU2" s="20"/>
      <c r="OIV2" s="20"/>
      <c r="OIW2" s="20"/>
      <c r="OIX2" s="20"/>
      <c r="OIY2" s="20"/>
      <c r="OIZ2" s="20"/>
      <c r="OJA2" s="20"/>
      <c r="OJB2" s="20"/>
      <c r="OJC2" s="20"/>
      <c r="OJD2" s="20"/>
      <c r="OJE2" s="20"/>
      <c r="OJF2" s="20"/>
      <c r="OJG2" s="20"/>
      <c r="OJH2" s="20"/>
      <c r="OJI2" s="20"/>
      <c r="OJJ2" s="20"/>
      <c r="OJK2" s="20"/>
      <c r="OJL2" s="20"/>
      <c r="OJM2" s="20"/>
      <c r="OJN2" s="20"/>
      <c r="OJO2" s="20"/>
      <c r="OJP2" s="20"/>
      <c r="OJQ2" s="20"/>
      <c r="OJR2" s="20"/>
      <c r="OJS2" s="20"/>
      <c r="OJT2" s="20"/>
      <c r="OJU2" s="20"/>
      <c r="OJV2" s="20"/>
      <c r="OJW2" s="20"/>
      <c r="OJX2" s="20"/>
      <c r="OJY2" s="20"/>
      <c r="OJZ2" s="20"/>
      <c r="OKA2" s="20"/>
      <c r="OKB2" s="20"/>
      <c r="OKC2" s="20"/>
      <c r="OKD2" s="20"/>
      <c r="OKE2" s="20"/>
      <c r="OKF2" s="20"/>
      <c r="OKG2" s="20"/>
      <c r="OKH2" s="20"/>
      <c r="OKI2" s="20"/>
      <c r="OKJ2" s="20"/>
      <c r="OKK2" s="20"/>
      <c r="OKL2" s="20"/>
      <c r="OKM2" s="20"/>
      <c r="OKN2" s="20"/>
      <c r="OKO2" s="20"/>
      <c r="OKP2" s="20"/>
      <c r="OKQ2" s="20"/>
      <c r="OKR2" s="20"/>
      <c r="OKS2" s="20"/>
      <c r="OKT2" s="20"/>
      <c r="OKU2" s="20"/>
      <c r="OKV2" s="20"/>
      <c r="OKW2" s="20"/>
      <c r="OKX2" s="20"/>
      <c r="OKY2" s="20"/>
      <c r="OKZ2" s="20"/>
      <c r="OLA2" s="20"/>
      <c r="OLB2" s="20"/>
      <c r="OLC2" s="20"/>
      <c r="OLD2" s="20"/>
      <c r="OLE2" s="20"/>
      <c r="OLF2" s="20"/>
      <c r="OLG2" s="20"/>
      <c r="OLH2" s="20"/>
      <c r="OLI2" s="20"/>
      <c r="OLJ2" s="20"/>
      <c r="OLK2" s="20"/>
      <c r="OLL2" s="20"/>
      <c r="OLM2" s="20"/>
      <c r="OLN2" s="20"/>
      <c r="OLO2" s="20"/>
      <c r="OLP2" s="20"/>
      <c r="OLQ2" s="20"/>
      <c r="OLR2" s="20"/>
      <c r="OLS2" s="20"/>
      <c r="OLT2" s="20"/>
      <c r="OLU2" s="20"/>
      <c r="OLV2" s="20"/>
      <c r="OLW2" s="20"/>
      <c r="OLX2" s="20"/>
      <c r="OLY2" s="20"/>
      <c r="OLZ2" s="20"/>
      <c r="OMA2" s="20"/>
      <c r="OMB2" s="20"/>
      <c r="OMC2" s="20"/>
      <c r="OMD2" s="20"/>
      <c r="OME2" s="20"/>
      <c r="OMF2" s="20"/>
      <c r="OMG2" s="20"/>
      <c r="OMH2" s="20"/>
      <c r="OMI2" s="20"/>
      <c r="OMJ2" s="20"/>
      <c r="OMK2" s="20"/>
      <c r="OML2" s="20"/>
      <c r="OMM2" s="20"/>
      <c r="OMN2" s="20"/>
      <c r="OMO2" s="20"/>
      <c r="OMP2" s="20"/>
      <c r="OMQ2" s="20"/>
      <c r="OMR2" s="20"/>
      <c r="OMS2" s="20"/>
      <c r="OMT2" s="20"/>
      <c r="OMU2" s="20"/>
      <c r="OMV2" s="20"/>
      <c r="OMW2" s="20"/>
      <c r="OMX2" s="20"/>
      <c r="OMY2" s="20"/>
      <c r="OMZ2" s="20"/>
      <c r="ONA2" s="20"/>
      <c r="ONB2" s="20"/>
      <c r="ONC2" s="20"/>
      <c r="OND2" s="20"/>
      <c r="ONE2" s="20"/>
      <c r="ONF2" s="20"/>
      <c r="ONG2" s="20"/>
      <c r="ONH2" s="20"/>
      <c r="ONI2" s="20"/>
      <c r="ONJ2" s="20"/>
      <c r="ONK2" s="20"/>
      <c r="ONL2" s="20"/>
      <c r="ONM2" s="20"/>
      <c r="ONN2" s="20"/>
      <c r="ONO2" s="20"/>
      <c r="ONP2" s="20"/>
      <c r="ONQ2" s="20"/>
      <c r="ONR2" s="20"/>
      <c r="ONS2" s="20"/>
      <c r="ONT2" s="20"/>
      <c r="ONU2" s="20"/>
      <c r="ONV2" s="20"/>
      <c r="ONW2" s="20"/>
      <c r="ONX2" s="20"/>
      <c r="ONY2" s="20"/>
      <c r="ONZ2" s="20"/>
      <c r="OOA2" s="20"/>
      <c r="OOB2" s="20"/>
      <c r="OOC2" s="20"/>
      <c r="OOD2" s="20"/>
      <c r="OOE2" s="20"/>
      <c r="OOF2" s="20"/>
      <c r="OOG2" s="20"/>
      <c r="OOH2" s="20"/>
      <c r="OOI2" s="20"/>
      <c r="OOJ2" s="20"/>
      <c r="OOK2" s="20"/>
      <c r="OOL2" s="20"/>
      <c r="OOM2" s="20"/>
      <c r="OON2" s="20"/>
      <c r="OOO2" s="20"/>
      <c r="OOP2" s="20"/>
      <c r="OOQ2" s="20"/>
      <c r="OOR2" s="20"/>
      <c r="OOS2" s="20"/>
      <c r="OOT2" s="20"/>
      <c r="OOU2" s="20"/>
      <c r="OOV2" s="20"/>
      <c r="OOW2" s="20"/>
      <c r="OOX2" s="20"/>
      <c r="OOY2" s="20"/>
      <c r="OOZ2" s="20"/>
      <c r="OPA2" s="20"/>
      <c r="OPB2" s="20"/>
      <c r="OPC2" s="20"/>
      <c r="OPD2" s="20"/>
      <c r="OPE2" s="20"/>
      <c r="OPF2" s="20"/>
      <c r="OPG2" s="20"/>
      <c r="OPH2" s="20"/>
      <c r="OPI2" s="20"/>
      <c r="OPJ2" s="20"/>
      <c r="OPK2" s="20"/>
      <c r="OPL2" s="20"/>
      <c r="OPM2" s="20"/>
      <c r="OPN2" s="20"/>
      <c r="OPO2" s="20"/>
      <c r="OPP2" s="20"/>
      <c r="OPQ2" s="20"/>
      <c r="OPR2" s="20"/>
      <c r="OPS2" s="20"/>
      <c r="OPT2" s="20"/>
      <c r="OPU2" s="20"/>
      <c r="OPV2" s="20"/>
      <c r="OPW2" s="20"/>
      <c r="OPX2" s="20"/>
      <c r="OPY2" s="20"/>
      <c r="OPZ2" s="20"/>
      <c r="OQA2" s="20"/>
      <c r="OQB2" s="20"/>
      <c r="OQC2" s="20"/>
      <c r="OQD2" s="20"/>
      <c r="OQE2" s="20"/>
      <c r="OQF2" s="20"/>
      <c r="OQG2" s="20"/>
      <c r="OQH2" s="20"/>
      <c r="OQI2" s="20"/>
      <c r="OQJ2" s="20"/>
      <c r="OQK2" s="20"/>
      <c r="OQL2" s="20"/>
      <c r="OQM2" s="20"/>
      <c r="OQN2" s="20"/>
      <c r="OQO2" s="20"/>
      <c r="OQP2" s="20"/>
      <c r="OQQ2" s="20"/>
      <c r="OQR2" s="20"/>
      <c r="OQS2" s="20"/>
      <c r="OQT2" s="20"/>
      <c r="OQU2" s="20"/>
      <c r="OQV2" s="20"/>
      <c r="OQW2" s="20"/>
      <c r="OQX2" s="20"/>
      <c r="OQY2" s="20"/>
      <c r="OQZ2" s="20"/>
      <c r="ORA2" s="20"/>
      <c r="ORB2" s="20"/>
      <c r="ORC2" s="20"/>
      <c r="ORD2" s="20"/>
      <c r="ORE2" s="20"/>
      <c r="ORF2" s="20"/>
      <c r="ORG2" s="20"/>
      <c r="ORH2" s="20"/>
      <c r="ORI2" s="20"/>
      <c r="ORJ2" s="20"/>
      <c r="ORK2" s="20"/>
      <c r="ORL2" s="20"/>
      <c r="ORM2" s="20"/>
      <c r="ORN2" s="20"/>
      <c r="ORO2" s="20"/>
      <c r="ORP2" s="20"/>
      <c r="ORQ2" s="20"/>
      <c r="ORR2" s="20"/>
      <c r="ORS2" s="20"/>
      <c r="ORT2" s="20"/>
      <c r="ORU2" s="20"/>
      <c r="ORV2" s="20"/>
      <c r="ORW2" s="20"/>
      <c r="ORX2" s="20"/>
      <c r="ORY2" s="20"/>
      <c r="ORZ2" s="20"/>
      <c r="OSA2" s="20"/>
      <c r="OSB2" s="20"/>
      <c r="OSC2" s="20"/>
      <c r="OSD2" s="20"/>
      <c r="OSE2" s="20"/>
      <c r="OSF2" s="20"/>
      <c r="OSG2" s="20"/>
      <c r="OSH2" s="20"/>
      <c r="OSI2" s="20"/>
      <c r="OSJ2" s="20"/>
      <c r="OSK2" s="20"/>
      <c r="OSL2" s="20"/>
      <c r="OSM2" s="20"/>
      <c r="OSN2" s="20"/>
      <c r="OSO2" s="20"/>
      <c r="OSP2" s="20"/>
      <c r="OSQ2" s="20"/>
      <c r="OSR2" s="20"/>
      <c r="OSS2" s="20"/>
      <c r="OST2" s="20"/>
      <c r="OSU2" s="20"/>
      <c r="OSV2" s="20"/>
      <c r="OSW2" s="20"/>
      <c r="OSX2" s="20"/>
      <c r="OSY2" s="20"/>
      <c r="OSZ2" s="20"/>
      <c r="OTA2" s="20"/>
      <c r="OTB2" s="20"/>
      <c r="OTC2" s="20"/>
      <c r="OTD2" s="20"/>
      <c r="OTE2" s="20"/>
      <c r="OTF2" s="20"/>
      <c r="OTG2" s="20"/>
      <c r="OTH2" s="20"/>
      <c r="OTI2" s="20"/>
      <c r="OTJ2" s="20"/>
      <c r="OTK2" s="20"/>
      <c r="OTL2" s="20"/>
      <c r="OTM2" s="20"/>
      <c r="OTN2" s="20"/>
      <c r="OTO2" s="20"/>
      <c r="OTP2" s="20"/>
      <c r="OTQ2" s="20"/>
      <c r="OTR2" s="20"/>
      <c r="OTS2" s="20"/>
      <c r="OTT2" s="20"/>
      <c r="OTU2" s="20"/>
      <c r="OTV2" s="20"/>
      <c r="OTW2" s="20"/>
      <c r="OTX2" s="20"/>
      <c r="OTY2" s="20"/>
      <c r="OTZ2" s="20"/>
      <c r="OUA2" s="20"/>
      <c r="OUB2" s="20"/>
      <c r="OUC2" s="20"/>
      <c r="OUD2" s="20"/>
      <c r="OUE2" s="20"/>
      <c r="OUF2" s="20"/>
      <c r="OUG2" s="20"/>
      <c r="OUH2" s="20"/>
      <c r="OUI2" s="20"/>
      <c r="OUJ2" s="20"/>
      <c r="OUK2" s="20"/>
      <c r="OUL2" s="20"/>
      <c r="OUM2" s="20"/>
      <c r="OUN2" s="20"/>
      <c r="OUO2" s="20"/>
      <c r="OUP2" s="20"/>
      <c r="OUQ2" s="20"/>
      <c r="OUR2" s="20"/>
      <c r="OUS2" s="20"/>
      <c r="OUT2" s="20"/>
      <c r="OUU2" s="20"/>
      <c r="OUV2" s="20"/>
      <c r="OUW2" s="20"/>
      <c r="OUX2" s="20"/>
      <c r="OUY2" s="20"/>
      <c r="OUZ2" s="20"/>
      <c r="OVA2" s="20"/>
      <c r="OVB2" s="20"/>
      <c r="OVC2" s="20"/>
      <c r="OVD2" s="20"/>
      <c r="OVE2" s="20"/>
      <c r="OVF2" s="20"/>
      <c r="OVG2" s="20"/>
      <c r="OVH2" s="20"/>
      <c r="OVI2" s="20"/>
      <c r="OVJ2" s="20"/>
      <c r="OVK2" s="20"/>
      <c r="OVL2" s="20"/>
      <c r="OVM2" s="20"/>
      <c r="OVN2" s="20"/>
      <c r="OVO2" s="20"/>
      <c r="OVP2" s="20"/>
      <c r="OVQ2" s="20"/>
      <c r="OVR2" s="20"/>
      <c r="OVS2" s="20"/>
      <c r="OVT2" s="20"/>
      <c r="OVU2" s="20"/>
      <c r="OVV2" s="20"/>
      <c r="OVW2" s="20"/>
      <c r="OVX2" s="20"/>
      <c r="OVY2" s="20"/>
      <c r="OVZ2" s="20"/>
      <c r="OWA2" s="20"/>
      <c r="OWB2" s="20"/>
      <c r="OWC2" s="20"/>
      <c r="OWD2" s="20"/>
      <c r="OWE2" s="20"/>
      <c r="OWF2" s="20"/>
      <c r="OWG2" s="20"/>
      <c r="OWH2" s="20"/>
      <c r="OWI2" s="20"/>
      <c r="OWJ2" s="20"/>
      <c r="OWK2" s="20"/>
      <c r="OWL2" s="20"/>
      <c r="OWM2" s="20"/>
      <c r="OWN2" s="20"/>
      <c r="OWO2" s="20"/>
      <c r="OWP2" s="20"/>
      <c r="OWQ2" s="20"/>
      <c r="OWR2" s="20"/>
      <c r="OWS2" s="20"/>
      <c r="OWT2" s="20"/>
      <c r="OWU2" s="20"/>
      <c r="OWV2" s="20"/>
      <c r="OWW2" s="20"/>
      <c r="OWX2" s="20"/>
      <c r="OWY2" s="20"/>
      <c r="OWZ2" s="20"/>
      <c r="OXA2" s="20"/>
      <c r="OXB2" s="20"/>
      <c r="OXC2" s="20"/>
      <c r="OXD2" s="20"/>
      <c r="OXE2" s="20"/>
      <c r="OXF2" s="20"/>
      <c r="OXG2" s="20"/>
      <c r="OXH2" s="20"/>
      <c r="OXI2" s="20"/>
      <c r="OXJ2" s="20"/>
      <c r="OXK2" s="20"/>
      <c r="OXL2" s="20"/>
      <c r="OXM2" s="20"/>
      <c r="OXN2" s="20"/>
      <c r="OXO2" s="20"/>
      <c r="OXP2" s="20"/>
      <c r="OXQ2" s="20"/>
      <c r="OXR2" s="20"/>
      <c r="OXS2" s="20"/>
      <c r="OXT2" s="20"/>
      <c r="OXU2" s="20"/>
      <c r="OXV2" s="20"/>
      <c r="OXW2" s="20"/>
      <c r="OXX2" s="20"/>
      <c r="OXY2" s="20"/>
      <c r="OXZ2" s="20"/>
      <c r="OYA2" s="20"/>
      <c r="OYB2" s="20"/>
      <c r="OYC2" s="20"/>
      <c r="OYD2" s="20"/>
      <c r="OYE2" s="20"/>
      <c r="OYF2" s="20"/>
      <c r="OYG2" s="20"/>
      <c r="OYH2" s="20"/>
      <c r="OYI2" s="20"/>
      <c r="OYJ2" s="20"/>
      <c r="OYK2" s="20"/>
      <c r="OYL2" s="20"/>
      <c r="OYM2" s="20"/>
      <c r="OYN2" s="20"/>
      <c r="OYO2" s="20"/>
      <c r="OYP2" s="20"/>
      <c r="OYQ2" s="20"/>
      <c r="OYR2" s="20"/>
      <c r="OYS2" s="20"/>
      <c r="OYT2" s="20"/>
      <c r="OYU2" s="20"/>
      <c r="OYV2" s="20"/>
      <c r="OYW2" s="20"/>
      <c r="OYX2" s="20"/>
      <c r="OYY2" s="20"/>
      <c r="OYZ2" s="20"/>
      <c r="OZA2" s="20"/>
      <c r="OZB2" s="20"/>
      <c r="OZC2" s="20"/>
      <c r="OZD2" s="20"/>
      <c r="OZE2" s="20"/>
      <c r="OZF2" s="20"/>
      <c r="OZG2" s="20"/>
      <c r="OZH2" s="20"/>
      <c r="OZI2" s="20"/>
      <c r="OZJ2" s="20"/>
      <c r="OZK2" s="20"/>
      <c r="OZL2" s="20"/>
      <c r="OZM2" s="20"/>
      <c r="OZN2" s="20"/>
      <c r="OZO2" s="20"/>
      <c r="OZP2" s="20"/>
      <c r="OZQ2" s="20"/>
      <c r="OZR2" s="20"/>
      <c r="OZS2" s="20"/>
      <c r="OZT2" s="20"/>
      <c r="OZU2" s="20"/>
      <c r="OZV2" s="20"/>
      <c r="OZW2" s="20"/>
      <c r="OZX2" s="20"/>
      <c r="OZY2" s="20"/>
      <c r="OZZ2" s="20"/>
      <c r="PAA2" s="20"/>
      <c r="PAB2" s="20"/>
      <c r="PAC2" s="20"/>
      <c r="PAD2" s="20"/>
      <c r="PAE2" s="20"/>
      <c r="PAF2" s="20"/>
      <c r="PAG2" s="20"/>
      <c r="PAH2" s="20"/>
      <c r="PAI2" s="20"/>
      <c r="PAJ2" s="20"/>
      <c r="PAK2" s="20"/>
      <c r="PAL2" s="20"/>
      <c r="PAM2" s="20"/>
      <c r="PAN2" s="20"/>
      <c r="PAO2" s="20"/>
      <c r="PAP2" s="20"/>
      <c r="PAQ2" s="20"/>
      <c r="PAR2" s="20"/>
      <c r="PAS2" s="20"/>
      <c r="PAT2" s="20"/>
      <c r="PAU2" s="20"/>
      <c r="PAV2" s="20"/>
      <c r="PAW2" s="20"/>
      <c r="PAX2" s="20"/>
      <c r="PAY2" s="20"/>
      <c r="PAZ2" s="20"/>
      <c r="PBA2" s="20"/>
      <c r="PBB2" s="20"/>
      <c r="PBC2" s="20"/>
      <c r="PBD2" s="20"/>
      <c r="PBE2" s="20"/>
      <c r="PBF2" s="20"/>
      <c r="PBG2" s="20"/>
      <c r="PBH2" s="20"/>
      <c r="PBI2" s="20"/>
      <c r="PBJ2" s="20"/>
      <c r="PBK2" s="20"/>
      <c r="PBL2" s="20"/>
      <c r="PBM2" s="20"/>
      <c r="PBN2" s="20"/>
      <c r="PBO2" s="20"/>
      <c r="PBP2" s="20"/>
      <c r="PBQ2" s="20"/>
      <c r="PBR2" s="20"/>
      <c r="PBS2" s="20"/>
      <c r="PBT2" s="20"/>
      <c r="PBU2" s="20"/>
      <c r="PBV2" s="20"/>
      <c r="PBW2" s="20"/>
      <c r="PBX2" s="20"/>
      <c r="PBY2" s="20"/>
      <c r="PBZ2" s="20"/>
      <c r="PCA2" s="20"/>
      <c r="PCB2" s="20"/>
      <c r="PCC2" s="20"/>
      <c r="PCD2" s="20"/>
      <c r="PCE2" s="20"/>
      <c r="PCF2" s="20"/>
      <c r="PCG2" s="20"/>
      <c r="PCH2" s="20"/>
      <c r="PCI2" s="20"/>
      <c r="PCJ2" s="20"/>
      <c r="PCK2" s="20"/>
      <c r="PCL2" s="20"/>
      <c r="PCM2" s="20"/>
      <c r="PCN2" s="20"/>
      <c r="PCO2" s="20"/>
      <c r="PCP2" s="20"/>
      <c r="PCQ2" s="20"/>
      <c r="PCR2" s="20"/>
      <c r="PCS2" s="20"/>
      <c r="PCT2" s="20"/>
      <c r="PCU2" s="20"/>
      <c r="PCV2" s="20"/>
      <c r="PCW2" s="20"/>
      <c r="PCX2" s="20"/>
      <c r="PCY2" s="20"/>
      <c r="PCZ2" s="20"/>
      <c r="PDA2" s="20"/>
      <c r="PDB2" s="20"/>
      <c r="PDC2" s="20"/>
      <c r="PDD2" s="20"/>
      <c r="PDE2" s="20"/>
      <c r="PDF2" s="20"/>
      <c r="PDG2" s="20"/>
      <c r="PDH2" s="20"/>
      <c r="PDI2" s="20"/>
      <c r="PDJ2" s="20"/>
      <c r="PDK2" s="20"/>
      <c r="PDL2" s="20"/>
      <c r="PDM2" s="20"/>
      <c r="PDN2" s="20"/>
      <c r="PDO2" s="20"/>
      <c r="PDP2" s="20"/>
      <c r="PDQ2" s="20"/>
      <c r="PDR2" s="20"/>
      <c r="PDS2" s="20"/>
      <c r="PDT2" s="20"/>
      <c r="PDU2" s="20"/>
      <c r="PDV2" s="20"/>
      <c r="PDW2" s="20"/>
      <c r="PDX2" s="20"/>
      <c r="PDY2" s="20"/>
      <c r="PDZ2" s="20"/>
      <c r="PEA2" s="20"/>
      <c r="PEB2" s="20"/>
      <c r="PEC2" s="20"/>
      <c r="PED2" s="20"/>
      <c r="PEE2" s="20"/>
      <c r="PEF2" s="20"/>
      <c r="PEG2" s="20"/>
      <c r="PEH2" s="20"/>
      <c r="PEI2" s="20"/>
      <c r="PEJ2" s="20"/>
      <c r="PEK2" s="20"/>
      <c r="PEL2" s="20"/>
      <c r="PEM2" s="20"/>
      <c r="PEN2" s="20"/>
      <c r="PEO2" s="20"/>
      <c r="PEP2" s="20"/>
      <c r="PEQ2" s="20"/>
      <c r="PER2" s="20"/>
      <c r="PES2" s="20"/>
      <c r="PET2" s="20"/>
      <c r="PEU2" s="20"/>
      <c r="PEV2" s="20"/>
      <c r="PEW2" s="20"/>
      <c r="PEX2" s="20"/>
      <c r="PEY2" s="20"/>
      <c r="PEZ2" s="20"/>
      <c r="PFA2" s="20"/>
      <c r="PFB2" s="20"/>
      <c r="PFC2" s="20"/>
      <c r="PFD2" s="20"/>
      <c r="PFE2" s="20"/>
      <c r="PFF2" s="20"/>
      <c r="PFG2" s="20"/>
      <c r="PFH2" s="20"/>
      <c r="PFI2" s="20"/>
      <c r="PFJ2" s="20"/>
      <c r="PFK2" s="20"/>
      <c r="PFL2" s="20"/>
      <c r="PFM2" s="20"/>
      <c r="PFN2" s="20"/>
      <c r="PFO2" s="20"/>
      <c r="PFP2" s="20"/>
      <c r="PFQ2" s="20"/>
      <c r="PFR2" s="20"/>
      <c r="PFS2" s="20"/>
      <c r="PFT2" s="20"/>
      <c r="PFU2" s="20"/>
      <c r="PFV2" s="20"/>
      <c r="PFW2" s="20"/>
      <c r="PFX2" s="20"/>
      <c r="PFY2" s="20"/>
      <c r="PFZ2" s="20"/>
      <c r="PGA2" s="20"/>
      <c r="PGB2" s="20"/>
      <c r="PGC2" s="20"/>
      <c r="PGD2" s="20"/>
      <c r="PGE2" s="20"/>
      <c r="PGF2" s="20"/>
      <c r="PGG2" s="20"/>
      <c r="PGH2" s="20"/>
      <c r="PGI2" s="20"/>
      <c r="PGJ2" s="20"/>
      <c r="PGK2" s="20"/>
      <c r="PGL2" s="20"/>
      <c r="PGM2" s="20"/>
      <c r="PGN2" s="20"/>
      <c r="PGO2" s="20"/>
      <c r="PGP2" s="20"/>
      <c r="PGQ2" s="20"/>
      <c r="PGR2" s="20"/>
      <c r="PGS2" s="20"/>
      <c r="PGT2" s="20"/>
      <c r="PGU2" s="20"/>
      <c r="PGV2" s="20"/>
      <c r="PGW2" s="20"/>
      <c r="PGX2" s="20"/>
      <c r="PGY2" s="20"/>
      <c r="PGZ2" s="20"/>
      <c r="PHA2" s="20"/>
      <c r="PHB2" s="20"/>
      <c r="PHC2" s="20"/>
      <c r="PHD2" s="20"/>
      <c r="PHE2" s="20"/>
      <c r="PHF2" s="20"/>
      <c r="PHG2" s="20"/>
      <c r="PHH2" s="20"/>
      <c r="PHI2" s="20"/>
      <c r="PHJ2" s="20"/>
      <c r="PHK2" s="20"/>
      <c r="PHL2" s="20"/>
      <c r="PHM2" s="20"/>
      <c r="PHN2" s="20"/>
      <c r="PHO2" s="20"/>
      <c r="PHP2" s="20"/>
      <c r="PHQ2" s="20"/>
      <c r="PHR2" s="20"/>
      <c r="PHS2" s="20"/>
      <c r="PHT2" s="20"/>
      <c r="PHU2" s="20"/>
      <c r="PHV2" s="20"/>
      <c r="PHW2" s="20"/>
      <c r="PHX2" s="20"/>
      <c r="PHY2" s="20"/>
      <c r="PHZ2" s="20"/>
      <c r="PIA2" s="20"/>
      <c r="PIB2" s="20"/>
      <c r="PIC2" s="20"/>
      <c r="PID2" s="20"/>
      <c r="PIE2" s="20"/>
      <c r="PIF2" s="20"/>
      <c r="PIG2" s="20"/>
      <c r="PIH2" s="20"/>
      <c r="PII2" s="20"/>
      <c r="PIJ2" s="20"/>
      <c r="PIK2" s="20"/>
      <c r="PIL2" s="20"/>
      <c r="PIM2" s="20"/>
      <c r="PIN2" s="20"/>
      <c r="PIO2" s="20"/>
      <c r="PIP2" s="20"/>
      <c r="PIQ2" s="20"/>
      <c r="PIR2" s="20"/>
      <c r="PIS2" s="20"/>
      <c r="PIT2" s="20"/>
      <c r="PIU2" s="20"/>
      <c r="PIV2" s="20"/>
      <c r="PIW2" s="20"/>
      <c r="PIX2" s="20"/>
      <c r="PIY2" s="20"/>
      <c r="PIZ2" s="20"/>
      <c r="PJA2" s="20"/>
      <c r="PJB2" s="20"/>
      <c r="PJC2" s="20"/>
      <c r="PJD2" s="20"/>
      <c r="PJE2" s="20"/>
      <c r="PJF2" s="20"/>
      <c r="PJG2" s="20"/>
      <c r="PJH2" s="20"/>
      <c r="PJI2" s="20"/>
      <c r="PJJ2" s="20"/>
      <c r="PJK2" s="20"/>
      <c r="PJL2" s="20"/>
      <c r="PJM2" s="20"/>
      <c r="PJN2" s="20"/>
      <c r="PJO2" s="20"/>
      <c r="PJP2" s="20"/>
      <c r="PJQ2" s="20"/>
      <c r="PJR2" s="20"/>
      <c r="PJS2" s="20"/>
      <c r="PJT2" s="20"/>
      <c r="PJU2" s="20"/>
      <c r="PJV2" s="20"/>
      <c r="PJW2" s="20"/>
      <c r="PJX2" s="20"/>
      <c r="PJY2" s="20"/>
      <c r="PJZ2" s="20"/>
      <c r="PKA2" s="20"/>
      <c r="PKB2" s="20"/>
      <c r="PKC2" s="20"/>
      <c r="PKD2" s="20"/>
      <c r="PKE2" s="20"/>
      <c r="PKF2" s="20"/>
      <c r="PKG2" s="20"/>
      <c r="PKH2" s="20"/>
      <c r="PKI2" s="20"/>
      <c r="PKJ2" s="20"/>
      <c r="PKK2" s="20"/>
      <c r="PKL2" s="20"/>
      <c r="PKM2" s="20"/>
      <c r="PKN2" s="20"/>
      <c r="PKO2" s="20"/>
      <c r="PKP2" s="20"/>
      <c r="PKQ2" s="20"/>
      <c r="PKR2" s="20"/>
      <c r="PKS2" s="20"/>
      <c r="PKT2" s="20"/>
      <c r="PKU2" s="20"/>
      <c r="PKV2" s="20"/>
      <c r="PKW2" s="20"/>
      <c r="PKX2" s="20"/>
      <c r="PKY2" s="20"/>
      <c r="PKZ2" s="20"/>
      <c r="PLA2" s="20"/>
      <c r="PLB2" s="20"/>
      <c r="PLC2" s="20"/>
      <c r="PLD2" s="20"/>
      <c r="PLE2" s="20"/>
      <c r="PLF2" s="20"/>
      <c r="PLG2" s="20"/>
      <c r="PLH2" s="20"/>
      <c r="PLI2" s="20"/>
      <c r="PLJ2" s="20"/>
      <c r="PLK2" s="20"/>
      <c r="PLL2" s="20"/>
      <c r="PLM2" s="20"/>
      <c r="PLN2" s="20"/>
      <c r="PLO2" s="20"/>
      <c r="PLP2" s="20"/>
      <c r="PLQ2" s="20"/>
      <c r="PLR2" s="20"/>
      <c r="PLS2" s="20"/>
      <c r="PLT2" s="20"/>
      <c r="PLU2" s="20"/>
      <c r="PLV2" s="20"/>
      <c r="PLW2" s="20"/>
      <c r="PLX2" s="20"/>
      <c r="PLY2" s="20"/>
      <c r="PLZ2" s="20"/>
      <c r="PMA2" s="20"/>
      <c r="PMB2" s="20"/>
      <c r="PMC2" s="20"/>
      <c r="PMD2" s="20"/>
      <c r="PME2" s="20"/>
      <c r="PMF2" s="20"/>
      <c r="PMG2" s="20"/>
      <c r="PMH2" s="20"/>
      <c r="PMI2" s="20"/>
      <c r="PMJ2" s="20"/>
      <c r="PMK2" s="20"/>
      <c r="PML2" s="20"/>
      <c r="PMM2" s="20"/>
      <c r="PMN2" s="20"/>
      <c r="PMO2" s="20"/>
      <c r="PMP2" s="20"/>
      <c r="PMQ2" s="20"/>
      <c r="PMR2" s="20"/>
      <c r="PMS2" s="20"/>
      <c r="PMT2" s="20"/>
      <c r="PMU2" s="20"/>
      <c r="PMV2" s="20"/>
      <c r="PMW2" s="20"/>
      <c r="PMX2" s="20"/>
      <c r="PMY2" s="20"/>
      <c r="PMZ2" s="20"/>
      <c r="PNA2" s="20"/>
      <c r="PNB2" s="20"/>
      <c r="PNC2" s="20"/>
      <c r="PND2" s="20"/>
      <c r="PNE2" s="20"/>
      <c r="PNF2" s="20"/>
      <c r="PNG2" s="20"/>
      <c r="PNH2" s="20"/>
      <c r="PNI2" s="20"/>
      <c r="PNJ2" s="20"/>
      <c r="PNK2" s="20"/>
      <c r="PNL2" s="20"/>
      <c r="PNM2" s="20"/>
      <c r="PNN2" s="20"/>
      <c r="PNO2" s="20"/>
      <c r="PNP2" s="20"/>
      <c r="PNQ2" s="20"/>
      <c r="PNR2" s="20"/>
      <c r="PNS2" s="20"/>
      <c r="PNT2" s="20"/>
      <c r="PNU2" s="20"/>
      <c r="PNV2" s="20"/>
      <c r="PNW2" s="20"/>
      <c r="PNX2" s="20"/>
      <c r="PNY2" s="20"/>
      <c r="PNZ2" s="20"/>
      <c r="POA2" s="20"/>
      <c r="POB2" s="20"/>
      <c r="POC2" s="20"/>
      <c r="POD2" s="20"/>
      <c r="POE2" s="20"/>
      <c r="POF2" s="20"/>
      <c r="POG2" s="20"/>
      <c r="POH2" s="20"/>
      <c r="POI2" s="20"/>
      <c r="POJ2" s="20"/>
      <c r="POK2" s="20"/>
      <c r="POL2" s="20"/>
      <c r="POM2" s="20"/>
      <c r="PON2" s="20"/>
      <c r="POO2" s="20"/>
      <c r="POP2" s="20"/>
      <c r="POQ2" s="20"/>
      <c r="POR2" s="20"/>
      <c r="POS2" s="20"/>
      <c r="POT2" s="20"/>
      <c r="POU2" s="20"/>
      <c r="POV2" s="20"/>
      <c r="POW2" s="20"/>
      <c r="POX2" s="20"/>
      <c r="POY2" s="20"/>
      <c r="POZ2" s="20"/>
      <c r="PPA2" s="20"/>
      <c r="PPB2" s="20"/>
      <c r="PPC2" s="20"/>
      <c r="PPD2" s="20"/>
      <c r="PPE2" s="20"/>
      <c r="PPF2" s="20"/>
      <c r="PPG2" s="20"/>
      <c r="PPH2" s="20"/>
      <c r="PPI2" s="20"/>
      <c r="PPJ2" s="20"/>
      <c r="PPK2" s="20"/>
      <c r="PPL2" s="20"/>
      <c r="PPM2" s="20"/>
      <c r="PPN2" s="20"/>
      <c r="PPO2" s="20"/>
      <c r="PPP2" s="20"/>
      <c r="PPQ2" s="20"/>
      <c r="PPR2" s="20"/>
      <c r="PPS2" s="20"/>
      <c r="PPT2" s="20"/>
      <c r="PPU2" s="20"/>
      <c r="PPV2" s="20"/>
      <c r="PPW2" s="20"/>
      <c r="PPX2" s="20"/>
      <c r="PPY2" s="20"/>
      <c r="PPZ2" s="20"/>
      <c r="PQA2" s="20"/>
      <c r="PQB2" s="20"/>
      <c r="PQC2" s="20"/>
      <c r="PQD2" s="20"/>
      <c r="PQE2" s="20"/>
      <c r="PQF2" s="20"/>
      <c r="PQG2" s="20"/>
      <c r="PQH2" s="20"/>
      <c r="PQI2" s="20"/>
      <c r="PQJ2" s="20"/>
      <c r="PQK2" s="20"/>
      <c r="PQL2" s="20"/>
      <c r="PQM2" s="20"/>
      <c r="PQN2" s="20"/>
      <c r="PQO2" s="20"/>
      <c r="PQP2" s="20"/>
      <c r="PQQ2" s="20"/>
      <c r="PQR2" s="20"/>
      <c r="PQS2" s="20"/>
      <c r="PQT2" s="20"/>
      <c r="PQU2" s="20"/>
      <c r="PQV2" s="20"/>
      <c r="PQW2" s="20"/>
      <c r="PQX2" s="20"/>
      <c r="PQY2" s="20"/>
      <c r="PQZ2" s="20"/>
      <c r="PRA2" s="20"/>
      <c r="PRB2" s="20"/>
      <c r="PRC2" s="20"/>
      <c r="PRD2" s="20"/>
      <c r="PRE2" s="20"/>
      <c r="PRF2" s="20"/>
      <c r="PRG2" s="20"/>
      <c r="PRH2" s="20"/>
      <c r="PRI2" s="20"/>
      <c r="PRJ2" s="20"/>
      <c r="PRK2" s="20"/>
      <c r="PRL2" s="20"/>
      <c r="PRM2" s="20"/>
      <c r="PRN2" s="20"/>
      <c r="PRO2" s="20"/>
      <c r="PRP2" s="20"/>
      <c r="PRQ2" s="20"/>
      <c r="PRR2" s="20"/>
      <c r="PRS2" s="20"/>
      <c r="PRT2" s="20"/>
      <c r="PRU2" s="20"/>
      <c r="PRV2" s="20"/>
      <c r="PRW2" s="20"/>
      <c r="PRX2" s="20"/>
      <c r="PRY2" s="20"/>
      <c r="PRZ2" s="20"/>
      <c r="PSA2" s="20"/>
      <c r="PSB2" s="20"/>
      <c r="PSC2" s="20"/>
      <c r="PSD2" s="20"/>
      <c r="PSE2" s="20"/>
      <c r="PSF2" s="20"/>
      <c r="PSG2" s="20"/>
      <c r="PSH2" s="20"/>
      <c r="PSI2" s="20"/>
      <c r="PSJ2" s="20"/>
      <c r="PSK2" s="20"/>
      <c r="PSL2" s="20"/>
      <c r="PSM2" s="20"/>
      <c r="PSN2" s="20"/>
      <c r="PSO2" s="20"/>
      <c r="PSP2" s="20"/>
      <c r="PSQ2" s="20"/>
      <c r="PSR2" s="20"/>
      <c r="PSS2" s="20"/>
      <c r="PST2" s="20"/>
      <c r="PSU2" s="20"/>
      <c r="PSV2" s="20"/>
      <c r="PSW2" s="20"/>
      <c r="PSX2" s="20"/>
      <c r="PSY2" s="20"/>
      <c r="PSZ2" s="20"/>
      <c r="PTA2" s="20"/>
      <c r="PTB2" s="20"/>
      <c r="PTC2" s="20"/>
      <c r="PTD2" s="20"/>
      <c r="PTE2" s="20"/>
      <c r="PTF2" s="20"/>
      <c r="PTG2" s="20"/>
      <c r="PTH2" s="20"/>
      <c r="PTI2" s="20"/>
      <c r="PTJ2" s="20"/>
      <c r="PTK2" s="20"/>
      <c r="PTL2" s="20"/>
      <c r="PTM2" s="20"/>
      <c r="PTN2" s="20"/>
      <c r="PTO2" s="20"/>
      <c r="PTP2" s="20"/>
      <c r="PTQ2" s="20"/>
      <c r="PTR2" s="20"/>
      <c r="PTS2" s="20"/>
      <c r="PTT2" s="20"/>
      <c r="PTU2" s="20"/>
      <c r="PTV2" s="20"/>
      <c r="PTW2" s="20"/>
      <c r="PTX2" s="20"/>
      <c r="PTY2" s="20"/>
      <c r="PTZ2" s="20"/>
      <c r="PUA2" s="20"/>
      <c r="PUB2" s="20"/>
      <c r="PUC2" s="20"/>
      <c r="PUD2" s="20"/>
      <c r="PUE2" s="20"/>
      <c r="PUF2" s="20"/>
      <c r="PUG2" s="20"/>
      <c r="PUH2" s="20"/>
      <c r="PUI2" s="20"/>
      <c r="PUJ2" s="20"/>
      <c r="PUK2" s="20"/>
      <c r="PUL2" s="20"/>
      <c r="PUM2" s="20"/>
      <c r="PUN2" s="20"/>
      <c r="PUO2" s="20"/>
      <c r="PUP2" s="20"/>
      <c r="PUQ2" s="20"/>
      <c r="PUR2" s="20"/>
      <c r="PUS2" s="20"/>
      <c r="PUT2" s="20"/>
      <c r="PUU2" s="20"/>
      <c r="PUV2" s="20"/>
      <c r="PUW2" s="20"/>
      <c r="PUX2" s="20"/>
      <c r="PUY2" s="20"/>
      <c r="PUZ2" s="20"/>
      <c r="PVA2" s="20"/>
      <c r="PVB2" s="20"/>
      <c r="PVC2" s="20"/>
      <c r="PVD2" s="20"/>
      <c r="PVE2" s="20"/>
      <c r="PVF2" s="20"/>
      <c r="PVG2" s="20"/>
      <c r="PVH2" s="20"/>
      <c r="PVI2" s="20"/>
      <c r="PVJ2" s="20"/>
      <c r="PVK2" s="20"/>
      <c r="PVL2" s="20"/>
      <c r="PVM2" s="20"/>
      <c r="PVN2" s="20"/>
      <c r="PVO2" s="20"/>
      <c r="PVP2" s="20"/>
      <c r="PVQ2" s="20"/>
      <c r="PVR2" s="20"/>
      <c r="PVS2" s="20"/>
      <c r="PVT2" s="20"/>
      <c r="PVU2" s="20"/>
      <c r="PVV2" s="20"/>
      <c r="PVW2" s="20"/>
      <c r="PVX2" s="20"/>
      <c r="PVY2" s="20"/>
      <c r="PVZ2" s="20"/>
      <c r="PWA2" s="20"/>
      <c r="PWB2" s="20"/>
      <c r="PWC2" s="20"/>
      <c r="PWD2" s="20"/>
      <c r="PWE2" s="20"/>
      <c r="PWF2" s="20"/>
      <c r="PWG2" s="20"/>
      <c r="PWH2" s="20"/>
      <c r="PWI2" s="20"/>
      <c r="PWJ2" s="20"/>
      <c r="PWK2" s="20"/>
      <c r="PWL2" s="20"/>
      <c r="PWM2" s="20"/>
      <c r="PWN2" s="20"/>
      <c r="PWO2" s="20"/>
      <c r="PWP2" s="20"/>
      <c r="PWQ2" s="20"/>
      <c r="PWR2" s="20"/>
      <c r="PWS2" s="20"/>
      <c r="PWT2" s="20"/>
      <c r="PWU2" s="20"/>
      <c r="PWV2" s="20"/>
      <c r="PWW2" s="20"/>
      <c r="PWX2" s="20"/>
      <c r="PWY2" s="20"/>
      <c r="PWZ2" s="20"/>
      <c r="PXA2" s="20"/>
      <c r="PXB2" s="20"/>
      <c r="PXC2" s="20"/>
      <c r="PXD2" s="20"/>
      <c r="PXE2" s="20"/>
      <c r="PXF2" s="20"/>
      <c r="PXG2" s="20"/>
      <c r="PXH2" s="20"/>
      <c r="PXI2" s="20"/>
      <c r="PXJ2" s="20"/>
      <c r="PXK2" s="20"/>
      <c r="PXL2" s="20"/>
      <c r="PXM2" s="20"/>
      <c r="PXN2" s="20"/>
      <c r="PXO2" s="20"/>
      <c r="PXP2" s="20"/>
      <c r="PXQ2" s="20"/>
      <c r="PXR2" s="20"/>
      <c r="PXS2" s="20"/>
      <c r="PXT2" s="20"/>
      <c r="PXU2" s="20"/>
      <c r="PXV2" s="20"/>
      <c r="PXW2" s="20"/>
      <c r="PXX2" s="20"/>
      <c r="PXY2" s="20"/>
      <c r="PXZ2" s="20"/>
      <c r="PYA2" s="20"/>
      <c r="PYB2" s="20"/>
      <c r="PYC2" s="20"/>
      <c r="PYD2" s="20"/>
      <c r="PYE2" s="20"/>
      <c r="PYF2" s="20"/>
      <c r="PYG2" s="20"/>
      <c r="PYH2" s="20"/>
      <c r="PYI2" s="20"/>
      <c r="PYJ2" s="20"/>
      <c r="PYK2" s="20"/>
      <c r="PYL2" s="20"/>
      <c r="PYM2" s="20"/>
      <c r="PYN2" s="20"/>
      <c r="PYO2" s="20"/>
      <c r="PYP2" s="20"/>
      <c r="PYQ2" s="20"/>
      <c r="PYR2" s="20"/>
      <c r="PYS2" s="20"/>
      <c r="PYT2" s="20"/>
      <c r="PYU2" s="20"/>
      <c r="PYV2" s="20"/>
      <c r="PYW2" s="20"/>
      <c r="PYX2" s="20"/>
      <c r="PYY2" s="20"/>
      <c r="PYZ2" s="20"/>
      <c r="PZA2" s="20"/>
      <c r="PZB2" s="20"/>
      <c r="PZC2" s="20"/>
      <c r="PZD2" s="20"/>
      <c r="PZE2" s="20"/>
      <c r="PZF2" s="20"/>
      <c r="PZG2" s="20"/>
      <c r="PZH2" s="20"/>
      <c r="PZI2" s="20"/>
      <c r="PZJ2" s="20"/>
      <c r="PZK2" s="20"/>
      <c r="PZL2" s="20"/>
      <c r="PZM2" s="20"/>
      <c r="PZN2" s="20"/>
      <c r="PZO2" s="20"/>
      <c r="PZP2" s="20"/>
      <c r="PZQ2" s="20"/>
      <c r="PZR2" s="20"/>
      <c r="PZS2" s="20"/>
      <c r="PZT2" s="20"/>
      <c r="PZU2" s="20"/>
      <c r="PZV2" s="20"/>
      <c r="PZW2" s="20"/>
      <c r="PZX2" s="20"/>
      <c r="PZY2" s="20"/>
      <c r="PZZ2" s="20"/>
      <c r="QAA2" s="20"/>
      <c r="QAB2" s="20"/>
      <c r="QAC2" s="20"/>
      <c r="QAD2" s="20"/>
      <c r="QAE2" s="20"/>
      <c r="QAF2" s="20"/>
      <c r="QAG2" s="20"/>
      <c r="QAH2" s="20"/>
      <c r="QAI2" s="20"/>
      <c r="QAJ2" s="20"/>
      <c r="QAK2" s="20"/>
      <c r="QAL2" s="20"/>
      <c r="QAM2" s="20"/>
      <c r="QAN2" s="20"/>
      <c r="QAO2" s="20"/>
      <c r="QAP2" s="20"/>
      <c r="QAQ2" s="20"/>
      <c r="QAR2" s="20"/>
      <c r="QAS2" s="20"/>
      <c r="QAT2" s="20"/>
      <c r="QAU2" s="20"/>
      <c r="QAV2" s="20"/>
      <c r="QAW2" s="20"/>
      <c r="QAX2" s="20"/>
      <c r="QAY2" s="20"/>
      <c r="QAZ2" s="20"/>
      <c r="QBA2" s="20"/>
      <c r="QBB2" s="20"/>
      <c r="QBC2" s="20"/>
      <c r="QBD2" s="20"/>
      <c r="QBE2" s="20"/>
      <c r="QBF2" s="20"/>
      <c r="QBG2" s="20"/>
      <c r="QBH2" s="20"/>
      <c r="QBI2" s="20"/>
      <c r="QBJ2" s="20"/>
      <c r="QBK2" s="20"/>
      <c r="QBL2" s="20"/>
      <c r="QBM2" s="20"/>
      <c r="QBN2" s="20"/>
      <c r="QBO2" s="20"/>
      <c r="QBP2" s="20"/>
      <c r="QBQ2" s="20"/>
      <c r="QBR2" s="20"/>
      <c r="QBS2" s="20"/>
      <c r="QBT2" s="20"/>
      <c r="QBU2" s="20"/>
      <c r="QBV2" s="20"/>
      <c r="QBW2" s="20"/>
      <c r="QBX2" s="20"/>
      <c r="QBY2" s="20"/>
      <c r="QBZ2" s="20"/>
      <c r="QCA2" s="20"/>
      <c r="QCB2" s="20"/>
      <c r="QCC2" s="20"/>
      <c r="QCD2" s="20"/>
      <c r="QCE2" s="20"/>
      <c r="QCF2" s="20"/>
      <c r="QCG2" s="20"/>
      <c r="QCH2" s="20"/>
      <c r="QCI2" s="20"/>
      <c r="QCJ2" s="20"/>
      <c r="QCK2" s="20"/>
      <c r="QCL2" s="20"/>
      <c r="QCM2" s="20"/>
      <c r="QCN2" s="20"/>
      <c r="QCO2" s="20"/>
      <c r="QCP2" s="20"/>
      <c r="QCQ2" s="20"/>
      <c r="QCR2" s="20"/>
      <c r="QCS2" s="20"/>
      <c r="QCT2" s="20"/>
      <c r="QCU2" s="20"/>
      <c r="QCV2" s="20"/>
      <c r="QCW2" s="20"/>
      <c r="QCX2" s="20"/>
      <c r="QCY2" s="20"/>
      <c r="QCZ2" s="20"/>
      <c r="QDA2" s="20"/>
      <c r="QDB2" s="20"/>
      <c r="QDC2" s="20"/>
      <c r="QDD2" s="20"/>
      <c r="QDE2" s="20"/>
      <c r="QDF2" s="20"/>
      <c r="QDG2" s="20"/>
      <c r="QDH2" s="20"/>
      <c r="QDI2" s="20"/>
      <c r="QDJ2" s="20"/>
      <c r="QDK2" s="20"/>
      <c r="QDL2" s="20"/>
      <c r="QDM2" s="20"/>
      <c r="QDN2" s="20"/>
      <c r="QDO2" s="20"/>
      <c r="QDP2" s="20"/>
      <c r="QDQ2" s="20"/>
      <c r="QDR2" s="20"/>
      <c r="QDS2" s="20"/>
      <c r="QDT2" s="20"/>
      <c r="QDU2" s="20"/>
      <c r="QDV2" s="20"/>
      <c r="QDW2" s="20"/>
      <c r="QDX2" s="20"/>
      <c r="QDY2" s="20"/>
      <c r="QDZ2" s="20"/>
      <c r="QEA2" s="20"/>
      <c r="QEB2" s="20"/>
      <c r="QEC2" s="20"/>
      <c r="QED2" s="20"/>
      <c r="QEE2" s="20"/>
      <c r="QEF2" s="20"/>
      <c r="QEG2" s="20"/>
      <c r="QEH2" s="20"/>
      <c r="QEI2" s="20"/>
      <c r="QEJ2" s="20"/>
      <c r="QEK2" s="20"/>
      <c r="QEL2" s="20"/>
      <c r="QEM2" s="20"/>
      <c r="QEN2" s="20"/>
      <c r="QEO2" s="20"/>
      <c r="QEP2" s="20"/>
      <c r="QEQ2" s="20"/>
      <c r="QER2" s="20"/>
      <c r="QES2" s="20"/>
      <c r="QET2" s="20"/>
      <c r="QEU2" s="20"/>
      <c r="QEV2" s="20"/>
      <c r="QEW2" s="20"/>
      <c r="QEX2" s="20"/>
      <c r="QEY2" s="20"/>
      <c r="QEZ2" s="20"/>
      <c r="QFA2" s="20"/>
      <c r="QFB2" s="20"/>
      <c r="QFC2" s="20"/>
      <c r="QFD2" s="20"/>
      <c r="QFE2" s="20"/>
      <c r="QFF2" s="20"/>
      <c r="QFG2" s="20"/>
      <c r="QFH2" s="20"/>
      <c r="QFI2" s="20"/>
      <c r="QFJ2" s="20"/>
      <c r="QFK2" s="20"/>
      <c r="QFL2" s="20"/>
      <c r="QFM2" s="20"/>
      <c r="QFN2" s="20"/>
      <c r="QFO2" s="20"/>
      <c r="QFP2" s="20"/>
      <c r="QFQ2" s="20"/>
      <c r="QFR2" s="20"/>
      <c r="QFS2" s="20"/>
      <c r="QFT2" s="20"/>
      <c r="QFU2" s="20"/>
      <c r="QFV2" s="20"/>
      <c r="QFW2" s="20"/>
      <c r="QFX2" s="20"/>
      <c r="QFY2" s="20"/>
      <c r="QFZ2" s="20"/>
      <c r="QGA2" s="20"/>
      <c r="QGB2" s="20"/>
      <c r="QGC2" s="20"/>
      <c r="QGD2" s="20"/>
      <c r="QGE2" s="20"/>
      <c r="QGF2" s="20"/>
      <c r="QGG2" s="20"/>
      <c r="QGH2" s="20"/>
      <c r="QGI2" s="20"/>
      <c r="QGJ2" s="20"/>
      <c r="QGK2" s="20"/>
      <c r="QGL2" s="20"/>
      <c r="QGM2" s="20"/>
      <c r="QGN2" s="20"/>
      <c r="QGO2" s="20"/>
      <c r="QGP2" s="20"/>
      <c r="QGQ2" s="20"/>
      <c r="QGR2" s="20"/>
      <c r="QGS2" s="20"/>
      <c r="QGT2" s="20"/>
      <c r="QGU2" s="20"/>
      <c r="QGV2" s="20"/>
      <c r="QGW2" s="20"/>
      <c r="QGX2" s="20"/>
      <c r="QGY2" s="20"/>
      <c r="QGZ2" s="20"/>
      <c r="QHA2" s="20"/>
      <c r="QHB2" s="20"/>
      <c r="QHC2" s="20"/>
      <c r="QHD2" s="20"/>
      <c r="QHE2" s="20"/>
      <c r="QHF2" s="20"/>
      <c r="QHG2" s="20"/>
      <c r="QHH2" s="20"/>
      <c r="QHI2" s="20"/>
      <c r="QHJ2" s="20"/>
      <c r="QHK2" s="20"/>
      <c r="QHL2" s="20"/>
      <c r="QHM2" s="20"/>
      <c r="QHN2" s="20"/>
      <c r="QHO2" s="20"/>
      <c r="QHP2" s="20"/>
      <c r="QHQ2" s="20"/>
      <c r="QHR2" s="20"/>
      <c r="QHS2" s="20"/>
      <c r="QHT2" s="20"/>
      <c r="QHU2" s="20"/>
      <c r="QHV2" s="20"/>
      <c r="QHW2" s="20"/>
      <c r="QHX2" s="20"/>
      <c r="QHY2" s="20"/>
      <c r="QHZ2" s="20"/>
      <c r="QIA2" s="20"/>
      <c r="QIB2" s="20"/>
      <c r="QIC2" s="20"/>
      <c r="QID2" s="20"/>
      <c r="QIE2" s="20"/>
      <c r="QIF2" s="20"/>
      <c r="QIG2" s="20"/>
      <c r="QIH2" s="20"/>
      <c r="QII2" s="20"/>
      <c r="QIJ2" s="20"/>
      <c r="QIK2" s="20"/>
      <c r="QIL2" s="20"/>
      <c r="QIM2" s="20"/>
      <c r="QIN2" s="20"/>
      <c r="QIO2" s="20"/>
      <c r="QIP2" s="20"/>
      <c r="QIQ2" s="20"/>
      <c r="QIR2" s="20"/>
      <c r="QIS2" s="20"/>
      <c r="QIT2" s="20"/>
      <c r="QIU2" s="20"/>
      <c r="QIV2" s="20"/>
      <c r="QIW2" s="20"/>
      <c r="QIX2" s="20"/>
      <c r="QIY2" s="20"/>
      <c r="QIZ2" s="20"/>
      <c r="QJA2" s="20"/>
      <c r="QJB2" s="20"/>
      <c r="QJC2" s="20"/>
      <c r="QJD2" s="20"/>
      <c r="QJE2" s="20"/>
      <c r="QJF2" s="20"/>
      <c r="QJG2" s="20"/>
      <c r="QJH2" s="20"/>
      <c r="QJI2" s="20"/>
      <c r="QJJ2" s="20"/>
      <c r="QJK2" s="20"/>
      <c r="QJL2" s="20"/>
      <c r="QJM2" s="20"/>
      <c r="QJN2" s="20"/>
      <c r="QJO2" s="20"/>
      <c r="QJP2" s="20"/>
      <c r="QJQ2" s="20"/>
      <c r="QJR2" s="20"/>
      <c r="QJS2" s="20"/>
      <c r="QJT2" s="20"/>
      <c r="QJU2" s="20"/>
      <c r="QJV2" s="20"/>
      <c r="QJW2" s="20"/>
      <c r="QJX2" s="20"/>
      <c r="QJY2" s="20"/>
      <c r="QJZ2" s="20"/>
      <c r="QKA2" s="20"/>
      <c r="QKB2" s="20"/>
      <c r="QKC2" s="20"/>
      <c r="QKD2" s="20"/>
      <c r="QKE2" s="20"/>
      <c r="QKF2" s="20"/>
      <c r="QKG2" s="20"/>
      <c r="QKH2" s="20"/>
      <c r="QKI2" s="20"/>
      <c r="QKJ2" s="20"/>
      <c r="QKK2" s="20"/>
      <c r="QKL2" s="20"/>
      <c r="QKM2" s="20"/>
      <c r="QKN2" s="20"/>
      <c r="QKO2" s="20"/>
      <c r="QKP2" s="20"/>
      <c r="QKQ2" s="20"/>
      <c r="QKR2" s="20"/>
      <c r="QKS2" s="20"/>
      <c r="QKT2" s="20"/>
      <c r="QKU2" s="20"/>
      <c r="QKV2" s="20"/>
      <c r="QKW2" s="20"/>
      <c r="QKX2" s="20"/>
      <c r="QKY2" s="20"/>
      <c r="QKZ2" s="20"/>
      <c r="QLA2" s="20"/>
      <c r="QLB2" s="20"/>
      <c r="QLC2" s="20"/>
      <c r="QLD2" s="20"/>
      <c r="QLE2" s="20"/>
      <c r="QLF2" s="20"/>
      <c r="QLG2" s="20"/>
      <c r="QLH2" s="20"/>
      <c r="QLI2" s="20"/>
      <c r="QLJ2" s="20"/>
      <c r="QLK2" s="20"/>
      <c r="QLL2" s="20"/>
      <c r="QLM2" s="20"/>
      <c r="QLN2" s="20"/>
      <c r="QLO2" s="20"/>
      <c r="QLP2" s="20"/>
      <c r="QLQ2" s="20"/>
      <c r="QLR2" s="20"/>
      <c r="QLS2" s="20"/>
      <c r="QLT2" s="20"/>
      <c r="QLU2" s="20"/>
      <c r="QLV2" s="20"/>
      <c r="QLW2" s="20"/>
      <c r="QLX2" s="20"/>
      <c r="QLY2" s="20"/>
      <c r="QLZ2" s="20"/>
      <c r="QMA2" s="20"/>
      <c r="QMB2" s="20"/>
      <c r="QMC2" s="20"/>
      <c r="QMD2" s="20"/>
      <c r="QME2" s="20"/>
      <c r="QMF2" s="20"/>
      <c r="QMG2" s="20"/>
      <c r="QMH2" s="20"/>
      <c r="QMI2" s="20"/>
      <c r="QMJ2" s="20"/>
      <c r="QMK2" s="20"/>
      <c r="QML2" s="20"/>
      <c r="QMM2" s="20"/>
      <c r="QMN2" s="20"/>
      <c r="QMO2" s="20"/>
      <c r="QMP2" s="20"/>
      <c r="QMQ2" s="20"/>
      <c r="QMR2" s="20"/>
      <c r="QMS2" s="20"/>
      <c r="QMT2" s="20"/>
      <c r="QMU2" s="20"/>
      <c r="QMV2" s="20"/>
      <c r="QMW2" s="20"/>
      <c r="QMX2" s="20"/>
      <c r="QMY2" s="20"/>
      <c r="QMZ2" s="20"/>
      <c r="QNA2" s="20"/>
      <c r="QNB2" s="20"/>
      <c r="QNC2" s="20"/>
      <c r="QND2" s="20"/>
      <c r="QNE2" s="20"/>
      <c r="QNF2" s="20"/>
      <c r="QNG2" s="20"/>
      <c r="QNH2" s="20"/>
      <c r="QNI2" s="20"/>
      <c r="QNJ2" s="20"/>
      <c r="QNK2" s="20"/>
      <c r="QNL2" s="20"/>
      <c r="QNM2" s="20"/>
      <c r="QNN2" s="20"/>
      <c r="QNO2" s="20"/>
      <c r="QNP2" s="20"/>
      <c r="QNQ2" s="20"/>
      <c r="QNR2" s="20"/>
      <c r="QNS2" s="20"/>
      <c r="QNT2" s="20"/>
      <c r="QNU2" s="20"/>
      <c r="QNV2" s="20"/>
      <c r="QNW2" s="20"/>
      <c r="QNX2" s="20"/>
      <c r="QNY2" s="20"/>
      <c r="QNZ2" s="20"/>
      <c r="QOA2" s="20"/>
      <c r="QOB2" s="20"/>
      <c r="QOC2" s="20"/>
      <c r="QOD2" s="20"/>
      <c r="QOE2" s="20"/>
      <c r="QOF2" s="20"/>
      <c r="QOG2" s="20"/>
      <c r="QOH2" s="20"/>
      <c r="QOI2" s="20"/>
      <c r="QOJ2" s="20"/>
      <c r="QOK2" s="20"/>
      <c r="QOL2" s="20"/>
      <c r="QOM2" s="20"/>
      <c r="QON2" s="20"/>
      <c r="QOO2" s="20"/>
      <c r="QOP2" s="20"/>
      <c r="QOQ2" s="20"/>
      <c r="QOR2" s="20"/>
      <c r="QOS2" s="20"/>
      <c r="QOT2" s="20"/>
      <c r="QOU2" s="20"/>
      <c r="QOV2" s="20"/>
      <c r="QOW2" s="20"/>
      <c r="QOX2" s="20"/>
      <c r="QOY2" s="20"/>
      <c r="QOZ2" s="20"/>
      <c r="QPA2" s="20"/>
      <c r="QPB2" s="20"/>
      <c r="QPC2" s="20"/>
      <c r="QPD2" s="20"/>
      <c r="QPE2" s="20"/>
      <c r="QPF2" s="20"/>
      <c r="QPG2" s="20"/>
      <c r="QPH2" s="20"/>
      <c r="QPI2" s="20"/>
      <c r="QPJ2" s="20"/>
      <c r="QPK2" s="20"/>
      <c r="QPL2" s="20"/>
      <c r="QPM2" s="20"/>
      <c r="QPN2" s="20"/>
      <c r="QPO2" s="20"/>
      <c r="QPP2" s="20"/>
      <c r="QPQ2" s="20"/>
      <c r="QPR2" s="20"/>
      <c r="QPS2" s="20"/>
      <c r="QPT2" s="20"/>
      <c r="QPU2" s="20"/>
      <c r="QPV2" s="20"/>
      <c r="QPW2" s="20"/>
      <c r="QPX2" s="20"/>
      <c r="QPY2" s="20"/>
      <c r="QPZ2" s="20"/>
      <c r="QQA2" s="20"/>
      <c r="QQB2" s="20"/>
      <c r="QQC2" s="20"/>
      <c r="QQD2" s="20"/>
      <c r="QQE2" s="20"/>
      <c r="QQF2" s="20"/>
      <c r="QQG2" s="20"/>
      <c r="QQH2" s="20"/>
      <c r="QQI2" s="20"/>
      <c r="QQJ2" s="20"/>
      <c r="QQK2" s="20"/>
      <c r="QQL2" s="20"/>
      <c r="QQM2" s="20"/>
      <c r="QQN2" s="20"/>
      <c r="QQO2" s="20"/>
      <c r="QQP2" s="20"/>
      <c r="QQQ2" s="20"/>
      <c r="QQR2" s="20"/>
      <c r="QQS2" s="20"/>
      <c r="QQT2" s="20"/>
      <c r="QQU2" s="20"/>
      <c r="QQV2" s="20"/>
      <c r="QQW2" s="20"/>
      <c r="QQX2" s="20"/>
      <c r="QQY2" s="20"/>
      <c r="QQZ2" s="20"/>
      <c r="QRA2" s="20"/>
      <c r="QRB2" s="20"/>
      <c r="QRC2" s="20"/>
      <c r="QRD2" s="20"/>
      <c r="QRE2" s="20"/>
      <c r="QRF2" s="20"/>
      <c r="QRG2" s="20"/>
      <c r="QRH2" s="20"/>
      <c r="QRI2" s="20"/>
      <c r="QRJ2" s="20"/>
      <c r="QRK2" s="20"/>
      <c r="QRL2" s="20"/>
      <c r="QRM2" s="20"/>
      <c r="QRN2" s="20"/>
      <c r="QRO2" s="20"/>
      <c r="QRP2" s="20"/>
      <c r="QRQ2" s="20"/>
      <c r="QRR2" s="20"/>
      <c r="QRS2" s="20"/>
      <c r="QRT2" s="20"/>
      <c r="QRU2" s="20"/>
      <c r="QRV2" s="20"/>
      <c r="QRW2" s="20"/>
      <c r="QRX2" s="20"/>
      <c r="QRY2" s="20"/>
      <c r="QRZ2" s="20"/>
      <c r="QSA2" s="20"/>
      <c r="QSB2" s="20"/>
      <c r="QSC2" s="20"/>
      <c r="QSD2" s="20"/>
      <c r="QSE2" s="20"/>
      <c r="QSF2" s="20"/>
      <c r="QSG2" s="20"/>
      <c r="QSH2" s="20"/>
      <c r="QSI2" s="20"/>
      <c r="QSJ2" s="20"/>
      <c r="QSK2" s="20"/>
      <c r="QSL2" s="20"/>
      <c r="QSM2" s="20"/>
      <c r="QSN2" s="20"/>
      <c r="QSO2" s="20"/>
      <c r="QSP2" s="20"/>
      <c r="QSQ2" s="20"/>
      <c r="QSR2" s="20"/>
      <c r="QSS2" s="20"/>
      <c r="QST2" s="20"/>
      <c r="QSU2" s="20"/>
      <c r="QSV2" s="20"/>
      <c r="QSW2" s="20"/>
      <c r="QSX2" s="20"/>
      <c r="QSY2" s="20"/>
      <c r="QSZ2" s="20"/>
      <c r="QTA2" s="20"/>
      <c r="QTB2" s="20"/>
      <c r="QTC2" s="20"/>
      <c r="QTD2" s="20"/>
      <c r="QTE2" s="20"/>
      <c r="QTF2" s="20"/>
      <c r="QTG2" s="20"/>
      <c r="QTH2" s="20"/>
      <c r="QTI2" s="20"/>
      <c r="QTJ2" s="20"/>
      <c r="QTK2" s="20"/>
      <c r="QTL2" s="20"/>
      <c r="QTM2" s="20"/>
      <c r="QTN2" s="20"/>
      <c r="QTO2" s="20"/>
      <c r="QTP2" s="20"/>
      <c r="QTQ2" s="20"/>
      <c r="QTR2" s="20"/>
      <c r="QTS2" s="20"/>
      <c r="QTT2" s="20"/>
      <c r="QTU2" s="20"/>
      <c r="QTV2" s="20"/>
      <c r="QTW2" s="20"/>
      <c r="QTX2" s="20"/>
      <c r="QTY2" s="20"/>
      <c r="QTZ2" s="20"/>
      <c r="QUA2" s="20"/>
      <c r="QUB2" s="20"/>
      <c r="QUC2" s="20"/>
      <c r="QUD2" s="20"/>
      <c r="QUE2" s="20"/>
      <c r="QUF2" s="20"/>
      <c r="QUG2" s="20"/>
      <c r="QUH2" s="20"/>
      <c r="QUI2" s="20"/>
      <c r="QUJ2" s="20"/>
      <c r="QUK2" s="20"/>
      <c r="QUL2" s="20"/>
      <c r="QUM2" s="20"/>
      <c r="QUN2" s="20"/>
      <c r="QUO2" s="20"/>
      <c r="QUP2" s="20"/>
      <c r="QUQ2" s="20"/>
      <c r="QUR2" s="20"/>
      <c r="QUS2" s="20"/>
      <c r="QUT2" s="20"/>
      <c r="QUU2" s="20"/>
      <c r="QUV2" s="20"/>
      <c r="QUW2" s="20"/>
      <c r="QUX2" s="20"/>
      <c r="QUY2" s="20"/>
      <c r="QUZ2" s="20"/>
      <c r="QVA2" s="20"/>
      <c r="QVB2" s="20"/>
      <c r="QVC2" s="20"/>
      <c r="QVD2" s="20"/>
      <c r="QVE2" s="20"/>
      <c r="QVF2" s="20"/>
      <c r="QVG2" s="20"/>
      <c r="QVH2" s="20"/>
      <c r="QVI2" s="20"/>
      <c r="QVJ2" s="20"/>
      <c r="QVK2" s="20"/>
      <c r="QVL2" s="20"/>
      <c r="QVM2" s="20"/>
      <c r="QVN2" s="20"/>
      <c r="QVO2" s="20"/>
      <c r="QVP2" s="20"/>
      <c r="QVQ2" s="20"/>
      <c r="QVR2" s="20"/>
      <c r="QVS2" s="20"/>
      <c r="QVT2" s="20"/>
      <c r="QVU2" s="20"/>
      <c r="QVV2" s="20"/>
      <c r="QVW2" s="20"/>
      <c r="QVX2" s="20"/>
      <c r="QVY2" s="20"/>
      <c r="QVZ2" s="20"/>
      <c r="QWA2" s="20"/>
      <c r="QWB2" s="20"/>
      <c r="QWC2" s="20"/>
      <c r="QWD2" s="20"/>
      <c r="QWE2" s="20"/>
      <c r="QWF2" s="20"/>
      <c r="QWG2" s="20"/>
      <c r="QWH2" s="20"/>
      <c r="QWI2" s="20"/>
      <c r="QWJ2" s="20"/>
      <c r="QWK2" s="20"/>
      <c r="QWL2" s="20"/>
      <c r="QWM2" s="20"/>
      <c r="QWN2" s="20"/>
      <c r="QWO2" s="20"/>
      <c r="QWP2" s="20"/>
      <c r="QWQ2" s="20"/>
      <c r="QWR2" s="20"/>
      <c r="QWS2" s="20"/>
      <c r="QWT2" s="20"/>
      <c r="QWU2" s="20"/>
      <c r="QWV2" s="20"/>
      <c r="QWW2" s="20"/>
      <c r="QWX2" s="20"/>
      <c r="QWY2" s="20"/>
      <c r="QWZ2" s="20"/>
      <c r="QXA2" s="20"/>
      <c r="QXB2" s="20"/>
      <c r="QXC2" s="20"/>
      <c r="QXD2" s="20"/>
      <c r="QXE2" s="20"/>
      <c r="QXF2" s="20"/>
      <c r="QXG2" s="20"/>
      <c r="QXH2" s="20"/>
      <c r="QXI2" s="20"/>
      <c r="QXJ2" s="20"/>
      <c r="QXK2" s="20"/>
      <c r="QXL2" s="20"/>
      <c r="QXM2" s="20"/>
      <c r="QXN2" s="20"/>
      <c r="QXO2" s="20"/>
      <c r="QXP2" s="20"/>
      <c r="QXQ2" s="20"/>
      <c r="QXR2" s="20"/>
      <c r="QXS2" s="20"/>
      <c r="QXT2" s="20"/>
      <c r="QXU2" s="20"/>
      <c r="QXV2" s="20"/>
      <c r="QXW2" s="20"/>
      <c r="QXX2" s="20"/>
      <c r="QXY2" s="20"/>
      <c r="QXZ2" s="20"/>
      <c r="QYA2" s="20"/>
      <c r="QYB2" s="20"/>
      <c r="QYC2" s="20"/>
      <c r="QYD2" s="20"/>
      <c r="QYE2" s="20"/>
      <c r="QYF2" s="20"/>
      <c r="QYG2" s="20"/>
      <c r="QYH2" s="20"/>
      <c r="QYI2" s="20"/>
      <c r="QYJ2" s="20"/>
      <c r="QYK2" s="20"/>
      <c r="QYL2" s="20"/>
      <c r="QYM2" s="20"/>
      <c r="QYN2" s="20"/>
      <c r="QYO2" s="20"/>
      <c r="QYP2" s="20"/>
      <c r="QYQ2" s="20"/>
      <c r="QYR2" s="20"/>
      <c r="QYS2" s="20"/>
      <c r="QYT2" s="20"/>
      <c r="QYU2" s="20"/>
      <c r="QYV2" s="20"/>
      <c r="QYW2" s="20"/>
      <c r="QYX2" s="20"/>
      <c r="QYY2" s="20"/>
      <c r="QYZ2" s="20"/>
      <c r="QZA2" s="20"/>
      <c r="QZB2" s="20"/>
      <c r="QZC2" s="20"/>
      <c r="QZD2" s="20"/>
      <c r="QZE2" s="20"/>
      <c r="QZF2" s="20"/>
      <c r="QZG2" s="20"/>
      <c r="QZH2" s="20"/>
      <c r="QZI2" s="20"/>
      <c r="QZJ2" s="20"/>
      <c r="QZK2" s="20"/>
      <c r="QZL2" s="20"/>
      <c r="QZM2" s="20"/>
      <c r="QZN2" s="20"/>
      <c r="QZO2" s="20"/>
      <c r="QZP2" s="20"/>
      <c r="QZQ2" s="20"/>
      <c r="QZR2" s="20"/>
      <c r="QZS2" s="20"/>
      <c r="QZT2" s="20"/>
      <c r="QZU2" s="20"/>
      <c r="QZV2" s="20"/>
      <c r="QZW2" s="20"/>
      <c r="QZX2" s="20"/>
      <c r="QZY2" s="20"/>
      <c r="QZZ2" s="20"/>
      <c r="RAA2" s="20"/>
      <c r="RAB2" s="20"/>
      <c r="RAC2" s="20"/>
      <c r="RAD2" s="20"/>
      <c r="RAE2" s="20"/>
      <c r="RAF2" s="20"/>
      <c r="RAG2" s="20"/>
      <c r="RAH2" s="20"/>
      <c r="RAI2" s="20"/>
      <c r="RAJ2" s="20"/>
      <c r="RAK2" s="20"/>
      <c r="RAL2" s="20"/>
      <c r="RAM2" s="20"/>
      <c r="RAN2" s="20"/>
      <c r="RAO2" s="20"/>
      <c r="RAP2" s="20"/>
      <c r="RAQ2" s="20"/>
      <c r="RAR2" s="20"/>
      <c r="RAS2" s="20"/>
      <c r="RAT2" s="20"/>
      <c r="RAU2" s="20"/>
      <c r="RAV2" s="20"/>
      <c r="RAW2" s="20"/>
      <c r="RAX2" s="20"/>
      <c r="RAY2" s="20"/>
      <c r="RAZ2" s="20"/>
      <c r="RBA2" s="20"/>
      <c r="RBB2" s="20"/>
      <c r="RBC2" s="20"/>
      <c r="RBD2" s="20"/>
      <c r="RBE2" s="20"/>
      <c r="RBF2" s="20"/>
      <c r="RBG2" s="20"/>
      <c r="RBH2" s="20"/>
      <c r="RBI2" s="20"/>
      <c r="RBJ2" s="20"/>
      <c r="RBK2" s="20"/>
      <c r="RBL2" s="20"/>
      <c r="RBM2" s="20"/>
      <c r="RBN2" s="20"/>
      <c r="RBO2" s="20"/>
      <c r="RBP2" s="20"/>
      <c r="RBQ2" s="20"/>
      <c r="RBR2" s="20"/>
      <c r="RBS2" s="20"/>
      <c r="RBT2" s="20"/>
      <c r="RBU2" s="20"/>
      <c r="RBV2" s="20"/>
      <c r="RBW2" s="20"/>
      <c r="RBX2" s="20"/>
      <c r="RBY2" s="20"/>
      <c r="RBZ2" s="20"/>
      <c r="RCA2" s="20"/>
      <c r="RCB2" s="20"/>
      <c r="RCC2" s="20"/>
      <c r="RCD2" s="20"/>
      <c r="RCE2" s="20"/>
      <c r="RCF2" s="20"/>
      <c r="RCG2" s="20"/>
      <c r="RCH2" s="20"/>
      <c r="RCI2" s="20"/>
      <c r="RCJ2" s="20"/>
      <c r="RCK2" s="20"/>
      <c r="RCL2" s="20"/>
      <c r="RCM2" s="20"/>
      <c r="RCN2" s="20"/>
      <c r="RCO2" s="20"/>
      <c r="RCP2" s="20"/>
      <c r="RCQ2" s="20"/>
      <c r="RCR2" s="20"/>
      <c r="RCS2" s="20"/>
      <c r="RCT2" s="20"/>
      <c r="RCU2" s="20"/>
      <c r="RCV2" s="20"/>
      <c r="RCW2" s="20"/>
      <c r="RCX2" s="20"/>
      <c r="RCY2" s="20"/>
      <c r="RCZ2" s="20"/>
      <c r="RDA2" s="20"/>
      <c r="RDB2" s="20"/>
      <c r="RDC2" s="20"/>
      <c r="RDD2" s="20"/>
      <c r="RDE2" s="20"/>
      <c r="RDF2" s="20"/>
      <c r="RDG2" s="20"/>
      <c r="RDH2" s="20"/>
      <c r="RDI2" s="20"/>
      <c r="RDJ2" s="20"/>
      <c r="RDK2" s="20"/>
      <c r="RDL2" s="20"/>
      <c r="RDM2" s="20"/>
      <c r="RDN2" s="20"/>
      <c r="RDO2" s="20"/>
      <c r="RDP2" s="20"/>
      <c r="RDQ2" s="20"/>
      <c r="RDR2" s="20"/>
      <c r="RDS2" s="20"/>
      <c r="RDT2" s="20"/>
      <c r="RDU2" s="20"/>
      <c r="RDV2" s="20"/>
      <c r="RDW2" s="20"/>
      <c r="RDX2" s="20"/>
      <c r="RDY2" s="20"/>
      <c r="RDZ2" s="20"/>
      <c r="REA2" s="20"/>
      <c r="REB2" s="20"/>
      <c r="REC2" s="20"/>
      <c r="RED2" s="20"/>
      <c r="REE2" s="20"/>
      <c r="REF2" s="20"/>
      <c r="REG2" s="20"/>
      <c r="REH2" s="20"/>
      <c r="REI2" s="20"/>
      <c r="REJ2" s="20"/>
      <c r="REK2" s="20"/>
      <c r="REL2" s="20"/>
      <c r="REM2" s="20"/>
      <c r="REN2" s="20"/>
      <c r="REO2" s="20"/>
      <c r="REP2" s="20"/>
      <c r="REQ2" s="20"/>
      <c r="RER2" s="20"/>
      <c r="RES2" s="20"/>
      <c r="RET2" s="20"/>
      <c r="REU2" s="20"/>
      <c r="REV2" s="20"/>
      <c r="REW2" s="20"/>
      <c r="REX2" s="20"/>
      <c r="REY2" s="20"/>
      <c r="REZ2" s="20"/>
      <c r="RFA2" s="20"/>
      <c r="RFB2" s="20"/>
      <c r="RFC2" s="20"/>
      <c r="RFD2" s="20"/>
      <c r="RFE2" s="20"/>
      <c r="RFF2" s="20"/>
      <c r="RFG2" s="20"/>
      <c r="RFH2" s="20"/>
      <c r="RFI2" s="20"/>
      <c r="RFJ2" s="20"/>
      <c r="RFK2" s="20"/>
      <c r="RFL2" s="20"/>
      <c r="RFM2" s="20"/>
      <c r="RFN2" s="20"/>
      <c r="RFO2" s="20"/>
      <c r="RFP2" s="20"/>
      <c r="RFQ2" s="20"/>
      <c r="RFR2" s="20"/>
      <c r="RFS2" s="20"/>
      <c r="RFT2" s="20"/>
      <c r="RFU2" s="20"/>
      <c r="RFV2" s="20"/>
      <c r="RFW2" s="20"/>
      <c r="RFX2" s="20"/>
      <c r="RFY2" s="20"/>
      <c r="RFZ2" s="20"/>
      <c r="RGA2" s="20"/>
      <c r="RGB2" s="20"/>
      <c r="RGC2" s="20"/>
      <c r="RGD2" s="20"/>
      <c r="RGE2" s="20"/>
      <c r="RGF2" s="20"/>
      <c r="RGG2" s="20"/>
      <c r="RGH2" s="20"/>
      <c r="RGI2" s="20"/>
      <c r="RGJ2" s="20"/>
      <c r="RGK2" s="20"/>
      <c r="RGL2" s="20"/>
      <c r="RGM2" s="20"/>
      <c r="RGN2" s="20"/>
      <c r="RGO2" s="20"/>
      <c r="RGP2" s="20"/>
      <c r="RGQ2" s="20"/>
      <c r="RGR2" s="20"/>
      <c r="RGS2" s="20"/>
      <c r="RGT2" s="20"/>
      <c r="RGU2" s="20"/>
      <c r="RGV2" s="20"/>
      <c r="RGW2" s="20"/>
      <c r="RGX2" s="20"/>
      <c r="RGY2" s="20"/>
      <c r="RGZ2" s="20"/>
      <c r="RHA2" s="20"/>
      <c r="RHB2" s="20"/>
      <c r="RHC2" s="20"/>
      <c r="RHD2" s="20"/>
      <c r="RHE2" s="20"/>
      <c r="RHF2" s="20"/>
      <c r="RHG2" s="20"/>
      <c r="RHH2" s="20"/>
      <c r="RHI2" s="20"/>
      <c r="RHJ2" s="20"/>
      <c r="RHK2" s="20"/>
      <c r="RHL2" s="20"/>
      <c r="RHM2" s="20"/>
      <c r="RHN2" s="20"/>
      <c r="RHO2" s="20"/>
      <c r="RHP2" s="20"/>
      <c r="RHQ2" s="20"/>
      <c r="RHR2" s="20"/>
      <c r="RHS2" s="20"/>
      <c r="RHT2" s="20"/>
      <c r="RHU2" s="20"/>
      <c r="RHV2" s="20"/>
      <c r="RHW2" s="20"/>
      <c r="RHX2" s="20"/>
      <c r="RHY2" s="20"/>
      <c r="RHZ2" s="20"/>
      <c r="RIA2" s="20"/>
      <c r="RIB2" s="20"/>
      <c r="RIC2" s="20"/>
      <c r="RID2" s="20"/>
      <c r="RIE2" s="20"/>
      <c r="RIF2" s="20"/>
      <c r="RIG2" s="20"/>
      <c r="RIH2" s="20"/>
      <c r="RII2" s="20"/>
      <c r="RIJ2" s="20"/>
      <c r="RIK2" s="20"/>
      <c r="RIL2" s="20"/>
      <c r="RIM2" s="20"/>
      <c r="RIN2" s="20"/>
      <c r="RIO2" s="20"/>
      <c r="RIP2" s="20"/>
      <c r="RIQ2" s="20"/>
      <c r="RIR2" s="20"/>
      <c r="RIS2" s="20"/>
      <c r="RIT2" s="20"/>
      <c r="RIU2" s="20"/>
      <c r="RIV2" s="20"/>
      <c r="RIW2" s="20"/>
      <c r="RIX2" s="20"/>
      <c r="RIY2" s="20"/>
      <c r="RIZ2" s="20"/>
      <c r="RJA2" s="20"/>
      <c r="RJB2" s="20"/>
      <c r="RJC2" s="20"/>
      <c r="RJD2" s="20"/>
      <c r="RJE2" s="20"/>
      <c r="RJF2" s="20"/>
      <c r="RJG2" s="20"/>
      <c r="RJH2" s="20"/>
      <c r="RJI2" s="20"/>
      <c r="RJJ2" s="20"/>
      <c r="RJK2" s="20"/>
      <c r="RJL2" s="20"/>
      <c r="RJM2" s="20"/>
      <c r="RJN2" s="20"/>
      <c r="RJO2" s="20"/>
      <c r="RJP2" s="20"/>
      <c r="RJQ2" s="20"/>
      <c r="RJR2" s="20"/>
      <c r="RJS2" s="20"/>
      <c r="RJT2" s="20"/>
      <c r="RJU2" s="20"/>
      <c r="RJV2" s="20"/>
      <c r="RJW2" s="20"/>
      <c r="RJX2" s="20"/>
      <c r="RJY2" s="20"/>
      <c r="RJZ2" s="20"/>
      <c r="RKA2" s="20"/>
      <c r="RKB2" s="20"/>
      <c r="RKC2" s="20"/>
      <c r="RKD2" s="20"/>
      <c r="RKE2" s="20"/>
      <c r="RKF2" s="20"/>
      <c r="RKG2" s="20"/>
      <c r="RKH2" s="20"/>
      <c r="RKI2" s="20"/>
      <c r="RKJ2" s="20"/>
      <c r="RKK2" s="20"/>
      <c r="RKL2" s="20"/>
      <c r="RKM2" s="20"/>
      <c r="RKN2" s="20"/>
      <c r="RKO2" s="20"/>
      <c r="RKP2" s="20"/>
      <c r="RKQ2" s="20"/>
      <c r="RKR2" s="20"/>
      <c r="RKS2" s="20"/>
      <c r="RKT2" s="20"/>
      <c r="RKU2" s="20"/>
      <c r="RKV2" s="20"/>
      <c r="RKW2" s="20"/>
      <c r="RKX2" s="20"/>
      <c r="RKY2" s="20"/>
      <c r="RKZ2" s="20"/>
      <c r="RLA2" s="20"/>
      <c r="RLB2" s="20"/>
      <c r="RLC2" s="20"/>
      <c r="RLD2" s="20"/>
      <c r="RLE2" s="20"/>
      <c r="RLF2" s="20"/>
      <c r="RLG2" s="20"/>
      <c r="RLH2" s="20"/>
      <c r="RLI2" s="20"/>
      <c r="RLJ2" s="20"/>
      <c r="RLK2" s="20"/>
      <c r="RLL2" s="20"/>
      <c r="RLM2" s="20"/>
      <c r="RLN2" s="20"/>
      <c r="RLO2" s="20"/>
      <c r="RLP2" s="20"/>
      <c r="RLQ2" s="20"/>
      <c r="RLR2" s="20"/>
      <c r="RLS2" s="20"/>
      <c r="RLT2" s="20"/>
      <c r="RLU2" s="20"/>
      <c r="RLV2" s="20"/>
      <c r="RLW2" s="20"/>
      <c r="RLX2" s="20"/>
      <c r="RLY2" s="20"/>
      <c r="RLZ2" s="20"/>
      <c r="RMA2" s="20"/>
      <c r="RMB2" s="20"/>
      <c r="RMC2" s="20"/>
      <c r="RMD2" s="20"/>
      <c r="RME2" s="20"/>
      <c r="RMF2" s="20"/>
      <c r="RMG2" s="20"/>
      <c r="RMH2" s="20"/>
      <c r="RMI2" s="20"/>
      <c r="RMJ2" s="20"/>
      <c r="RMK2" s="20"/>
      <c r="RML2" s="20"/>
      <c r="RMM2" s="20"/>
      <c r="RMN2" s="20"/>
      <c r="RMO2" s="20"/>
      <c r="RMP2" s="20"/>
      <c r="RMQ2" s="20"/>
      <c r="RMR2" s="20"/>
      <c r="RMS2" s="20"/>
      <c r="RMT2" s="20"/>
      <c r="RMU2" s="20"/>
      <c r="RMV2" s="20"/>
      <c r="RMW2" s="20"/>
      <c r="RMX2" s="20"/>
      <c r="RMY2" s="20"/>
      <c r="RMZ2" s="20"/>
      <c r="RNA2" s="20"/>
      <c r="RNB2" s="20"/>
      <c r="RNC2" s="20"/>
      <c r="RND2" s="20"/>
      <c r="RNE2" s="20"/>
      <c r="RNF2" s="20"/>
      <c r="RNG2" s="20"/>
      <c r="RNH2" s="20"/>
      <c r="RNI2" s="20"/>
      <c r="RNJ2" s="20"/>
      <c r="RNK2" s="20"/>
      <c r="RNL2" s="20"/>
      <c r="RNM2" s="20"/>
      <c r="RNN2" s="20"/>
      <c r="RNO2" s="20"/>
      <c r="RNP2" s="20"/>
      <c r="RNQ2" s="20"/>
      <c r="RNR2" s="20"/>
      <c r="RNS2" s="20"/>
      <c r="RNT2" s="20"/>
      <c r="RNU2" s="20"/>
      <c r="RNV2" s="20"/>
      <c r="RNW2" s="20"/>
      <c r="RNX2" s="20"/>
      <c r="RNY2" s="20"/>
      <c r="RNZ2" s="20"/>
      <c r="ROA2" s="20"/>
      <c r="ROB2" s="20"/>
      <c r="ROC2" s="20"/>
      <c r="ROD2" s="20"/>
      <c r="ROE2" s="20"/>
      <c r="ROF2" s="20"/>
      <c r="ROG2" s="20"/>
      <c r="ROH2" s="20"/>
      <c r="ROI2" s="20"/>
      <c r="ROJ2" s="20"/>
      <c r="ROK2" s="20"/>
      <c r="ROL2" s="20"/>
      <c r="ROM2" s="20"/>
      <c r="RON2" s="20"/>
      <c r="ROO2" s="20"/>
      <c r="ROP2" s="20"/>
      <c r="ROQ2" s="20"/>
      <c r="ROR2" s="20"/>
      <c r="ROS2" s="20"/>
      <c r="ROT2" s="20"/>
      <c r="ROU2" s="20"/>
      <c r="ROV2" s="20"/>
      <c r="ROW2" s="20"/>
      <c r="ROX2" s="20"/>
      <c r="ROY2" s="20"/>
      <c r="ROZ2" s="20"/>
      <c r="RPA2" s="20"/>
      <c r="RPB2" s="20"/>
      <c r="RPC2" s="20"/>
      <c r="RPD2" s="20"/>
      <c r="RPE2" s="20"/>
      <c r="RPF2" s="20"/>
      <c r="RPG2" s="20"/>
      <c r="RPH2" s="20"/>
      <c r="RPI2" s="20"/>
      <c r="RPJ2" s="20"/>
      <c r="RPK2" s="20"/>
      <c r="RPL2" s="20"/>
      <c r="RPM2" s="20"/>
      <c r="RPN2" s="20"/>
      <c r="RPO2" s="20"/>
      <c r="RPP2" s="20"/>
      <c r="RPQ2" s="20"/>
      <c r="RPR2" s="20"/>
      <c r="RPS2" s="20"/>
      <c r="RPT2" s="20"/>
      <c r="RPU2" s="20"/>
      <c r="RPV2" s="20"/>
      <c r="RPW2" s="20"/>
      <c r="RPX2" s="20"/>
      <c r="RPY2" s="20"/>
      <c r="RPZ2" s="20"/>
      <c r="RQA2" s="20"/>
      <c r="RQB2" s="20"/>
      <c r="RQC2" s="20"/>
      <c r="RQD2" s="20"/>
      <c r="RQE2" s="20"/>
      <c r="RQF2" s="20"/>
      <c r="RQG2" s="20"/>
      <c r="RQH2" s="20"/>
      <c r="RQI2" s="20"/>
      <c r="RQJ2" s="20"/>
      <c r="RQK2" s="20"/>
      <c r="RQL2" s="20"/>
      <c r="RQM2" s="20"/>
      <c r="RQN2" s="20"/>
      <c r="RQO2" s="20"/>
      <c r="RQP2" s="20"/>
      <c r="RQQ2" s="20"/>
      <c r="RQR2" s="20"/>
      <c r="RQS2" s="20"/>
      <c r="RQT2" s="20"/>
      <c r="RQU2" s="20"/>
      <c r="RQV2" s="20"/>
      <c r="RQW2" s="20"/>
      <c r="RQX2" s="20"/>
      <c r="RQY2" s="20"/>
      <c r="RQZ2" s="20"/>
      <c r="RRA2" s="20"/>
      <c r="RRB2" s="20"/>
      <c r="RRC2" s="20"/>
      <c r="RRD2" s="20"/>
      <c r="RRE2" s="20"/>
      <c r="RRF2" s="20"/>
      <c r="RRG2" s="20"/>
      <c r="RRH2" s="20"/>
      <c r="RRI2" s="20"/>
      <c r="RRJ2" s="20"/>
      <c r="RRK2" s="20"/>
      <c r="RRL2" s="20"/>
      <c r="RRM2" s="20"/>
      <c r="RRN2" s="20"/>
      <c r="RRO2" s="20"/>
      <c r="RRP2" s="20"/>
      <c r="RRQ2" s="20"/>
      <c r="RRR2" s="20"/>
      <c r="RRS2" s="20"/>
      <c r="RRT2" s="20"/>
      <c r="RRU2" s="20"/>
      <c r="RRV2" s="20"/>
      <c r="RRW2" s="20"/>
      <c r="RRX2" s="20"/>
      <c r="RRY2" s="20"/>
      <c r="RRZ2" s="20"/>
      <c r="RSA2" s="20"/>
      <c r="RSB2" s="20"/>
      <c r="RSC2" s="20"/>
      <c r="RSD2" s="20"/>
      <c r="RSE2" s="20"/>
      <c r="RSF2" s="20"/>
      <c r="RSG2" s="20"/>
      <c r="RSH2" s="20"/>
      <c r="RSI2" s="20"/>
      <c r="RSJ2" s="20"/>
      <c r="RSK2" s="20"/>
      <c r="RSL2" s="20"/>
      <c r="RSM2" s="20"/>
      <c r="RSN2" s="20"/>
      <c r="RSO2" s="20"/>
      <c r="RSP2" s="20"/>
      <c r="RSQ2" s="20"/>
      <c r="RSR2" s="20"/>
      <c r="RSS2" s="20"/>
      <c r="RST2" s="20"/>
      <c r="RSU2" s="20"/>
      <c r="RSV2" s="20"/>
      <c r="RSW2" s="20"/>
      <c r="RSX2" s="20"/>
      <c r="RSY2" s="20"/>
      <c r="RSZ2" s="20"/>
      <c r="RTA2" s="20"/>
      <c r="RTB2" s="20"/>
      <c r="RTC2" s="20"/>
      <c r="RTD2" s="20"/>
      <c r="RTE2" s="20"/>
      <c r="RTF2" s="20"/>
      <c r="RTG2" s="20"/>
      <c r="RTH2" s="20"/>
      <c r="RTI2" s="20"/>
      <c r="RTJ2" s="20"/>
      <c r="RTK2" s="20"/>
      <c r="RTL2" s="20"/>
      <c r="RTM2" s="20"/>
      <c r="RTN2" s="20"/>
      <c r="RTO2" s="20"/>
      <c r="RTP2" s="20"/>
      <c r="RTQ2" s="20"/>
      <c r="RTR2" s="20"/>
      <c r="RTS2" s="20"/>
      <c r="RTT2" s="20"/>
      <c r="RTU2" s="20"/>
      <c r="RTV2" s="20"/>
      <c r="RTW2" s="20"/>
      <c r="RTX2" s="20"/>
      <c r="RTY2" s="20"/>
      <c r="RTZ2" s="20"/>
      <c r="RUA2" s="20"/>
      <c r="RUB2" s="20"/>
      <c r="RUC2" s="20"/>
      <c r="RUD2" s="20"/>
      <c r="RUE2" s="20"/>
      <c r="RUF2" s="20"/>
      <c r="RUG2" s="20"/>
      <c r="RUH2" s="20"/>
      <c r="RUI2" s="20"/>
      <c r="RUJ2" s="20"/>
      <c r="RUK2" s="20"/>
      <c r="RUL2" s="20"/>
      <c r="RUM2" s="20"/>
      <c r="RUN2" s="20"/>
      <c r="RUO2" s="20"/>
      <c r="RUP2" s="20"/>
      <c r="RUQ2" s="20"/>
      <c r="RUR2" s="20"/>
      <c r="RUS2" s="20"/>
      <c r="RUT2" s="20"/>
      <c r="RUU2" s="20"/>
      <c r="RUV2" s="20"/>
      <c r="RUW2" s="20"/>
      <c r="RUX2" s="20"/>
      <c r="RUY2" s="20"/>
      <c r="RUZ2" s="20"/>
      <c r="RVA2" s="20"/>
      <c r="RVB2" s="20"/>
      <c r="RVC2" s="20"/>
      <c r="RVD2" s="20"/>
      <c r="RVE2" s="20"/>
      <c r="RVF2" s="20"/>
      <c r="RVG2" s="20"/>
      <c r="RVH2" s="20"/>
      <c r="RVI2" s="20"/>
      <c r="RVJ2" s="20"/>
      <c r="RVK2" s="20"/>
      <c r="RVL2" s="20"/>
      <c r="RVM2" s="20"/>
      <c r="RVN2" s="20"/>
      <c r="RVO2" s="20"/>
      <c r="RVP2" s="20"/>
      <c r="RVQ2" s="20"/>
      <c r="RVR2" s="20"/>
      <c r="RVS2" s="20"/>
      <c r="RVT2" s="20"/>
      <c r="RVU2" s="20"/>
      <c r="RVV2" s="20"/>
      <c r="RVW2" s="20"/>
      <c r="RVX2" s="20"/>
      <c r="RVY2" s="20"/>
      <c r="RVZ2" s="20"/>
      <c r="RWA2" s="20"/>
      <c r="RWB2" s="20"/>
      <c r="RWC2" s="20"/>
      <c r="RWD2" s="20"/>
      <c r="RWE2" s="20"/>
      <c r="RWF2" s="20"/>
      <c r="RWG2" s="20"/>
      <c r="RWH2" s="20"/>
      <c r="RWI2" s="20"/>
      <c r="RWJ2" s="20"/>
      <c r="RWK2" s="20"/>
      <c r="RWL2" s="20"/>
      <c r="RWM2" s="20"/>
      <c r="RWN2" s="20"/>
      <c r="RWO2" s="20"/>
      <c r="RWP2" s="20"/>
      <c r="RWQ2" s="20"/>
      <c r="RWR2" s="20"/>
      <c r="RWS2" s="20"/>
      <c r="RWT2" s="20"/>
      <c r="RWU2" s="20"/>
      <c r="RWV2" s="20"/>
      <c r="RWW2" s="20"/>
      <c r="RWX2" s="20"/>
      <c r="RWY2" s="20"/>
      <c r="RWZ2" s="20"/>
      <c r="RXA2" s="20"/>
      <c r="RXB2" s="20"/>
      <c r="RXC2" s="20"/>
      <c r="RXD2" s="20"/>
      <c r="RXE2" s="20"/>
      <c r="RXF2" s="20"/>
      <c r="RXG2" s="20"/>
      <c r="RXH2" s="20"/>
      <c r="RXI2" s="20"/>
      <c r="RXJ2" s="20"/>
      <c r="RXK2" s="20"/>
      <c r="RXL2" s="20"/>
      <c r="RXM2" s="20"/>
      <c r="RXN2" s="20"/>
      <c r="RXO2" s="20"/>
      <c r="RXP2" s="20"/>
      <c r="RXQ2" s="20"/>
      <c r="RXR2" s="20"/>
      <c r="RXS2" s="20"/>
      <c r="RXT2" s="20"/>
      <c r="RXU2" s="20"/>
      <c r="RXV2" s="20"/>
      <c r="RXW2" s="20"/>
      <c r="RXX2" s="20"/>
      <c r="RXY2" s="20"/>
      <c r="RXZ2" s="20"/>
      <c r="RYA2" s="20"/>
      <c r="RYB2" s="20"/>
      <c r="RYC2" s="20"/>
      <c r="RYD2" s="20"/>
      <c r="RYE2" s="20"/>
      <c r="RYF2" s="20"/>
      <c r="RYG2" s="20"/>
      <c r="RYH2" s="20"/>
      <c r="RYI2" s="20"/>
      <c r="RYJ2" s="20"/>
      <c r="RYK2" s="20"/>
      <c r="RYL2" s="20"/>
      <c r="RYM2" s="20"/>
      <c r="RYN2" s="20"/>
      <c r="RYO2" s="20"/>
      <c r="RYP2" s="20"/>
      <c r="RYQ2" s="20"/>
      <c r="RYR2" s="20"/>
      <c r="RYS2" s="20"/>
      <c r="RYT2" s="20"/>
      <c r="RYU2" s="20"/>
      <c r="RYV2" s="20"/>
      <c r="RYW2" s="20"/>
      <c r="RYX2" s="20"/>
      <c r="RYY2" s="20"/>
      <c r="RYZ2" s="20"/>
      <c r="RZA2" s="20"/>
      <c r="RZB2" s="20"/>
      <c r="RZC2" s="20"/>
      <c r="RZD2" s="20"/>
      <c r="RZE2" s="20"/>
      <c r="RZF2" s="20"/>
      <c r="RZG2" s="20"/>
      <c r="RZH2" s="20"/>
      <c r="RZI2" s="20"/>
      <c r="RZJ2" s="20"/>
      <c r="RZK2" s="20"/>
      <c r="RZL2" s="20"/>
      <c r="RZM2" s="20"/>
      <c r="RZN2" s="20"/>
      <c r="RZO2" s="20"/>
      <c r="RZP2" s="20"/>
      <c r="RZQ2" s="20"/>
      <c r="RZR2" s="20"/>
      <c r="RZS2" s="20"/>
      <c r="RZT2" s="20"/>
      <c r="RZU2" s="20"/>
      <c r="RZV2" s="20"/>
      <c r="RZW2" s="20"/>
      <c r="RZX2" s="20"/>
      <c r="RZY2" s="20"/>
      <c r="RZZ2" s="20"/>
      <c r="SAA2" s="20"/>
      <c r="SAB2" s="20"/>
      <c r="SAC2" s="20"/>
      <c r="SAD2" s="20"/>
      <c r="SAE2" s="20"/>
      <c r="SAF2" s="20"/>
      <c r="SAG2" s="20"/>
      <c r="SAH2" s="20"/>
      <c r="SAI2" s="20"/>
      <c r="SAJ2" s="20"/>
      <c r="SAK2" s="20"/>
      <c r="SAL2" s="20"/>
      <c r="SAM2" s="20"/>
      <c r="SAN2" s="20"/>
      <c r="SAO2" s="20"/>
      <c r="SAP2" s="20"/>
      <c r="SAQ2" s="20"/>
      <c r="SAR2" s="20"/>
      <c r="SAS2" s="20"/>
      <c r="SAT2" s="20"/>
      <c r="SAU2" s="20"/>
      <c r="SAV2" s="20"/>
      <c r="SAW2" s="20"/>
      <c r="SAX2" s="20"/>
      <c r="SAY2" s="20"/>
      <c r="SAZ2" s="20"/>
      <c r="SBA2" s="20"/>
      <c r="SBB2" s="20"/>
      <c r="SBC2" s="20"/>
      <c r="SBD2" s="20"/>
      <c r="SBE2" s="20"/>
      <c r="SBF2" s="20"/>
      <c r="SBG2" s="20"/>
      <c r="SBH2" s="20"/>
      <c r="SBI2" s="20"/>
      <c r="SBJ2" s="20"/>
      <c r="SBK2" s="20"/>
      <c r="SBL2" s="20"/>
      <c r="SBM2" s="20"/>
      <c r="SBN2" s="20"/>
      <c r="SBO2" s="20"/>
      <c r="SBP2" s="20"/>
      <c r="SBQ2" s="20"/>
      <c r="SBR2" s="20"/>
      <c r="SBS2" s="20"/>
      <c r="SBT2" s="20"/>
      <c r="SBU2" s="20"/>
      <c r="SBV2" s="20"/>
      <c r="SBW2" s="20"/>
      <c r="SBX2" s="20"/>
      <c r="SBY2" s="20"/>
      <c r="SBZ2" s="20"/>
      <c r="SCA2" s="20"/>
      <c r="SCB2" s="20"/>
      <c r="SCC2" s="20"/>
      <c r="SCD2" s="20"/>
      <c r="SCE2" s="20"/>
      <c r="SCF2" s="20"/>
      <c r="SCG2" s="20"/>
      <c r="SCH2" s="20"/>
      <c r="SCI2" s="20"/>
      <c r="SCJ2" s="20"/>
      <c r="SCK2" s="20"/>
      <c r="SCL2" s="20"/>
      <c r="SCM2" s="20"/>
      <c r="SCN2" s="20"/>
      <c r="SCO2" s="20"/>
      <c r="SCP2" s="20"/>
      <c r="SCQ2" s="20"/>
      <c r="SCR2" s="20"/>
      <c r="SCS2" s="20"/>
      <c r="SCT2" s="20"/>
      <c r="SCU2" s="20"/>
      <c r="SCV2" s="20"/>
      <c r="SCW2" s="20"/>
      <c r="SCX2" s="20"/>
      <c r="SCY2" s="20"/>
      <c r="SCZ2" s="20"/>
      <c r="SDA2" s="20"/>
      <c r="SDB2" s="20"/>
      <c r="SDC2" s="20"/>
      <c r="SDD2" s="20"/>
      <c r="SDE2" s="20"/>
      <c r="SDF2" s="20"/>
      <c r="SDG2" s="20"/>
      <c r="SDH2" s="20"/>
      <c r="SDI2" s="20"/>
      <c r="SDJ2" s="20"/>
      <c r="SDK2" s="20"/>
      <c r="SDL2" s="20"/>
      <c r="SDM2" s="20"/>
      <c r="SDN2" s="20"/>
      <c r="SDO2" s="20"/>
      <c r="SDP2" s="20"/>
      <c r="SDQ2" s="20"/>
      <c r="SDR2" s="20"/>
      <c r="SDS2" s="20"/>
      <c r="SDT2" s="20"/>
      <c r="SDU2" s="20"/>
      <c r="SDV2" s="20"/>
      <c r="SDW2" s="20"/>
      <c r="SDX2" s="20"/>
      <c r="SDY2" s="20"/>
      <c r="SDZ2" s="20"/>
      <c r="SEA2" s="20"/>
      <c r="SEB2" s="20"/>
      <c r="SEC2" s="20"/>
      <c r="SED2" s="20"/>
      <c r="SEE2" s="20"/>
      <c r="SEF2" s="20"/>
      <c r="SEG2" s="20"/>
      <c r="SEH2" s="20"/>
      <c r="SEI2" s="20"/>
      <c r="SEJ2" s="20"/>
      <c r="SEK2" s="20"/>
      <c r="SEL2" s="20"/>
      <c r="SEM2" s="20"/>
      <c r="SEN2" s="20"/>
      <c r="SEO2" s="20"/>
      <c r="SEP2" s="20"/>
      <c r="SEQ2" s="20"/>
      <c r="SER2" s="20"/>
      <c r="SES2" s="20"/>
      <c r="SET2" s="20"/>
      <c r="SEU2" s="20"/>
      <c r="SEV2" s="20"/>
      <c r="SEW2" s="20"/>
      <c r="SEX2" s="20"/>
      <c r="SEY2" s="20"/>
      <c r="SEZ2" s="20"/>
      <c r="SFA2" s="20"/>
      <c r="SFB2" s="20"/>
      <c r="SFC2" s="20"/>
      <c r="SFD2" s="20"/>
      <c r="SFE2" s="20"/>
      <c r="SFF2" s="20"/>
      <c r="SFG2" s="20"/>
      <c r="SFH2" s="20"/>
      <c r="SFI2" s="20"/>
      <c r="SFJ2" s="20"/>
      <c r="SFK2" s="20"/>
      <c r="SFL2" s="20"/>
      <c r="SFM2" s="20"/>
      <c r="SFN2" s="20"/>
      <c r="SFO2" s="20"/>
      <c r="SFP2" s="20"/>
      <c r="SFQ2" s="20"/>
      <c r="SFR2" s="20"/>
      <c r="SFS2" s="20"/>
      <c r="SFT2" s="20"/>
      <c r="SFU2" s="20"/>
      <c r="SFV2" s="20"/>
      <c r="SFW2" s="20"/>
      <c r="SFX2" s="20"/>
      <c r="SFY2" s="20"/>
      <c r="SFZ2" s="20"/>
      <c r="SGA2" s="20"/>
      <c r="SGB2" s="20"/>
      <c r="SGC2" s="20"/>
      <c r="SGD2" s="20"/>
      <c r="SGE2" s="20"/>
      <c r="SGF2" s="20"/>
      <c r="SGG2" s="20"/>
      <c r="SGH2" s="20"/>
      <c r="SGI2" s="20"/>
      <c r="SGJ2" s="20"/>
      <c r="SGK2" s="20"/>
      <c r="SGL2" s="20"/>
      <c r="SGM2" s="20"/>
      <c r="SGN2" s="20"/>
      <c r="SGO2" s="20"/>
      <c r="SGP2" s="20"/>
      <c r="SGQ2" s="20"/>
      <c r="SGR2" s="20"/>
      <c r="SGS2" s="20"/>
      <c r="SGT2" s="20"/>
      <c r="SGU2" s="20"/>
      <c r="SGV2" s="20"/>
      <c r="SGW2" s="20"/>
      <c r="SGX2" s="20"/>
      <c r="SGY2" s="20"/>
      <c r="SGZ2" s="20"/>
      <c r="SHA2" s="20"/>
      <c r="SHB2" s="20"/>
      <c r="SHC2" s="20"/>
      <c r="SHD2" s="20"/>
      <c r="SHE2" s="20"/>
      <c r="SHF2" s="20"/>
      <c r="SHG2" s="20"/>
      <c r="SHH2" s="20"/>
      <c r="SHI2" s="20"/>
      <c r="SHJ2" s="20"/>
      <c r="SHK2" s="20"/>
      <c r="SHL2" s="20"/>
      <c r="SHM2" s="20"/>
      <c r="SHN2" s="20"/>
      <c r="SHO2" s="20"/>
      <c r="SHP2" s="20"/>
      <c r="SHQ2" s="20"/>
      <c r="SHR2" s="20"/>
      <c r="SHS2" s="20"/>
      <c r="SHT2" s="20"/>
      <c r="SHU2" s="20"/>
      <c r="SHV2" s="20"/>
      <c r="SHW2" s="20"/>
      <c r="SHX2" s="20"/>
      <c r="SHY2" s="20"/>
      <c r="SHZ2" s="20"/>
      <c r="SIA2" s="20"/>
      <c r="SIB2" s="20"/>
      <c r="SIC2" s="20"/>
      <c r="SID2" s="20"/>
      <c r="SIE2" s="20"/>
      <c r="SIF2" s="20"/>
      <c r="SIG2" s="20"/>
      <c r="SIH2" s="20"/>
      <c r="SII2" s="20"/>
      <c r="SIJ2" s="20"/>
      <c r="SIK2" s="20"/>
      <c r="SIL2" s="20"/>
      <c r="SIM2" s="20"/>
      <c r="SIN2" s="20"/>
      <c r="SIO2" s="20"/>
      <c r="SIP2" s="20"/>
      <c r="SIQ2" s="20"/>
      <c r="SIR2" s="20"/>
      <c r="SIS2" s="20"/>
      <c r="SIT2" s="20"/>
      <c r="SIU2" s="20"/>
      <c r="SIV2" s="20"/>
      <c r="SIW2" s="20"/>
      <c r="SIX2" s="20"/>
      <c r="SIY2" s="20"/>
      <c r="SIZ2" s="20"/>
      <c r="SJA2" s="20"/>
      <c r="SJB2" s="20"/>
      <c r="SJC2" s="20"/>
      <c r="SJD2" s="20"/>
      <c r="SJE2" s="20"/>
      <c r="SJF2" s="20"/>
      <c r="SJG2" s="20"/>
      <c r="SJH2" s="20"/>
      <c r="SJI2" s="20"/>
      <c r="SJJ2" s="20"/>
      <c r="SJK2" s="20"/>
      <c r="SJL2" s="20"/>
      <c r="SJM2" s="20"/>
      <c r="SJN2" s="20"/>
      <c r="SJO2" s="20"/>
      <c r="SJP2" s="20"/>
      <c r="SJQ2" s="20"/>
      <c r="SJR2" s="20"/>
      <c r="SJS2" s="20"/>
      <c r="SJT2" s="20"/>
      <c r="SJU2" s="20"/>
      <c r="SJV2" s="20"/>
      <c r="SJW2" s="20"/>
      <c r="SJX2" s="20"/>
      <c r="SJY2" s="20"/>
      <c r="SJZ2" s="20"/>
      <c r="SKA2" s="20"/>
      <c r="SKB2" s="20"/>
      <c r="SKC2" s="20"/>
      <c r="SKD2" s="20"/>
      <c r="SKE2" s="20"/>
      <c r="SKF2" s="20"/>
      <c r="SKG2" s="20"/>
      <c r="SKH2" s="20"/>
      <c r="SKI2" s="20"/>
      <c r="SKJ2" s="20"/>
      <c r="SKK2" s="20"/>
      <c r="SKL2" s="20"/>
      <c r="SKM2" s="20"/>
      <c r="SKN2" s="20"/>
      <c r="SKO2" s="20"/>
      <c r="SKP2" s="20"/>
      <c r="SKQ2" s="20"/>
      <c r="SKR2" s="20"/>
      <c r="SKS2" s="20"/>
      <c r="SKT2" s="20"/>
      <c r="SKU2" s="20"/>
      <c r="SKV2" s="20"/>
      <c r="SKW2" s="20"/>
      <c r="SKX2" s="20"/>
      <c r="SKY2" s="20"/>
      <c r="SKZ2" s="20"/>
      <c r="SLA2" s="20"/>
      <c r="SLB2" s="20"/>
      <c r="SLC2" s="20"/>
      <c r="SLD2" s="20"/>
      <c r="SLE2" s="20"/>
      <c r="SLF2" s="20"/>
      <c r="SLG2" s="20"/>
      <c r="SLH2" s="20"/>
      <c r="SLI2" s="20"/>
      <c r="SLJ2" s="20"/>
      <c r="SLK2" s="20"/>
      <c r="SLL2" s="20"/>
      <c r="SLM2" s="20"/>
      <c r="SLN2" s="20"/>
      <c r="SLO2" s="20"/>
      <c r="SLP2" s="20"/>
      <c r="SLQ2" s="20"/>
      <c r="SLR2" s="20"/>
      <c r="SLS2" s="20"/>
      <c r="SLT2" s="20"/>
      <c r="SLU2" s="20"/>
      <c r="SLV2" s="20"/>
      <c r="SLW2" s="20"/>
      <c r="SLX2" s="20"/>
      <c r="SLY2" s="20"/>
      <c r="SLZ2" s="20"/>
      <c r="SMA2" s="20"/>
      <c r="SMB2" s="20"/>
      <c r="SMC2" s="20"/>
      <c r="SMD2" s="20"/>
      <c r="SME2" s="20"/>
      <c r="SMF2" s="20"/>
      <c r="SMG2" s="20"/>
      <c r="SMH2" s="20"/>
      <c r="SMI2" s="20"/>
      <c r="SMJ2" s="20"/>
      <c r="SMK2" s="20"/>
      <c r="SML2" s="20"/>
      <c r="SMM2" s="20"/>
      <c r="SMN2" s="20"/>
      <c r="SMO2" s="20"/>
      <c r="SMP2" s="20"/>
      <c r="SMQ2" s="20"/>
      <c r="SMR2" s="20"/>
      <c r="SMS2" s="20"/>
      <c r="SMT2" s="20"/>
      <c r="SMU2" s="20"/>
      <c r="SMV2" s="20"/>
      <c r="SMW2" s="20"/>
      <c r="SMX2" s="20"/>
      <c r="SMY2" s="20"/>
      <c r="SMZ2" s="20"/>
      <c r="SNA2" s="20"/>
      <c r="SNB2" s="20"/>
      <c r="SNC2" s="20"/>
      <c r="SND2" s="20"/>
      <c r="SNE2" s="20"/>
      <c r="SNF2" s="20"/>
      <c r="SNG2" s="20"/>
      <c r="SNH2" s="20"/>
      <c r="SNI2" s="20"/>
      <c r="SNJ2" s="20"/>
      <c r="SNK2" s="20"/>
      <c r="SNL2" s="20"/>
      <c r="SNM2" s="20"/>
      <c r="SNN2" s="20"/>
      <c r="SNO2" s="20"/>
      <c r="SNP2" s="20"/>
      <c r="SNQ2" s="20"/>
      <c r="SNR2" s="20"/>
      <c r="SNS2" s="20"/>
      <c r="SNT2" s="20"/>
      <c r="SNU2" s="20"/>
      <c r="SNV2" s="20"/>
      <c r="SNW2" s="20"/>
      <c r="SNX2" s="20"/>
      <c r="SNY2" s="20"/>
      <c r="SNZ2" s="20"/>
      <c r="SOA2" s="20"/>
      <c r="SOB2" s="20"/>
      <c r="SOC2" s="20"/>
      <c r="SOD2" s="20"/>
      <c r="SOE2" s="20"/>
      <c r="SOF2" s="20"/>
      <c r="SOG2" s="20"/>
      <c r="SOH2" s="20"/>
      <c r="SOI2" s="20"/>
      <c r="SOJ2" s="20"/>
      <c r="SOK2" s="20"/>
      <c r="SOL2" s="20"/>
      <c r="SOM2" s="20"/>
      <c r="SON2" s="20"/>
      <c r="SOO2" s="20"/>
      <c r="SOP2" s="20"/>
      <c r="SOQ2" s="20"/>
      <c r="SOR2" s="20"/>
      <c r="SOS2" s="20"/>
      <c r="SOT2" s="20"/>
      <c r="SOU2" s="20"/>
      <c r="SOV2" s="20"/>
      <c r="SOW2" s="20"/>
      <c r="SOX2" s="20"/>
      <c r="SOY2" s="20"/>
      <c r="SOZ2" s="20"/>
      <c r="SPA2" s="20"/>
      <c r="SPB2" s="20"/>
      <c r="SPC2" s="20"/>
      <c r="SPD2" s="20"/>
      <c r="SPE2" s="20"/>
      <c r="SPF2" s="20"/>
      <c r="SPG2" s="20"/>
      <c r="SPH2" s="20"/>
      <c r="SPI2" s="20"/>
      <c r="SPJ2" s="20"/>
      <c r="SPK2" s="20"/>
      <c r="SPL2" s="20"/>
      <c r="SPM2" s="20"/>
      <c r="SPN2" s="20"/>
      <c r="SPO2" s="20"/>
      <c r="SPP2" s="20"/>
      <c r="SPQ2" s="20"/>
      <c r="SPR2" s="20"/>
      <c r="SPS2" s="20"/>
      <c r="SPT2" s="20"/>
      <c r="SPU2" s="20"/>
      <c r="SPV2" s="20"/>
      <c r="SPW2" s="20"/>
      <c r="SPX2" s="20"/>
      <c r="SPY2" s="20"/>
      <c r="SPZ2" s="20"/>
      <c r="SQA2" s="20"/>
      <c r="SQB2" s="20"/>
      <c r="SQC2" s="20"/>
      <c r="SQD2" s="20"/>
      <c r="SQE2" s="20"/>
      <c r="SQF2" s="20"/>
      <c r="SQG2" s="20"/>
      <c r="SQH2" s="20"/>
      <c r="SQI2" s="20"/>
      <c r="SQJ2" s="20"/>
      <c r="SQK2" s="20"/>
      <c r="SQL2" s="20"/>
      <c r="SQM2" s="20"/>
      <c r="SQN2" s="20"/>
      <c r="SQO2" s="20"/>
      <c r="SQP2" s="20"/>
      <c r="SQQ2" s="20"/>
      <c r="SQR2" s="20"/>
      <c r="SQS2" s="20"/>
      <c r="SQT2" s="20"/>
      <c r="SQU2" s="20"/>
      <c r="SQV2" s="20"/>
      <c r="SQW2" s="20"/>
      <c r="SQX2" s="20"/>
      <c r="SQY2" s="20"/>
      <c r="SQZ2" s="20"/>
      <c r="SRA2" s="20"/>
      <c r="SRB2" s="20"/>
      <c r="SRC2" s="20"/>
      <c r="SRD2" s="20"/>
      <c r="SRE2" s="20"/>
      <c r="SRF2" s="20"/>
      <c r="SRG2" s="20"/>
      <c r="SRH2" s="20"/>
      <c r="SRI2" s="20"/>
      <c r="SRJ2" s="20"/>
      <c r="SRK2" s="20"/>
      <c r="SRL2" s="20"/>
      <c r="SRM2" s="20"/>
      <c r="SRN2" s="20"/>
      <c r="SRO2" s="20"/>
      <c r="SRP2" s="20"/>
      <c r="SRQ2" s="20"/>
      <c r="SRR2" s="20"/>
      <c r="SRS2" s="20"/>
      <c r="SRT2" s="20"/>
      <c r="SRU2" s="20"/>
      <c r="SRV2" s="20"/>
      <c r="SRW2" s="20"/>
      <c r="SRX2" s="20"/>
      <c r="SRY2" s="20"/>
      <c r="SRZ2" s="20"/>
      <c r="SSA2" s="20"/>
      <c r="SSB2" s="20"/>
      <c r="SSC2" s="20"/>
      <c r="SSD2" s="20"/>
      <c r="SSE2" s="20"/>
      <c r="SSF2" s="20"/>
      <c r="SSG2" s="20"/>
      <c r="SSH2" s="20"/>
      <c r="SSI2" s="20"/>
      <c r="SSJ2" s="20"/>
      <c r="SSK2" s="20"/>
      <c r="SSL2" s="20"/>
      <c r="SSM2" s="20"/>
      <c r="SSN2" s="20"/>
      <c r="SSO2" s="20"/>
      <c r="SSP2" s="20"/>
      <c r="SSQ2" s="20"/>
      <c r="SSR2" s="20"/>
      <c r="SSS2" s="20"/>
      <c r="SST2" s="20"/>
      <c r="SSU2" s="20"/>
      <c r="SSV2" s="20"/>
      <c r="SSW2" s="20"/>
      <c r="SSX2" s="20"/>
      <c r="SSY2" s="20"/>
      <c r="SSZ2" s="20"/>
      <c r="STA2" s="20"/>
      <c r="STB2" s="20"/>
      <c r="STC2" s="20"/>
      <c r="STD2" s="20"/>
      <c r="STE2" s="20"/>
      <c r="STF2" s="20"/>
      <c r="STG2" s="20"/>
      <c r="STH2" s="20"/>
      <c r="STI2" s="20"/>
      <c r="STJ2" s="20"/>
      <c r="STK2" s="20"/>
      <c r="STL2" s="20"/>
      <c r="STM2" s="20"/>
      <c r="STN2" s="20"/>
      <c r="STO2" s="20"/>
      <c r="STP2" s="20"/>
      <c r="STQ2" s="20"/>
      <c r="STR2" s="20"/>
      <c r="STS2" s="20"/>
      <c r="STT2" s="20"/>
      <c r="STU2" s="20"/>
      <c r="STV2" s="20"/>
      <c r="STW2" s="20"/>
      <c r="STX2" s="20"/>
      <c r="STY2" s="20"/>
      <c r="STZ2" s="20"/>
      <c r="SUA2" s="20"/>
      <c r="SUB2" s="20"/>
      <c r="SUC2" s="20"/>
      <c r="SUD2" s="20"/>
      <c r="SUE2" s="20"/>
      <c r="SUF2" s="20"/>
      <c r="SUG2" s="20"/>
      <c r="SUH2" s="20"/>
      <c r="SUI2" s="20"/>
      <c r="SUJ2" s="20"/>
      <c r="SUK2" s="20"/>
      <c r="SUL2" s="20"/>
      <c r="SUM2" s="20"/>
      <c r="SUN2" s="20"/>
      <c r="SUO2" s="20"/>
      <c r="SUP2" s="20"/>
      <c r="SUQ2" s="20"/>
      <c r="SUR2" s="20"/>
      <c r="SUS2" s="20"/>
      <c r="SUT2" s="20"/>
      <c r="SUU2" s="20"/>
      <c r="SUV2" s="20"/>
      <c r="SUW2" s="20"/>
      <c r="SUX2" s="20"/>
      <c r="SUY2" s="20"/>
      <c r="SUZ2" s="20"/>
      <c r="SVA2" s="20"/>
      <c r="SVB2" s="20"/>
      <c r="SVC2" s="20"/>
      <c r="SVD2" s="20"/>
      <c r="SVE2" s="20"/>
      <c r="SVF2" s="20"/>
      <c r="SVG2" s="20"/>
      <c r="SVH2" s="20"/>
      <c r="SVI2" s="20"/>
      <c r="SVJ2" s="20"/>
      <c r="SVK2" s="20"/>
      <c r="SVL2" s="20"/>
      <c r="SVM2" s="20"/>
      <c r="SVN2" s="20"/>
      <c r="SVO2" s="20"/>
      <c r="SVP2" s="20"/>
      <c r="SVQ2" s="20"/>
      <c r="SVR2" s="20"/>
      <c r="SVS2" s="20"/>
      <c r="SVT2" s="20"/>
      <c r="SVU2" s="20"/>
      <c r="SVV2" s="20"/>
      <c r="SVW2" s="20"/>
      <c r="SVX2" s="20"/>
      <c r="SVY2" s="20"/>
      <c r="SVZ2" s="20"/>
      <c r="SWA2" s="20"/>
      <c r="SWB2" s="20"/>
      <c r="SWC2" s="20"/>
      <c r="SWD2" s="20"/>
      <c r="SWE2" s="20"/>
      <c r="SWF2" s="20"/>
      <c r="SWG2" s="20"/>
      <c r="SWH2" s="20"/>
      <c r="SWI2" s="20"/>
      <c r="SWJ2" s="20"/>
      <c r="SWK2" s="20"/>
      <c r="SWL2" s="20"/>
      <c r="SWM2" s="20"/>
      <c r="SWN2" s="20"/>
      <c r="SWO2" s="20"/>
      <c r="SWP2" s="20"/>
      <c r="SWQ2" s="20"/>
      <c r="SWR2" s="20"/>
      <c r="SWS2" s="20"/>
      <c r="SWT2" s="20"/>
      <c r="SWU2" s="20"/>
      <c r="SWV2" s="20"/>
      <c r="SWW2" s="20"/>
      <c r="SWX2" s="20"/>
      <c r="SWY2" s="20"/>
      <c r="SWZ2" s="20"/>
      <c r="SXA2" s="20"/>
      <c r="SXB2" s="20"/>
      <c r="SXC2" s="20"/>
      <c r="SXD2" s="20"/>
      <c r="SXE2" s="20"/>
      <c r="SXF2" s="20"/>
      <c r="SXG2" s="20"/>
      <c r="SXH2" s="20"/>
      <c r="SXI2" s="20"/>
      <c r="SXJ2" s="20"/>
      <c r="SXK2" s="20"/>
      <c r="SXL2" s="20"/>
      <c r="SXM2" s="20"/>
      <c r="SXN2" s="20"/>
      <c r="SXO2" s="20"/>
      <c r="SXP2" s="20"/>
      <c r="SXQ2" s="20"/>
      <c r="SXR2" s="20"/>
      <c r="SXS2" s="20"/>
      <c r="SXT2" s="20"/>
      <c r="SXU2" s="20"/>
      <c r="SXV2" s="20"/>
      <c r="SXW2" s="20"/>
      <c r="SXX2" s="20"/>
      <c r="SXY2" s="20"/>
      <c r="SXZ2" s="20"/>
      <c r="SYA2" s="20"/>
      <c r="SYB2" s="20"/>
      <c r="SYC2" s="20"/>
      <c r="SYD2" s="20"/>
      <c r="SYE2" s="20"/>
      <c r="SYF2" s="20"/>
      <c r="SYG2" s="20"/>
      <c r="SYH2" s="20"/>
      <c r="SYI2" s="20"/>
      <c r="SYJ2" s="20"/>
      <c r="SYK2" s="20"/>
      <c r="SYL2" s="20"/>
      <c r="SYM2" s="20"/>
      <c r="SYN2" s="20"/>
      <c r="SYO2" s="20"/>
      <c r="SYP2" s="20"/>
      <c r="SYQ2" s="20"/>
      <c r="SYR2" s="20"/>
      <c r="SYS2" s="20"/>
      <c r="SYT2" s="20"/>
      <c r="SYU2" s="20"/>
      <c r="SYV2" s="20"/>
      <c r="SYW2" s="20"/>
      <c r="SYX2" s="20"/>
      <c r="SYY2" s="20"/>
      <c r="SYZ2" s="20"/>
      <c r="SZA2" s="20"/>
      <c r="SZB2" s="20"/>
      <c r="SZC2" s="20"/>
      <c r="SZD2" s="20"/>
      <c r="SZE2" s="20"/>
      <c r="SZF2" s="20"/>
      <c r="SZG2" s="20"/>
      <c r="SZH2" s="20"/>
      <c r="SZI2" s="20"/>
      <c r="SZJ2" s="20"/>
      <c r="SZK2" s="20"/>
      <c r="SZL2" s="20"/>
      <c r="SZM2" s="20"/>
      <c r="SZN2" s="20"/>
      <c r="SZO2" s="20"/>
      <c r="SZP2" s="20"/>
      <c r="SZQ2" s="20"/>
      <c r="SZR2" s="20"/>
      <c r="SZS2" s="20"/>
      <c r="SZT2" s="20"/>
      <c r="SZU2" s="20"/>
      <c r="SZV2" s="20"/>
      <c r="SZW2" s="20"/>
      <c r="SZX2" s="20"/>
      <c r="SZY2" s="20"/>
      <c r="SZZ2" s="20"/>
      <c r="TAA2" s="20"/>
      <c r="TAB2" s="20"/>
      <c r="TAC2" s="20"/>
      <c r="TAD2" s="20"/>
      <c r="TAE2" s="20"/>
      <c r="TAF2" s="20"/>
      <c r="TAG2" s="20"/>
      <c r="TAH2" s="20"/>
      <c r="TAI2" s="20"/>
      <c r="TAJ2" s="20"/>
      <c r="TAK2" s="20"/>
      <c r="TAL2" s="20"/>
      <c r="TAM2" s="20"/>
      <c r="TAN2" s="20"/>
      <c r="TAO2" s="20"/>
      <c r="TAP2" s="20"/>
      <c r="TAQ2" s="20"/>
      <c r="TAR2" s="20"/>
      <c r="TAS2" s="20"/>
      <c r="TAT2" s="20"/>
      <c r="TAU2" s="20"/>
      <c r="TAV2" s="20"/>
      <c r="TAW2" s="20"/>
      <c r="TAX2" s="20"/>
      <c r="TAY2" s="20"/>
      <c r="TAZ2" s="20"/>
      <c r="TBA2" s="20"/>
      <c r="TBB2" s="20"/>
      <c r="TBC2" s="20"/>
      <c r="TBD2" s="20"/>
      <c r="TBE2" s="20"/>
      <c r="TBF2" s="20"/>
      <c r="TBG2" s="20"/>
      <c r="TBH2" s="20"/>
      <c r="TBI2" s="20"/>
      <c r="TBJ2" s="20"/>
      <c r="TBK2" s="20"/>
      <c r="TBL2" s="20"/>
      <c r="TBM2" s="20"/>
      <c r="TBN2" s="20"/>
      <c r="TBO2" s="20"/>
      <c r="TBP2" s="20"/>
      <c r="TBQ2" s="20"/>
      <c r="TBR2" s="20"/>
      <c r="TBS2" s="20"/>
      <c r="TBT2" s="20"/>
      <c r="TBU2" s="20"/>
      <c r="TBV2" s="20"/>
      <c r="TBW2" s="20"/>
      <c r="TBX2" s="20"/>
      <c r="TBY2" s="20"/>
      <c r="TBZ2" s="20"/>
      <c r="TCA2" s="20"/>
      <c r="TCB2" s="20"/>
      <c r="TCC2" s="20"/>
      <c r="TCD2" s="20"/>
      <c r="TCE2" s="20"/>
      <c r="TCF2" s="20"/>
      <c r="TCG2" s="20"/>
      <c r="TCH2" s="20"/>
      <c r="TCI2" s="20"/>
      <c r="TCJ2" s="20"/>
      <c r="TCK2" s="20"/>
      <c r="TCL2" s="20"/>
      <c r="TCM2" s="20"/>
      <c r="TCN2" s="20"/>
      <c r="TCO2" s="20"/>
      <c r="TCP2" s="20"/>
      <c r="TCQ2" s="20"/>
      <c r="TCR2" s="20"/>
      <c r="TCS2" s="20"/>
      <c r="TCT2" s="20"/>
      <c r="TCU2" s="20"/>
      <c r="TCV2" s="20"/>
      <c r="TCW2" s="20"/>
      <c r="TCX2" s="20"/>
      <c r="TCY2" s="20"/>
      <c r="TCZ2" s="20"/>
      <c r="TDA2" s="20"/>
      <c r="TDB2" s="20"/>
      <c r="TDC2" s="20"/>
      <c r="TDD2" s="20"/>
      <c r="TDE2" s="20"/>
      <c r="TDF2" s="20"/>
      <c r="TDG2" s="20"/>
      <c r="TDH2" s="20"/>
      <c r="TDI2" s="20"/>
      <c r="TDJ2" s="20"/>
      <c r="TDK2" s="20"/>
      <c r="TDL2" s="20"/>
      <c r="TDM2" s="20"/>
      <c r="TDN2" s="20"/>
      <c r="TDO2" s="20"/>
      <c r="TDP2" s="20"/>
      <c r="TDQ2" s="20"/>
      <c r="TDR2" s="20"/>
      <c r="TDS2" s="20"/>
      <c r="TDT2" s="20"/>
      <c r="TDU2" s="20"/>
      <c r="TDV2" s="20"/>
      <c r="TDW2" s="20"/>
      <c r="TDX2" s="20"/>
      <c r="TDY2" s="20"/>
      <c r="TDZ2" s="20"/>
      <c r="TEA2" s="20"/>
      <c r="TEB2" s="20"/>
      <c r="TEC2" s="20"/>
      <c r="TED2" s="20"/>
      <c r="TEE2" s="20"/>
      <c r="TEF2" s="20"/>
      <c r="TEG2" s="20"/>
      <c r="TEH2" s="20"/>
      <c r="TEI2" s="20"/>
      <c r="TEJ2" s="20"/>
      <c r="TEK2" s="20"/>
      <c r="TEL2" s="20"/>
      <c r="TEM2" s="20"/>
      <c r="TEN2" s="20"/>
      <c r="TEO2" s="20"/>
      <c r="TEP2" s="20"/>
      <c r="TEQ2" s="20"/>
      <c r="TER2" s="20"/>
      <c r="TES2" s="20"/>
      <c r="TET2" s="20"/>
      <c r="TEU2" s="20"/>
      <c r="TEV2" s="20"/>
      <c r="TEW2" s="20"/>
      <c r="TEX2" s="20"/>
      <c r="TEY2" s="20"/>
      <c r="TEZ2" s="20"/>
      <c r="TFA2" s="20"/>
      <c r="TFB2" s="20"/>
      <c r="TFC2" s="20"/>
      <c r="TFD2" s="20"/>
      <c r="TFE2" s="20"/>
      <c r="TFF2" s="20"/>
      <c r="TFG2" s="20"/>
      <c r="TFH2" s="20"/>
      <c r="TFI2" s="20"/>
      <c r="TFJ2" s="20"/>
      <c r="TFK2" s="20"/>
      <c r="TFL2" s="20"/>
      <c r="TFM2" s="20"/>
      <c r="TFN2" s="20"/>
      <c r="TFO2" s="20"/>
      <c r="TFP2" s="20"/>
      <c r="TFQ2" s="20"/>
      <c r="TFR2" s="20"/>
      <c r="TFS2" s="20"/>
      <c r="TFT2" s="20"/>
      <c r="TFU2" s="20"/>
      <c r="TFV2" s="20"/>
      <c r="TFW2" s="20"/>
      <c r="TFX2" s="20"/>
      <c r="TFY2" s="20"/>
      <c r="TFZ2" s="20"/>
      <c r="TGA2" s="20"/>
      <c r="TGB2" s="20"/>
      <c r="TGC2" s="20"/>
      <c r="TGD2" s="20"/>
      <c r="TGE2" s="20"/>
      <c r="TGF2" s="20"/>
      <c r="TGG2" s="20"/>
      <c r="TGH2" s="20"/>
      <c r="TGI2" s="20"/>
      <c r="TGJ2" s="20"/>
      <c r="TGK2" s="20"/>
      <c r="TGL2" s="20"/>
      <c r="TGM2" s="20"/>
      <c r="TGN2" s="20"/>
      <c r="TGO2" s="20"/>
      <c r="TGP2" s="20"/>
      <c r="TGQ2" s="20"/>
      <c r="TGR2" s="20"/>
      <c r="TGS2" s="20"/>
      <c r="TGT2" s="20"/>
      <c r="TGU2" s="20"/>
      <c r="TGV2" s="20"/>
      <c r="TGW2" s="20"/>
      <c r="TGX2" s="20"/>
      <c r="TGY2" s="20"/>
      <c r="TGZ2" s="20"/>
      <c r="THA2" s="20"/>
      <c r="THB2" s="20"/>
      <c r="THC2" s="20"/>
      <c r="THD2" s="20"/>
      <c r="THE2" s="20"/>
      <c r="THF2" s="20"/>
      <c r="THG2" s="20"/>
      <c r="THH2" s="20"/>
      <c r="THI2" s="20"/>
      <c r="THJ2" s="20"/>
      <c r="THK2" s="20"/>
      <c r="THL2" s="20"/>
      <c r="THM2" s="20"/>
      <c r="THN2" s="20"/>
      <c r="THO2" s="20"/>
      <c r="THP2" s="20"/>
      <c r="THQ2" s="20"/>
      <c r="THR2" s="20"/>
      <c r="THS2" s="20"/>
      <c r="THT2" s="20"/>
      <c r="THU2" s="20"/>
      <c r="THV2" s="20"/>
      <c r="THW2" s="20"/>
      <c r="THX2" s="20"/>
      <c r="THY2" s="20"/>
      <c r="THZ2" s="20"/>
      <c r="TIA2" s="20"/>
      <c r="TIB2" s="20"/>
      <c r="TIC2" s="20"/>
      <c r="TID2" s="20"/>
      <c r="TIE2" s="20"/>
      <c r="TIF2" s="20"/>
      <c r="TIG2" s="20"/>
      <c r="TIH2" s="20"/>
      <c r="TII2" s="20"/>
      <c r="TIJ2" s="20"/>
      <c r="TIK2" s="20"/>
      <c r="TIL2" s="20"/>
      <c r="TIM2" s="20"/>
      <c r="TIN2" s="20"/>
      <c r="TIO2" s="20"/>
      <c r="TIP2" s="20"/>
      <c r="TIQ2" s="20"/>
      <c r="TIR2" s="20"/>
      <c r="TIS2" s="20"/>
      <c r="TIT2" s="20"/>
      <c r="TIU2" s="20"/>
      <c r="TIV2" s="20"/>
      <c r="TIW2" s="20"/>
      <c r="TIX2" s="20"/>
      <c r="TIY2" s="20"/>
      <c r="TIZ2" s="20"/>
      <c r="TJA2" s="20"/>
      <c r="TJB2" s="20"/>
      <c r="TJC2" s="20"/>
      <c r="TJD2" s="20"/>
      <c r="TJE2" s="20"/>
      <c r="TJF2" s="20"/>
      <c r="TJG2" s="20"/>
      <c r="TJH2" s="20"/>
      <c r="TJI2" s="20"/>
      <c r="TJJ2" s="20"/>
      <c r="TJK2" s="20"/>
      <c r="TJL2" s="20"/>
      <c r="TJM2" s="20"/>
      <c r="TJN2" s="20"/>
      <c r="TJO2" s="20"/>
      <c r="TJP2" s="20"/>
      <c r="TJQ2" s="20"/>
      <c r="TJR2" s="20"/>
      <c r="TJS2" s="20"/>
      <c r="TJT2" s="20"/>
      <c r="TJU2" s="20"/>
      <c r="TJV2" s="20"/>
      <c r="TJW2" s="20"/>
      <c r="TJX2" s="20"/>
      <c r="TJY2" s="20"/>
      <c r="TJZ2" s="20"/>
      <c r="TKA2" s="20"/>
      <c r="TKB2" s="20"/>
      <c r="TKC2" s="20"/>
      <c r="TKD2" s="20"/>
      <c r="TKE2" s="20"/>
      <c r="TKF2" s="20"/>
      <c r="TKG2" s="20"/>
      <c r="TKH2" s="20"/>
      <c r="TKI2" s="20"/>
      <c r="TKJ2" s="20"/>
      <c r="TKK2" s="20"/>
      <c r="TKL2" s="20"/>
      <c r="TKM2" s="20"/>
      <c r="TKN2" s="20"/>
      <c r="TKO2" s="20"/>
      <c r="TKP2" s="20"/>
      <c r="TKQ2" s="20"/>
      <c r="TKR2" s="20"/>
      <c r="TKS2" s="20"/>
      <c r="TKT2" s="20"/>
      <c r="TKU2" s="20"/>
      <c r="TKV2" s="20"/>
      <c r="TKW2" s="20"/>
      <c r="TKX2" s="20"/>
      <c r="TKY2" s="20"/>
      <c r="TKZ2" s="20"/>
      <c r="TLA2" s="20"/>
      <c r="TLB2" s="20"/>
      <c r="TLC2" s="20"/>
      <c r="TLD2" s="20"/>
      <c r="TLE2" s="20"/>
      <c r="TLF2" s="20"/>
      <c r="TLG2" s="20"/>
      <c r="TLH2" s="20"/>
      <c r="TLI2" s="20"/>
      <c r="TLJ2" s="20"/>
      <c r="TLK2" s="20"/>
      <c r="TLL2" s="20"/>
      <c r="TLM2" s="20"/>
      <c r="TLN2" s="20"/>
      <c r="TLO2" s="20"/>
      <c r="TLP2" s="20"/>
      <c r="TLQ2" s="20"/>
      <c r="TLR2" s="20"/>
      <c r="TLS2" s="20"/>
      <c r="TLT2" s="20"/>
      <c r="TLU2" s="20"/>
      <c r="TLV2" s="20"/>
      <c r="TLW2" s="20"/>
      <c r="TLX2" s="20"/>
      <c r="TLY2" s="20"/>
      <c r="TLZ2" s="20"/>
      <c r="TMA2" s="20"/>
      <c r="TMB2" s="20"/>
      <c r="TMC2" s="20"/>
      <c r="TMD2" s="20"/>
      <c r="TME2" s="20"/>
      <c r="TMF2" s="20"/>
      <c r="TMG2" s="20"/>
      <c r="TMH2" s="20"/>
      <c r="TMI2" s="20"/>
      <c r="TMJ2" s="20"/>
      <c r="TMK2" s="20"/>
      <c r="TML2" s="20"/>
      <c r="TMM2" s="20"/>
      <c r="TMN2" s="20"/>
      <c r="TMO2" s="20"/>
      <c r="TMP2" s="20"/>
      <c r="TMQ2" s="20"/>
      <c r="TMR2" s="20"/>
      <c r="TMS2" s="20"/>
      <c r="TMT2" s="20"/>
      <c r="TMU2" s="20"/>
      <c r="TMV2" s="20"/>
      <c r="TMW2" s="20"/>
      <c r="TMX2" s="20"/>
      <c r="TMY2" s="20"/>
      <c r="TMZ2" s="20"/>
      <c r="TNA2" s="20"/>
      <c r="TNB2" s="20"/>
      <c r="TNC2" s="20"/>
      <c r="TND2" s="20"/>
      <c r="TNE2" s="20"/>
      <c r="TNF2" s="20"/>
      <c r="TNG2" s="20"/>
      <c r="TNH2" s="20"/>
      <c r="TNI2" s="20"/>
      <c r="TNJ2" s="20"/>
      <c r="TNK2" s="20"/>
      <c r="TNL2" s="20"/>
      <c r="TNM2" s="20"/>
      <c r="TNN2" s="20"/>
      <c r="TNO2" s="20"/>
      <c r="TNP2" s="20"/>
      <c r="TNQ2" s="20"/>
      <c r="TNR2" s="20"/>
      <c r="TNS2" s="20"/>
      <c r="TNT2" s="20"/>
      <c r="TNU2" s="20"/>
      <c r="TNV2" s="20"/>
      <c r="TNW2" s="20"/>
      <c r="TNX2" s="20"/>
      <c r="TNY2" s="20"/>
      <c r="TNZ2" s="20"/>
      <c r="TOA2" s="20"/>
      <c r="TOB2" s="20"/>
      <c r="TOC2" s="20"/>
      <c r="TOD2" s="20"/>
      <c r="TOE2" s="20"/>
      <c r="TOF2" s="20"/>
      <c r="TOG2" s="20"/>
      <c r="TOH2" s="20"/>
      <c r="TOI2" s="20"/>
      <c r="TOJ2" s="20"/>
      <c r="TOK2" s="20"/>
      <c r="TOL2" s="20"/>
      <c r="TOM2" s="20"/>
      <c r="TON2" s="20"/>
      <c r="TOO2" s="20"/>
      <c r="TOP2" s="20"/>
      <c r="TOQ2" s="20"/>
      <c r="TOR2" s="20"/>
      <c r="TOS2" s="20"/>
      <c r="TOT2" s="20"/>
      <c r="TOU2" s="20"/>
      <c r="TOV2" s="20"/>
      <c r="TOW2" s="20"/>
      <c r="TOX2" s="20"/>
      <c r="TOY2" s="20"/>
      <c r="TOZ2" s="20"/>
      <c r="TPA2" s="20"/>
      <c r="TPB2" s="20"/>
      <c r="TPC2" s="20"/>
      <c r="TPD2" s="20"/>
      <c r="TPE2" s="20"/>
      <c r="TPF2" s="20"/>
      <c r="TPG2" s="20"/>
      <c r="TPH2" s="20"/>
      <c r="TPI2" s="20"/>
      <c r="TPJ2" s="20"/>
      <c r="TPK2" s="20"/>
      <c r="TPL2" s="20"/>
      <c r="TPM2" s="20"/>
      <c r="TPN2" s="20"/>
      <c r="TPO2" s="20"/>
      <c r="TPP2" s="20"/>
      <c r="TPQ2" s="20"/>
      <c r="TPR2" s="20"/>
      <c r="TPS2" s="20"/>
      <c r="TPT2" s="20"/>
      <c r="TPU2" s="20"/>
      <c r="TPV2" s="20"/>
      <c r="TPW2" s="20"/>
      <c r="TPX2" s="20"/>
      <c r="TPY2" s="20"/>
      <c r="TPZ2" s="20"/>
      <c r="TQA2" s="20"/>
      <c r="TQB2" s="20"/>
      <c r="TQC2" s="20"/>
      <c r="TQD2" s="20"/>
      <c r="TQE2" s="20"/>
      <c r="TQF2" s="20"/>
      <c r="TQG2" s="20"/>
      <c r="TQH2" s="20"/>
      <c r="TQI2" s="20"/>
      <c r="TQJ2" s="20"/>
      <c r="TQK2" s="20"/>
      <c r="TQL2" s="20"/>
      <c r="TQM2" s="20"/>
      <c r="TQN2" s="20"/>
      <c r="TQO2" s="20"/>
      <c r="TQP2" s="20"/>
      <c r="TQQ2" s="20"/>
      <c r="TQR2" s="20"/>
      <c r="TQS2" s="20"/>
      <c r="TQT2" s="20"/>
      <c r="TQU2" s="20"/>
      <c r="TQV2" s="20"/>
      <c r="TQW2" s="20"/>
      <c r="TQX2" s="20"/>
      <c r="TQY2" s="20"/>
      <c r="TQZ2" s="20"/>
      <c r="TRA2" s="20"/>
      <c r="TRB2" s="20"/>
      <c r="TRC2" s="20"/>
      <c r="TRD2" s="20"/>
      <c r="TRE2" s="20"/>
      <c r="TRF2" s="20"/>
      <c r="TRG2" s="20"/>
      <c r="TRH2" s="20"/>
      <c r="TRI2" s="20"/>
      <c r="TRJ2" s="20"/>
      <c r="TRK2" s="20"/>
      <c r="TRL2" s="20"/>
      <c r="TRM2" s="20"/>
      <c r="TRN2" s="20"/>
      <c r="TRO2" s="20"/>
      <c r="TRP2" s="20"/>
      <c r="TRQ2" s="20"/>
      <c r="TRR2" s="20"/>
      <c r="TRS2" s="20"/>
      <c r="TRT2" s="20"/>
      <c r="TRU2" s="20"/>
      <c r="TRV2" s="20"/>
      <c r="TRW2" s="20"/>
      <c r="TRX2" s="20"/>
      <c r="TRY2" s="20"/>
      <c r="TRZ2" s="20"/>
      <c r="TSA2" s="20"/>
      <c r="TSB2" s="20"/>
      <c r="TSC2" s="20"/>
      <c r="TSD2" s="20"/>
      <c r="TSE2" s="20"/>
      <c r="TSF2" s="20"/>
      <c r="TSG2" s="20"/>
      <c r="TSH2" s="20"/>
      <c r="TSI2" s="20"/>
      <c r="TSJ2" s="20"/>
      <c r="TSK2" s="20"/>
      <c r="TSL2" s="20"/>
      <c r="TSM2" s="20"/>
      <c r="TSN2" s="20"/>
      <c r="TSO2" s="20"/>
      <c r="TSP2" s="20"/>
      <c r="TSQ2" s="20"/>
      <c r="TSR2" s="20"/>
      <c r="TSS2" s="20"/>
      <c r="TST2" s="20"/>
      <c r="TSU2" s="20"/>
      <c r="TSV2" s="20"/>
      <c r="TSW2" s="20"/>
      <c r="TSX2" s="20"/>
      <c r="TSY2" s="20"/>
      <c r="TSZ2" s="20"/>
      <c r="TTA2" s="20"/>
      <c r="TTB2" s="20"/>
      <c r="TTC2" s="20"/>
      <c r="TTD2" s="20"/>
      <c r="TTE2" s="20"/>
      <c r="TTF2" s="20"/>
      <c r="TTG2" s="20"/>
      <c r="TTH2" s="20"/>
      <c r="TTI2" s="20"/>
      <c r="TTJ2" s="20"/>
      <c r="TTK2" s="20"/>
      <c r="TTL2" s="20"/>
      <c r="TTM2" s="20"/>
      <c r="TTN2" s="20"/>
      <c r="TTO2" s="20"/>
      <c r="TTP2" s="20"/>
      <c r="TTQ2" s="20"/>
      <c r="TTR2" s="20"/>
      <c r="TTS2" s="20"/>
      <c r="TTT2" s="20"/>
      <c r="TTU2" s="20"/>
      <c r="TTV2" s="20"/>
      <c r="TTW2" s="20"/>
      <c r="TTX2" s="20"/>
      <c r="TTY2" s="20"/>
      <c r="TTZ2" s="20"/>
      <c r="TUA2" s="20"/>
      <c r="TUB2" s="20"/>
      <c r="TUC2" s="20"/>
      <c r="TUD2" s="20"/>
      <c r="TUE2" s="20"/>
      <c r="TUF2" s="20"/>
      <c r="TUG2" s="20"/>
      <c r="TUH2" s="20"/>
      <c r="TUI2" s="20"/>
      <c r="TUJ2" s="20"/>
      <c r="TUK2" s="20"/>
      <c r="TUL2" s="20"/>
      <c r="TUM2" s="20"/>
      <c r="TUN2" s="20"/>
      <c r="TUO2" s="20"/>
      <c r="TUP2" s="20"/>
      <c r="TUQ2" s="20"/>
      <c r="TUR2" s="20"/>
      <c r="TUS2" s="20"/>
      <c r="TUT2" s="20"/>
      <c r="TUU2" s="20"/>
      <c r="TUV2" s="20"/>
      <c r="TUW2" s="20"/>
      <c r="TUX2" s="20"/>
      <c r="TUY2" s="20"/>
      <c r="TUZ2" s="20"/>
      <c r="TVA2" s="20"/>
      <c r="TVB2" s="20"/>
      <c r="TVC2" s="20"/>
      <c r="TVD2" s="20"/>
      <c r="TVE2" s="20"/>
      <c r="TVF2" s="20"/>
      <c r="TVG2" s="20"/>
      <c r="TVH2" s="20"/>
      <c r="TVI2" s="20"/>
      <c r="TVJ2" s="20"/>
      <c r="TVK2" s="20"/>
      <c r="TVL2" s="20"/>
      <c r="TVM2" s="20"/>
      <c r="TVN2" s="20"/>
      <c r="TVO2" s="20"/>
      <c r="TVP2" s="20"/>
      <c r="TVQ2" s="20"/>
      <c r="TVR2" s="20"/>
      <c r="TVS2" s="20"/>
      <c r="TVT2" s="20"/>
      <c r="TVU2" s="20"/>
      <c r="TVV2" s="20"/>
      <c r="TVW2" s="20"/>
      <c r="TVX2" s="20"/>
      <c r="TVY2" s="20"/>
      <c r="TVZ2" s="20"/>
      <c r="TWA2" s="20"/>
      <c r="TWB2" s="20"/>
      <c r="TWC2" s="20"/>
      <c r="TWD2" s="20"/>
      <c r="TWE2" s="20"/>
      <c r="TWF2" s="20"/>
      <c r="TWG2" s="20"/>
      <c r="TWH2" s="20"/>
      <c r="TWI2" s="20"/>
      <c r="TWJ2" s="20"/>
      <c r="TWK2" s="20"/>
      <c r="TWL2" s="20"/>
      <c r="TWM2" s="20"/>
      <c r="TWN2" s="20"/>
      <c r="TWO2" s="20"/>
      <c r="TWP2" s="20"/>
      <c r="TWQ2" s="20"/>
      <c r="TWR2" s="20"/>
      <c r="TWS2" s="20"/>
      <c r="TWT2" s="20"/>
      <c r="TWU2" s="20"/>
      <c r="TWV2" s="20"/>
      <c r="TWW2" s="20"/>
      <c r="TWX2" s="20"/>
      <c r="TWY2" s="20"/>
      <c r="TWZ2" s="20"/>
      <c r="TXA2" s="20"/>
      <c r="TXB2" s="20"/>
      <c r="TXC2" s="20"/>
      <c r="TXD2" s="20"/>
      <c r="TXE2" s="20"/>
      <c r="TXF2" s="20"/>
      <c r="TXG2" s="20"/>
      <c r="TXH2" s="20"/>
      <c r="TXI2" s="20"/>
      <c r="TXJ2" s="20"/>
      <c r="TXK2" s="20"/>
      <c r="TXL2" s="20"/>
      <c r="TXM2" s="20"/>
      <c r="TXN2" s="20"/>
      <c r="TXO2" s="20"/>
      <c r="TXP2" s="20"/>
      <c r="TXQ2" s="20"/>
      <c r="TXR2" s="20"/>
      <c r="TXS2" s="20"/>
      <c r="TXT2" s="20"/>
      <c r="TXU2" s="20"/>
      <c r="TXV2" s="20"/>
      <c r="TXW2" s="20"/>
      <c r="TXX2" s="20"/>
      <c r="TXY2" s="20"/>
      <c r="TXZ2" s="20"/>
      <c r="TYA2" s="20"/>
      <c r="TYB2" s="20"/>
      <c r="TYC2" s="20"/>
      <c r="TYD2" s="20"/>
      <c r="TYE2" s="20"/>
      <c r="TYF2" s="20"/>
      <c r="TYG2" s="20"/>
      <c r="TYH2" s="20"/>
      <c r="TYI2" s="20"/>
      <c r="TYJ2" s="20"/>
      <c r="TYK2" s="20"/>
      <c r="TYL2" s="20"/>
      <c r="TYM2" s="20"/>
      <c r="TYN2" s="20"/>
      <c r="TYO2" s="20"/>
      <c r="TYP2" s="20"/>
      <c r="TYQ2" s="20"/>
      <c r="TYR2" s="20"/>
      <c r="TYS2" s="20"/>
      <c r="TYT2" s="20"/>
      <c r="TYU2" s="20"/>
      <c r="TYV2" s="20"/>
      <c r="TYW2" s="20"/>
      <c r="TYX2" s="20"/>
      <c r="TYY2" s="20"/>
      <c r="TYZ2" s="20"/>
      <c r="TZA2" s="20"/>
      <c r="TZB2" s="20"/>
      <c r="TZC2" s="20"/>
      <c r="TZD2" s="20"/>
      <c r="TZE2" s="20"/>
      <c r="TZF2" s="20"/>
      <c r="TZG2" s="20"/>
      <c r="TZH2" s="20"/>
      <c r="TZI2" s="20"/>
      <c r="TZJ2" s="20"/>
      <c r="TZK2" s="20"/>
      <c r="TZL2" s="20"/>
      <c r="TZM2" s="20"/>
      <c r="TZN2" s="20"/>
      <c r="TZO2" s="20"/>
      <c r="TZP2" s="20"/>
      <c r="TZQ2" s="20"/>
      <c r="TZR2" s="20"/>
      <c r="TZS2" s="20"/>
      <c r="TZT2" s="20"/>
      <c r="TZU2" s="20"/>
      <c r="TZV2" s="20"/>
      <c r="TZW2" s="20"/>
      <c r="TZX2" s="20"/>
      <c r="TZY2" s="20"/>
      <c r="TZZ2" s="20"/>
      <c r="UAA2" s="20"/>
      <c r="UAB2" s="20"/>
      <c r="UAC2" s="20"/>
      <c r="UAD2" s="20"/>
      <c r="UAE2" s="20"/>
      <c r="UAF2" s="20"/>
      <c r="UAG2" s="20"/>
      <c r="UAH2" s="20"/>
      <c r="UAI2" s="20"/>
      <c r="UAJ2" s="20"/>
      <c r="UAK2" s="20"/>
      <c r="UAL2" s="20"/>
      <c r="UAM2" s="20"/>
      <c r="UAN2" s="20"/>
      <c r="UAO2" s="20"/>
      <c r="UAP2" s="20"/>
      <c r="UAQ2" s="20"/>
      <c r="UAR2" s="20"/>
      <c r="UAS2" s="20"/>
      <c r="UAT2" s="20"/>
      <c r="UAU2" s="20"/>
      <c r="UAV2" s="20"/>
      <c r="UAW2" s="20"/>
      <c r="UAX2" s="20"/>
      <c r="UAY2" s="20"/>
      <c r="UAZ2" s="20"/>
      <c r="UBA2" s="20"/>
      <c r="UBB2" s="20"/>
      <c r="UBC2" s="20"/>
      <c r="UBD2" s="20"/>
      <c r="UBE2" s="20"/>
      <c r="UBF2" s="20"/>
      <c r="UBG2" s="20"/>
      <c r="UBH2" s="20"/>
      <c r="UBI2" s="20"/>
      <c r="UBJ2" s="20"/>
      <c r="UBK2" s="20"/>
      <c r="UBL2" s="20"/>
      <c r="UBM2" s="20"/>
      <c r="UBN2" s="20"/>
      <c r="UBO2" s="20"/>
      <c r="UBP2" s="20"/>
      <c r="UBQ2" s="20"/>
      <c r="UBR2" s="20"/>
      <c r="UBS2" s="20"/>
      <c r="UBT2" s="20"/>
      <c r="UBU2" s="20"/>
      <c r="UBV2" s="20"/>
      <c r="UBW2" s="20"/>
      <c r="UBX2" s="20"/>
      <c r="UBY2" s="20"/>
      <c r="UBZ2" s="20"/>
      <c r="UCA2" s="20"/>
      <c r="UCB2" s="20"/>
      <c r="UCC2" s="20"/>
      <c r="UCD2" s="20"/>
      <c r="UCE2" s="20"/>
      <c r="UCF2" s="20"/>
      <c r="UCG2" s="20"/>
      <c r="UCH2" s="20"/>
      <c r="UCI2" s="20"/>
      <c r="UCJ2" s="20"/>
      <c r="UCK2" s="20"/>
      <c r="UCL2" s="20"/>
      <c r="UCM2" s="20"/>
      <c r="UCN2" s="20"/>
      <c r="UCO2" s="20"/>
      <c r="UCP2" s="20"/>
      <c r="UCQ2" s="20"/>
      <c r="UCR2" s="20"/>
      <c r="UCS2" s="20"/>
      <c r="UCT2" s="20"/>
      <c r="UCU2" s="20"/>
      <c r="UCV2" s="20"/>
      <c r="UCW2" s="20"/>
      <c r="UCX2" s="20"/>
      <c r="UCY2" s="20"/>
      <c r="UCZ2" s="20"/>
      <c r="UDA2" s="20"/>
      <c r="UDB2" s="20"/>
      <c r="UDC2" s="20"/>
      <c r="UDD2" s="20"/>
      <c r="UDE2" s="20"/>
      <c r="UDF2" s="20"/>
      <c r="UDG2" s="20"/>
      <c r="UDH2" s="20"/>
      <c r="UDI2" s="20"/>
      <c r="UDJ2" s="20"/>
      <c r="UDK2" s="20"/>
      <c r="UDL2" s="20"/>
      <c r="UDM2" s="20"/>
      <c r="UDN2" s="20"/>
      <c r="UDO2" s="20"/>
      <c r="UDP2" s="20"/>
      <c r="UDQ2" s="20"/>
      <c r="UDR2" s="20"/>
      <c r="UDS2" s="20"/>
      <c r="UDT2" s="20"/>
      <c r="UDU2" s="20"/>
      <c r="UDV2" s="20"/>
      <c r="UDW2" s="20"/>
      <c r="UDX2" s="20"/>
      <c r="UDY2" s="20"/>
      <c r="UDZ2" s="20"/>
      <c r="UEA2" s="20"/>
      <c r="UEB2" s="20"/>
      <c r="UEC2" s="20"/>
      <c r="UED2" s="20"/>
      <c r="UEE2" s="20"/>
      <c r="UEF2" s="20"/>
      <c r="UEG2" s="20"/>
      <c r="UEH2" s="20"/>
      <c r="UEI2" s="20"/>
      <c r="UEJ2" s="20"/>
      <c r="UEK2" s="20"/>
      <c r="UEL2" s="20"/>
      <c r="UEM2" s="20"/>
      <c r="UEN2" s="20"/>
      <c r="UEO2" s="20"/>
      <c r="UEP2" s="20"/>
      <c r="UEQ2" s="20"/>
      <c r="UER2" s="20"/>
      <c r="UES2" s="20"/>
      <c r="UET2" s="20"/>
      <c r="UEU2" s="20"/>
      <c r="UEV2" s="20"/>
      <c r="UEW2" s="20"/>
      <c r="UEX2" s="20"/>
      <c r="UEY2" s="20"/>
      <c r="UEZ2" s="20"/>
      <c r="UFA2" s="20"/>
      <c r="UFB2" s="20"/>
      <c r="UFC2" s="20"/>
      <c r="UFD2" s="20"/>
      <c r="UFE2" s="20"/>
      <c r="UFF2" s="20"/>
      <c r="UFG2" s="20"/>
      <c r="UFH2" s="20"/>
      <c r="UFI2" s="20"/>
      <c r="UFJ2" s="20"/>
      <c r="UFK2" s="20"/>
      <c r="UFL2" s="20"/>
      <c r="UFM2" s="20"/>
      <c r="UFN2" s="20"/>
      <c r="UFO2" s="20"/>
      <c r="UFP2" s="20"/>
      <c r="UFQ2" s="20"/>
      <c r="UFR2" s="20"/>
      <c r="UFS2" s="20"/>
      <c r="UFT2" s="20"/>
      <c r="UFU2" s="20"/>
      <c r="UFV2" s="20"/>
      <c r="UFW2" s="20"/>
      <c r="UFX2" s="20"/>
      <c r="UFY2" s="20"/>
      <c r="UFZ2" s="20"/>
      <c r="UGA2" s="20"/>
      <c r="UGB2" s="20"/>
      <c r="UGC2" s="20"/>
      <c r="UGD2" s="20"/>
      <c r="UGE2" s="20"/>
      <c r="UGF2" s="20"/>
      <c r="UGG2" s="20"/>
      <c r="UGH2" s="20"/>
      <c r="UGI2" s="20"/>
      <c r="UGJ2" s="20"/>
      <c r="UGK2" s="20"/>
      <c r="UGL2" s="20"/>
      <c r="UGM2" s="20"/>
      <c r="UGN2" s="20"/>
      <c r="UGO2" s="20"/>
      <c r="UGP2" s="20"/>
      <c r="UGQ2" s="20"/>
      <c r="UGR2" s="20"/>
      <c r="UGS2" s="20"/>
      <c r="UGT2" s="20"/>
      <c r="UGU2" s="20"/>
      <c r="UGV2" s="20"/>
      <c r="UGW2" s="20"/>
      <c r="UGX2" s="20"/>
      <c r="UGY2" s="20"/>
      <c r="UGZ2" s="20"/>
      <c r="UHA2" s="20"/>
      <c r="UHB2" s="20"/>
      <c r="UHC2" s="20"/>
      <c r="UHD2" s="20"/>
      <c r="UHE2" s="20"/>
      <c r="UHF2" s="20"/>
      <c r="UHG2" s="20"/>
      <c r="UHH2" s="20"/>
      <c r="UHI2" s="20"/>
      <c r="UHJ2" s="20"/>
      <c r="UHK2" s="20"/>
      <c r="UHL2" s="20"/>
      <c r="UHM2" s="20"/>
      <c r="UHN2" s="20"/>
      <c r="UHO2" s="20"/>
      <c r="UHP2" s="20"/>
      <c r="UHQ2" s="20"/>
      <c r="UHR2" s="20"/>
      <c r="UHS2" s="20"/>
      <c r="UHT2" s="20"/>
      <c r="UHU2" s="20"/>
      <c r="UHV2" s="20"/>
      <c r="UHW2" s="20"/>
      <c r="UHX2" s="20"/>
      <c r="UHY2" s="20"/>
      <c r="UHZ2" s="20"/>
      <c r="UIA2" s="20"/>
      <c r="UIB2" s="20"/>
      <c r="UIC2" s="20"/>
      <c r="UID2" s="20"/>
      <c r="UIE2" s="20"/>
      <c r="UIF2" s="20"/>
      <c r="UIG2" s="20"/>
      <c r="UIH2" s="20"/>
      <c r="UII2" s="20"/>
      <c r="UIJ2" s="20"/>
      <c r="UIK2" s="20"/>
      <c r="UIL2" s="20"/>
      <c r="UIM2" s="20"/>
      <c r="UIN2" s="20"/>
      <c r="UIO2" s="20"/>
      <c r="UIP2" s="20"/>
      <c r="UIQ2" s="20"/>
      <c r="UIR2" s="20"/>
      <c r="UIS2" s="20"/>
      <c r="UIT2" s="20"/>
      <c r="UIU2" s="20"/>
      <c r="UIV2" s="20"/>
      <c r="UIW2" s="20"/>
      <c r="UIX2" s="20"/>
      <c r="UIY2" s="20"/>
      <c r="UIZ2" s="20"/>
      <c r="UJA2" s="20"/>
      <c r="UJB2" s="20"/>
      <c r="UJC2" s="20"/>
      <c r="UJD2" s="20"/>
      <c r="UJE2" s="20"/>
      <c r="UJF2" s="20"/>
      <c r="UJG2" s="20"/>
      <c r="UJH2" s="20"/>
      <c r="UJI2" s="20"/>
      <c r="UJJ2" s="20"/>
      <c r="UJK2" s="20"/>
      <c r="UJL2" s="20"/>
      <c r="UJM2" s="20"/>
      <c r="UJN2" s="20"/>
      <c r="UJO2" s="20"/>
      <c r="UJP2" s="20"/>
      <c r="UJQ2" s="20"/>
      <c r="UJR2" s="20"/>
      <c r="UJS2" s="20"/>
      <c r="UJT2" s="20"/>
      <c r="UJU2" s="20"/>
      <c r="UJV2" s="20"/>
      <c r="UJW2" s="20"/>
      <c r="UJX2" s="20"/>
      <c r="UJY2" s="20"/>
      <c r="UJZ2" s="20"/>
      <c r="UKA2" s="20"/>
      <c r="UKB2" s="20"/>
      <c r="UKC2" s="20"/>
      <c r="UKD2" s="20"/>
      <c r="UKE2" s="20"/>
      <c r="UKF2" s="20"/>
      <c r="UKG2" s="20"/>
      <c r="UKH2" s="20"/>
      <c r="UKI2" s="20"/>
      <c r="UKJ2" s="20"/>
      <c r="UKK2" s="20"/>
      <c r="UKL2" s="20"/>
      <c r="UKM2" s="20"/>
      <c r="UKN2" s="20"/>
      <c r="UKO2" s="20"/>
      <c r="UKP2" s="20"/>
      <c r="UKQ2" s="20"/>
      <c r="UKR2" s="20"/>
      <c r="UKS2" s="20"/>
      <c r="UKT2" s="20"/>
      <c r="UKU2" s="20"/>
      <c r="UKV2" s="20"/>
      <c r="UKW2" s="20"/>
      <c r="UKX2" s="20"/>
      <c r="UKY2" s="20"/>
      <c r="UKZ2" s="20"/>
      <c r="ULA2" s="20"/>
      <c r="ULB2" s="20"/>
      <c r="ULC2" s="20"/>
      <c r="ULD2" s="20"/>
      <c r="ULE2" s="20"/>
      <c r="ULF2" s="20"/>
      <c r="ULG2" s="20"/>
      <c r="ULH2" s="20"/>
      <c r="ULI2" s="20"/>
      <c r="ULJ2" s="20"/>
      <c r="ULK2" s="20"/>
      <c r="ULL2" s="20"/>
      <c r="ULM2" s="20"/>
      <c r="ULN2" s="20"/>
      <c r="ULO2" s="20"/>
      <c r="ULP2" s="20"/>
      <c r="ULQ2" s="20"/>
      <c r="ULR2" s="20"/>
      <c r="ULS2" s="20"/>
      <c r="ULT2" s="20"/>
      <c r="ULU2" s="20"/>
      <c r="ULV2" s="20"/>
      <c r="ULW2" s="20"/>
      <c r="ULX2" s="20"/>
      <c r="ULY2" s="20"/>
      <c r="ULZ2" s="20"/>
      <c r="UMA2" s="20"/>
      <c r="UMB2" s="20"/>
      <c r="UMC2" s="20"/>
      <c r="UMD2" s="20"/>
      <c r="UME2" s="20"/>
      <c r="UMF2" s="20"/>
      <c r="UMG2" s="20"/>
      <c r="UMH2" s="20"/>
      <c r="UMI2" s="20"/>
      <c r="UMJ2" s="20"/>
      <c r="UMK2" s="20"/>
      <c r="UML2" s="20"/>
      <c r="UMM2" s="20"/>
      <c r="UMN2" s="20"/>
      <c r="UMO2" s="20"/>
      <c r="UMP2" s="20"/>
      <c r="UMQ2" s="20"/>
      <c r="UMR2" s="20"/>
      <c r="UMS2" s="20"/>
      <c r="UMT2" s="20"/>
      <c r="UMU2" s="20"/>
      <c r="UMV2" s="20"/>
      <c r="UMW2" s="20"/>
      <c r="UMX2" s="20"/>
      <c r="UMY2" s="20"/>
      <c r="UMZ2" s="20"/>
      <c r="UNA2" s="20"/>
      <c r="UNB2" s="20"/>
      <c r="UNC2" s="20"/>
      <c r="UND2" s="20"/>
      <c r="UNE2" s="20"/>
      <c r="UNF2" s="20"/>
      <c r="UNG2" s="20"/>
      <c r="UNH2" s="20"/>
      <c r="UNI2" s="20"/>
      <c r="UNJ2" s="20"/>
      <c r="UNK2" s="20"/>
      <c r="UNL2" s="20"/>
      <c r="UNM2" s="20"/>
      <c r="UNN2" s="20"/>
      <c r="UNO2" s="20"/>
      <c r="UNP2" s="20"/>
      <c r="UNQ2" s="20"/>
      <c r="UNR2" s="20"/>
      <c r="UNS2" s="20"/>
      <c r="UNT2" s="20"/>
      <c r="UNU2" s="20"/>
      <c r="UNV2" s="20"/>
      <c r="UNW2" s="20"/>
      <c r="UNX2" s="20"/>
      <c r="UNY2" s="20"/>
      <c r="UNZ2" s="20"/>
      <c r="UOA2" s="20"/>
      <c r="UOB2" s="20"/>
      <c r="UOC2" s="20"/>
      <c r="UOD2" s="20"/>
      <c r="UOE2" s="20"/>
      <c r="UOF2" s="20"/>
      <c r="UOG2" s="20"/>
      <c r="UOH2" s="20"/>
      <c r="UOI2" s="20"/>
      <c r="UOJ2" s="20"/>
      <c r="UOK2" s="20"/>
      <c r="UOL2" s="20"/>
      <c r="UOM2" s="20"/>
      <c r="UON2" s="20"/>
      <c r="UOO2" s="20"/>
      <c r="UOP2" s="20"/>
      <c r="UOQ2" s="20"/>
      <c r="UOR2" s="20"/>
      <c r="UOS2" s="20"/>
      <c r="UOT2" s="20"/>
      <c r="UOU2" s="20"/>
      <c r="UOV2" s="20"/>
      <c r="UOW2" s="20"/>
      <c r="UOX2" s="20"/>
      <c r="UOY2" s="20"/>
      <c r="UOZ2" s="20"/>
      <c r="UPA2" s="20"/>
      <c r="UPB2" s="20"/>
      <c r="UPC2" s="20"/>
      <c r="UPD2" s="20"/>
      <c r="UPE2" s="20"/>
      <c r="UPF2" s="20"/>
      <c r="UPG2" s="20"/>
      <c r="UPH2" s="20"/>
      <c r="UPI2" s="20"/>
      <c r="UPJ2" s="20"/>
      <c r="UPK2" s="20"/>
      <c r="UPL2" s="20"/>
      <c r="UPM2" s="20"/>
      <c r="UPN2" s="20"/>
      <c r="UPO2" s="20"/>
      <c r="UPP2" s="20"/>
      <c r="UPQ2" s="20"/>
      <c r="UPR2" s="20"/>
      <c r="UPS2" s="20"/>
      <c r="UPT2" s="20"/>
      <c r="UPU2" s="20"/>
      <c r="UPV2" s="20"/>
      <c r="UPW2" s="20"/>
      <c r="UPX2" s="20"/>
      <c r="UPY2" s="20"/>
      <c r="UPZ2" s="20"/>
      <c r="UQA2" s="20"/>
      <c r="UQB2" s="20"/>
      <c r="UQC2" s="20"/>
      <c r="UQD2" s="20"/>
      <c r="UQE2" s="20"/>
      <c r="UQF2" s="20"/>
      <c r="UQG2" s="20"/>
      <c r="UQH2" s="20"/>
      <c r="UQI2" s="20"/>
      <c r="UQJ2" s="20"/>
      <c r="UQK2" s="20"/>
      <c r="UQL2" s="20"/>
      <c r="UQM2" s="20"/>
      <c r="UQN2" s="20"/>
      <c r="UQO2" s="20"/>
      <c r="UQP2" s="20"/>
      <c r="UQQ2" s="20"/>
      <c r="UQR2" s="20"/>
      <c r="UQS2" s="20"/>
      <c r="UQT2" s="20"/>
      <c r="UQU2" s="20"/>
      <c r="UQV2" s="20"/>
      <c r="UQW2" s="20"/>
      <c r="UQX2" s="20"/>
      <c r="UQY2" s="20"/>
      <c r="UQZ2" s="20"/>
      <c r="URA2" s="20"/>
      <c r="URB2" s="20"/>
      <c r="URC2" s="20"/>
      <c r="URD2" s="20"/>
      <c r="URE2" s="20"/>
      <c r="URF2" s="20"/>
      <c r="URG2" s="20"/>
      <c r="URH2" s="20"/>
      <c r="URI2" s="20"/>
      <c r="URJ2" s="20"/>
      <c r="URK2" s="20"/>
      <c r="URL2" s="20"/>
      <c r="URM2" s="20"/>
      <c r="URN2" s="20"/>
      <c r="URO2" s="20"/>
      <c r="URP2" s="20"/>
      <c r="URQ2" s="20"/>
      <c r="URR2" s="20"/>
      <c r="URS2" s="20"/>
      <c r="URT2" s="20"/>
      <c r="URU2" s="20"/>
      <c r="URV2" s="20"/>
      <c r="URW2" s="20"/>
      <c r="URX2" s="20"/>
      <c r="URY2" s="20"/>
      <c r="URZ2" s="20"/>
      <c r="USA2" s="20"/>
      <c r="USB2" s="20"/>
      <c r="USC2" s="20"/>
      <c r="USD2" s="20"/>
      <c r="USE2" s="20"/>
      <c r="USF2" s="20"/>
      <c r="USG2" s="20"/>
      <c r="USH2" s="20"/>
      <c r="USI2" s="20"/>
      <c r="USJ2" s="20"/>
      <c r="USK2" s="20"/>
      <c r="USL2" s="20"/>
      <c r="USM2" s="20"/>
      <c r="USN2" s="20"/>
      <c r="USO2" s="20"/>
      <c r="USP2" s="20"/>
      <c r="USQ2" s="20"/>
      <c r="USR2" s="20"/>
      <c r="USS2" s="20"/>
      <c r="UST2" s="20"/>
      <c r="USU2" s="20"/>
      <c r="USV2" s="20"/>
      <c r="USW2" s="20"/>
      <c r="USX2" s="20"/>
      <c r="USY2" s="20"/>
      <c r="USZ2" s="20"/>
      <c r="UTA2" s="20"/>
      <c r="UTB2" s="20"/>
      <c r="UTC2" s="20"/>
      <c r="UTD2" s="20"/>
      <c r="UTE2" s="20"/>
      <c r="UTF2" s="20"/>
      <c r="UTG2" s="20"/>
      <c r="UTH2" s="20"/>
      <c r="UTI2" s="20"/>
      <c r="UTJ2" s="20"/>
      <c r="UTK2" s="20"/>
      <c r="UTL2" s="20"/>
      <c r="UTM2" s="20"/>
      <c r="UTN2" s="20"/>
      <c r="UTO2" s="20"/>
      <c r="UTP2" s="20"/>
      <c r="UTQ2" s="20"/>
      <c r="UTR2" s="20"/>
      <c r="UTS2" s="20"/>
      <c r="UTT2" s="20"/>
      <c r="UTU2" s="20"/>
      <c r="UTV2" s="20"/>
      <c r="UTW2" s="20"/>
      <c r="UTX2" s="20"/>
      <c r="UTY2" s="20"/>
      <c r="UTZ2" s="20"/>
      <c r="UUA2" s="20"/>
      <c r="UUB2" s="20"/>
      <c r="UUC2" s="20"/>
      <c r="UUD2" s="20"/>
      <c r="UUE2" s="20"/>
      <c r="UUF2" s="20"/>
      <c r="UUG2" s="20"/>
      <c r="UUH2" s="20"/>
      <c r="UUI2" s="20"/>
      <c r="UUJ2" s="20"/>
      <c r="UUK2" s="20"/>
      <c r="UUL2" s="20"/>
      <c r="UUM2" s="20"/>
      <c r="UUN2" s="20"/>
      <c r="UUO2" s="20"/>
      <c r="UUP2" s="20"/>
      <c r="UUQ2" s="20"/>
      <c r="UUR2" s="20"/>
      <c r="UUS2" s="20"/>
      <c r="UUT2" s="20"/>
      <c r="UUU2" s="20"/>
      <c r="UUV2" s="20"/>
      <c r="UUW2" s="20"/>
      <c r="UUX2" s="20"/>
      <c r="UUY2" s="20"/>
      <c r="UUZ2" s="20"/>
      <c r="UVA2" s="20"/>
      <c r="UVB2" s="20"/>
      <c r="UVC2" s="20"/>
      <c r="UVD2" s="20"/>
      <c r="UVE2" s="20"/>
      <c r="UVF2" s="20"/>
      <c r="UVG2" s="20"/>
      <c r="UVH2" s="20"/>
      <c r="UVI2" s="20"/>
      <c r="UVJ2" s="20"/>
      <c r="UVK2" s="20"/>
      <c r="UVL2" s="20"/>
      <c r="UVM2" s="20"/>
      <c r="UVN2" s="20"/>
      <c r="UVO2" s="20"/>
      <c r="UVP2" s="20"/>
      <c r="UVQ2" s="20"/>
      <c r="UVR2" s="20"/>
      <c r="UVS2" s="20"/>
      <c r="UVT2" s="20"/>
      <c r="UVU2" s="20"/>
      <c r="UVV2" s="20"/>
      <c r="UVW2" s="20"/>
      <c r="UVX2" s="20"/>
      <c r="UVY2" s="20"/>
      <c r="UVZ2" s="20"/>
      <c r="UWA2" s="20"/>
      <c r="UWB2" s="20"/>
      <c r="UWC2" s="20"/>
      <c r="UWD2" s="20"/>
      <c r="UWE2" s="20"/>
      <c r="UWF2" s="20"/>
      <c r="UWG2" s="20"/>
      <c r="UWH2" s="20"/>
      <c r="UWI2" s="20"/>
      <c r="UWJ2" s="20"/>
      <c r="UWK2" s="20"/>
      <c r="UWL2" s="20"/>
      <c r="UWM2" s="20"/>
      <c r="UWN2" s="20"/>
      <c r="UWO2" s="20"/>
      <c r="UWP2" s="20"/>
      <c r="UWQ2" s="20"/>
      <c r="UWR2" s="20"/>
      <c r="UWS2" s="20"/>
      <c r="UWT2" s="20"/>
      <c r="UWU2" s="20"/>
      <c r="UWV2" s="20"/>
      <c r="UWW2" s="20"/>
      <c r="UWX2" s="20"/>
      <c r="UWY2" s="20"/>
      <c r="UWZ2" s="20"/>
      <c r="UXA2" s="20"/>
      <c r="UXB2" s="20"/>
      <c r="UXC2" s="20"/>
      <c r="UXD2" s="20"/>
      <c r="UXE2" s="20"/>
      <c r="UXF2" s="20"/>
      <c r="UXG2" s="20"/>
      <c r="UXH2" s="20"/>
      <c r="UXI2" s="20"/>
      <c r="UXJ2" s="20"/>
      <c r="UXK2" s="20"/>
      <c r="UXL2" s="20"/>
      <c r="UXM2" s="20"/>
      <c r="UXN2" s="20"/>
      <c r="UXO2" s="20"/>
      <c r="UXP2" s="20"/>
      <c r="UXQ2" s="20"/>
      <c r="UXR2" s="20"/>
      <c r="UXS2" s="20"/>
      <c r="UXT2" s="20"/>
      <c r="UXU2" s="20"/>
      <c r="UXV2" s="20"/>
      <c r="UXW2" s="20"/>
      <c r="UXX2" s="20"/>
      <c r="UXY2" s="20"/>
      <c r="UXZ2" s="20"/>
      <c r="UYA2" s="20"/>
      <c r="UYB2" s="20"/>
      <c r="UYC2" s="20"/>
      <c r="UYD2" s="20"/>
      <c r="UYE2" s="20"/>
      <c r="UYF2" s="20"/>
      <c r="UYG2" s="20"/>
      <c r="UYH2" s="20"/>
      <c r="UYI2" s="20"/>
      <c r="UYJ2" s="20"/>
      <c r="UYK2" s="20"/>
      <c r="UYL2" s="20"/>
      <c r="UYM2" s="20"/>
      <c r="UYN2" s="20"/>
      <c r="UYO2" s="20"/>
      <c r="UYP2" s="20"/>
      <c r="UYQ2" s="20"/>
      <c r="UYR2" s="20"/>
      <c r="UYS2" s="20"/>
      <c r="UYT2" s="20"/>
      <c r="UYU2" s="20"/>
      <c r="UYV2" s="20"/>
      <c r="UYW2" s="20"/>
      <c r="UYX2" s="20"/>
      <c r="UYY2" s="20"/>
      <c r="UYZ2" s="20"/>
      <c r="UZA2" s="20"/>
      <c r="UZB2" s="20"/>
      <c r="UZC2" s="20"/>
      <c r="UZD2" s="20"/>
      <c r="UZE2" s="20"/>
      <c r="UZF2" s="20"/>
      <c r="UZG2" s="20"/>
      <c r="UZH2" s="20"/>
      <c r="UZI2" s="20"/>
      <c r="UZJ2" s="20"/>
      <c r="UZK2" s="20"/>
      <c r="UZL2" s="20"/>
      <c r="UZM2" s="20"/>
      <c r="UZN2" s="20"/>
      <c r="UZO2" s="20"/>
      <c r="UZP2" s="20"/>
      <c r="UZQ2" s="20"/>
      <c r="UZR2" s="20"/>
      <c r="UZS2" s="20"/>
      <c r="UZT2" s="20"/>
      <c r="UZU2" s="20"/>
      <c r="UZV2" s="20"/>
      <c r="UZW2" s="20"/>
      <c r="UZX2" s="20"/>
      <c r="UZY2" s="20"/>
      <c r="UZZ2" s="20"/>
      <c r="VAA2" s="20"/>
      <c r="VAB2" s="20"/>
      <c r="VAC2" s="20"/>
      <c r="VAD2" s="20"/>
      <c r="VAE2" s="20"/>
      <c r="VAF2" s="20"/>
      <c r="VAG2" s="20"/>
      <c r="VAH2" s="20"/>
      <c r="VAI2" s="20"/>
      <c r="VAJ2" s="20"/>
      <c r="VAK2" s="20"/>
      <c r="VAL2" s="20"/>
      <c r="VAM2" s="20"/>
      <c r="VAN2" s="20"/>
      <c r="VAO2" s="20"/>
      <c r="VAP2" s="20"/>
      <c r="VAQ2" s="20"/>
      <c r="VAR2" s="20"/>
      <c r="VAS2" s="20"/>
      <c r="VAT2" s="20"/>
      <c r="VAU2" s="20"/>
      <c r="VAV2" s="20"/>
      <c r="VAW2" s="20"/>
      <c r="VAX2" s="20"/>
      <c r="VAY2" s="20"/>
      <c r="VAZ2" s="20"/>
      <c r="VBA2" s="20"/>
      <c r="VBB2" s="20"/>
      <c r="VBC2" s="20"/>
      <c r="VBD2" s="20"/>
      <c r="VBE2" s="20"/>
      <c r="VBF2" s="20"/>
      <c r="VBG2" s="20"/>
      <c r="VBH2" s="20"/>
      <c r="VBI2" s="20"/>
      <c r="VBJ2" s="20"/>
      <c r="VBK2" s="20"/>
      <c r="VBL2" s="20"/>
      <c r="VBM2" s="20"/>
      <c r="VBN2" s="20"/>
      <c r="VBO2" s="20"/>
      <c r="VBP2" s="20"/>
      <c r="VBQ2" s="20"/>
      <c r="VBR2" s="20"/>
      <c r="VBS2" s="20"/>
      <c r="VBT2" s="20"/>
      <c r="VBU2" s="20"/>
      <c r="VBV2" s="20"/>
      <c r="VBW2" s="20"/>
      <c r="VBX2" s="20"/>
      <c r="VBY2" s="20"/>
      <c r="VBZ2" s="20"/>
      <c r="VCA2" s="20"/>
      <c r="VCB2" s="20"/>
      <c r="VCC2" s="20"/>
      <c r="VCD2" s="20"/>
      <c r="VCE2" s="20"/>
      <c r="VCF2" s="20"/>
      <c r="VCG2" s="20"/>
      <c r="VCH2" s="20"/>
      <c r="VCI2" s="20"/>
      <c r="VCJ2" s="20"/>
      <c r="VCK2" s="20"/>
      <c r="VCL2" s="20"/>
      <c r="VCM2" s="20"/>
      <c r="VCN2" s="20"/>
      <c r="VCO2" s="20"/>
      <c r="VCP2" s="20"/>
      <c r="VCQ2" s="20"/>
      <c r="VCR2" s="20"/>
      <c r="VCS2" s="20"/>
      <c r="VCT2" s="20"/>
      <c r="VCU2" s="20"/>
      <c r="VCV2" s="20"/>
      <c r="VCW2" s="20"/>
      <c r="VCX2" s="20"/>
      <c r="VCY2" s="20"/>
      <c r="VCZ2" s="20"/>
      <c r="VDA2" s="20"/>
      <c r="VDB2" s="20"/>
      <c r="VDC2" s="20"/>
      <c r="VDD2" s="20"/>
      <c r="VDE2" s="20"/>
      <c r="VDF2" s="20"/>
      <c r="VDG2" s="20"/>
      <c r="VDH2" s="20"/>
      <c r="VDI2" s="20"/>
      <c r="VDJ2" s="20"/>
      <c r="VDK2" s="20"/>
      <c r="VDL2" s="20"/>
      <c r="VDM2" s="20"/>
      <c r="VDN2" s="20"/>
      <c r="VDO2" s="20"/>
      <c r="VDP2" s="20"/>
      <c r="VDQ2" s="20"/>
      <c r="VDR2" s="20"/>
      <c r="VDS2" s="20"/>
      <c r="VDT2" s="20"/>
      <c r="VDU2" s="20"/>
      <c r="VDV2" s="20"/>
      <c r="VDW2" s="20"/>
      <c r="VDX2" s="20"/>
      <c r="VDY2" s="20"/>
      <c r="VDZ2" s="20"/>
      <c r="VEA2" s="20"/>
      <c r="VEB2" s="20"/>
      <c r="VEC2" s="20"/>
      <c r="VED2" s="20"/>
      <c r="VEE2" s="20"/>
      <c r="VEF2" s="20"/>
      <c r="VEG2" s="20"/>
      <c r="VEH2" s="20"/>
      <c r="VEI2" s="20"/>
      <c r="VEJ2" s="20"/>
      <c r="VEK2" s="20"/>
      <c r="VEL2" s="20"/>
      <c r="VEM2" s="20"/>
      <c r="VEN2" s="20"/>
      <c r="VEO2" s="20"/>
      <c r="VEP2" s="20"/>
      <c r="VEQ2" s="20"/>
      <c r="VER2" s="20"/>
      <c r="VES2" s="20"/>
      <c r="VET2" s="20"/>
      <c r="VEU2" s="20"/>
      <c r="VEV2" s="20"/>
      <c r="VEW2" s="20"/>
      <c r="VEX2" s="20"/>
      <c r="VEY2" s="20"/>
      <c r="VEZ2" s="20"/>
      <c r="VFA2" s="20"/>
      <c r="VFB2" s="20"/>
      <c r="VFC2" s="20"/>
      <c r="VFD2" s="20"/>
      <c r="VFE2" s="20"/>
      <c r="VFF2" s="20"/>
      <c r="VFG2" s="20"/>
      <c r="VFH2" s="20"/>
      <c r="VFI2" s="20"/>
      <c r="VFJ2" s="20"/>
      <c r="VFK2" s="20"/>
      <c r="VFL2" s="20"/>
      <c r="VFM2" s="20"/>
      <c r="VFN2" s="20"/>
      <c r="VFO2" s="20"/>
      <c r="VFP2" s="20"/>
      <c r="VFQ2" s="20"/>
      <c r="VFR2" s="20"/>
      <c r="VFS2" s="20"/>
      <c r="VFT2" s="20"/>
      <c r="VFU2" s="20"/>
      <c r="VFV2" s="20"/>
      <c r="VFW2" s="20"/>
      <c r="VFX2" s="20"/>
      <c r="VFY2" s="20"/>
      <c r="VFZ2" s="20"/>
      <c r="VGA2" s="20"/>
      <c r="VGB2" s="20"/>
      <c r="VGC2" s="20"/>
      <c r="VGD2" s="20"/>
      <c r="VGE2" s="20"/>
      <c r="VGF2" s="20"/>
      <c r="VGG2" s="20"/>
      <c r="VGH2" s="20"/>
      <c r="VGI2" s="20"/>
      <c r="VGJ2" s="20"/>
      <c r="VGK2" s="20"/>
      <c r="VGL2" s="20"/>
      <c r="VGM2" s="20"/>
      <c r="VGN2" s="20"/>
      <c r="VGO2" s="20"/>
      <c r="VGP2" s="20"/>
      <c r="VGQ2" s="20"/>
      <c r="VGR2" s="20"/>
      <c r="VGS2" s="20"/>
      <c r="VGT2" s="20"/>
      <c r="VGU2" s="20"/>
      <c r="VGV2" s="20"/>
      <c r="VGW2" s="20"/>
      <c r="VGX2" s="20"/>
      <c r="VGY2" s="20"/>
      <c r="VGZ2" s="20"/>
      <c r="VHA2" s="20"/>
      <c r="VHB2" s="20"/>
      <c r="VHC2" s="20"/>
      <c r="VHD2" s="20"/>
      <c r="VHE2" s="20"/>
      <c r="VHF2" s="20"/>
      <c r="VHG2" s="20"/>
      <c r="VHH2" s="20"/>
      <c r="VHI2" s="20"/>
      <c r="VHJ2" s="20"/>
      <c r="VHK2" s="20"/>
      <c r="VHL2" s="20"/>
      <c r="VHM2" s="20"/>
      <c r="VHN2" s="20"/>
      <c r="VHO2" s="20"/>
      <c r="VHP2" s="20"/>
      <c r="VHQ2" s="20"/>
      <c r="VHR2" s="20"/>
      <c r="VHS2" s="20"/>
      <c r="VHT2" s="20"/>
      <c r="VHU2" s="20"/>
      <c r="VHV2" s="20"/>
      <c r="VHW2" s="20"/>
      <c r="VHX2" s="20"/>
      <c r="VHY2" s="20"/>
      <c r="VHZ2" s="20"/>
      <c r="VIA2" s="20"/>
      <c r="VIB2" s="20"/>
      <c r="VIC2" s="20"/>
      <c r="VID2" s="20"/>
      <c r="VIE2" s="20"/>
      <c r="VIF2" s="20"/>
      <c r="VIG2" s="20"/>
      <c r="VIH2" s="20"/>
      <c r="VII2" s="20"/>
      <c r="VIJ2" s="20"/>
      <c r="VIK2" s="20"/>
      <c r="VIL2" s="20"/>
      <c r="VIM2" s="20"/>
      <c r="VIN2" s="20"/>
      <c r="VIO2" s="20"/>
      <c r="VIP2" s="20"/>
      <c r="VIQ2" s="20"/>
      <c r="VIR2" s="20"/>
      <c r="VIS2" s="20"/>
      <c r="VIT2" s="20"/>
      <c r="VIU2" s="20"/>
      <c r="VIV2" s="20"/>
      <c r="VIW2" s="20"/>
      <c r="VIX2" s="20"/>
      <c r="VIY2" s="20"/>
      <c r="VIZ2" s="20"/>
      <c r="VJA2" s="20"/>
      <c r="VJB2" s="20"/>
      <c r="VJC2" s="20"/>
      <c r="VJD2" s="20"/>
      <c r="VJE2" s="20"/>
      <c r="VJF2" s="20"/>
      <c r="VJG2" s="20"/>
      <c r="VJH2" s="20"/>
      <c r="VJI2" s="20"/>
      <c r="VJJ2" s="20"/>
      <c r="VJK2" s="20"/>
      <c r="VJL2" s="20"/>
      <c r="VJM2" s="20"/>
      <c r="VJN2" s="20"/>
      <c r="VJO2" s="20"/>
      <c r="VJP2" s="20"/>
      <c r="VJQ2" s="20"/>
      <c r="VJR2" s="20"/>
      <c r="VJS2" s="20"/>
      <c r="VJT2" s="20"/>
      <c r="VJU2" s="20"/>
      <c r="VJV2" s="20"/>
      <c r="VJW2" s="20"/>
      <c r="VJX2" s="20"/>
      <c r="VJY2" s="20"/>
      <c r="VJZ2" s="20"/>
      <c r="VKA2" s="20"/>
      <c r="VKB2" s="20"/>
      <c r="VKC2" s="20"/>
      <c r="VKD2" s="20"/>
      <c r="VKE2" s="20"/>
      <c r="VKF2" s="20"/>
      <c r="VKG2" s="20"/>
      <c r="VKH2" s="20"/>
      <c r="VKI2" s="20"/>
      <c r="VKJ2" s="20"/>
      <c r="VKK2" s="20"/>
      <c r="VKL2" s="20"/>
      <c r="VKM2" s="20"/>
      <c r="VKN2" s="20"/>
      <c r="VKO2" s="20"/>
      <c r="VKP2" s="20"/>
      <c r="VKQ2" s="20"/>
      <c r="VKR2" s="20"/>
      <c r="VKS2" s="20"/>
      <c r="VKT2" s="20"/>
      <c r="VKU2" s="20"/>
      <c r="VKV2" s="20"/>
      <c r="VKW2" s="20"/>
      <c r="VKX2" s="20"/>
      <c r="VKY2" s="20"/>
      <c r="VKZ2" s="20"/>
      <c r="VLA2" s="20"/>
      <c r="VLB2" s="20"/>
      <c r="VLC2" s="20"/>
      <c r="VLD2" s="20"/>
      <c r="VLE2" s="20"/>
      <c r="VLF2" s="20"/>
      <c r="VLG2" s="20"/>
      <c r="VLH2" s="20"/>
      <c r="VLI2" s="20"/>
      <c r="VLJ2" s="20"/>
      <c r="VLK2" s="20"/>
      <c r="VLL2" s="20"/>
      <c r="VLM2" s="20"/>
      <c r="VLN2" s="20"/>
      <c r="VLO2" s="20"/>
      <c r="VLP2" s="20"/>
      <c r="VLQ2" s="20"/>
      <c r="VLR2" s="20"/>
      <c r="VLS2" s="20"/>
      <c r="VLT2" s="20"/>
      <c r="VLU2" s="20"/>
      <c r="VLV2" s="20"/>
      <c r="VLW2" s="20"/>
      <c r="VLX2" s="20"/>
      <c r="VLY2" s="20"/>
      <c r="VLZ2" s="20"/>
      <c r="VMA2" s="20"/>
      <c r="VMB2" s="20"/>
      <c r="VMC2" s="20"/>
      <c r="VMD2" s="20"/>
      <c r="VME2" s="20"/>
      <c r="VMF2" s="20"/>
      <c r="VMG2" s="20"/>
      <c r="VMH2" s="20"/>
      <c r="VMI2" s="20"/>
      <c r="VMJ2" s="20"/>
      <c r="VMK2" s="20"/>
      <c r="VML2" s="20"/>
      <c r="VMM2" s="20"/>
      <c r="VMN2" s="20"/>
      <c r="VMO2" s="20"/>
      <c r="VMP2" s="20"/>
      <c r="VMQ2" s="20"/>
      <c r="VMR2" s="20"/>
      <c r="VMS2" s="20"/>
      <c r="VMT2" s="20"/>
      <c r="VMU2" s="20"/>
      <c r="VMV2" s="20"/>
      <c r="VMW2" s="20"/>
      <c r="VMX2" s="20"/>
      <c r="VMY2" s="20"/>
      <c r="VMZ2" s="20"/>
      <c r="VNA2" s="20"/>
      <c r="VNB2" s="20"/>
      <c r="VNC2" s="20"/>
      <c r="VND2" s="20"/>
      <c r="VNE2" s="20"/>
      <c r="VNF2" s="20"/>
      <c r="VNG2" s="20"/>
      <c r="VNH2" s="20"/>
      <c r="VNI2" s="20"/>
      <c r="VNJ2" s="20"/>
      <c r="VNK2" s="20"/>
      <c r="VNL2" s="20"/>
      <c r="VNM2" s="20"/>
      <c r="VNN2" s="20"/>
      <c r="VNO2" s="20"/>
      <c r="VNP2" s="20"/>
      <c r="VNQ2" s="20"/>
      <c r="VNR2" s="20"/>
      <c r="VNS2" s="20"/>
      <c r="VNT2" s="20"/>
      <c r="VNU2" s="20"/>
      <c r="VNV2" s="20"/>
      <c r="VNW2" s="20"/>
      <c r="VNX2" s="20"/>
      <c r="VNY2" s="20"/>
      <c r="VNZ2" s="20"/>
      <c r="VOA2" s="20"/>
      <c r="VOB2" s="20"/>
      <c r="VOC2" s="20"/>
      <c r="VOD2" s="20"/>
      <c r="VOE2" s="20"/>
      <c r="VOF2" s="20"/>
      <c r="VOG2" s="20"/>
      <c r="VOH2" s="20"/>
      <c r="VOI2" s="20"/>
      <c r="VOJ2" s="20"/>
      <c r="VOK2" s="20"/>
      <c r="VOL2" s="20"/>
      <c r="VOM2" s="20"/>
      <c r="VON2" s="20"/>
      <c r="VOO2" s="20"/>
      <c r="VOP2" s="20"/>
      <c r="VOQ2" s="20"/>
      <c r="VOR2" s="20"/>
      <c r="VOS2" s="20"/>
      <c r="VOT2" s="20"/>
      <c r="VOU2" s="20"/>
      <c r="VOV2" s="20"/>
      <c r="VOW2" s="20"/>
      <c r="VOX2" s="20"/>
      <c r="VOY2" s="20"/>
      <c r="VOZ2" s="20"/>
      <c r="VPA2" s="20"/>
      <c r="VPB2" s="20"/>
      <c r="VPC2" s="20"/>
      <c r="VPD2" s="20"/>
      <c r="VPE2" s="20"/>
      <c r="VPF2" s="20"/>
      <c r="VPG2" s="20"/>
      <c r="VPH2" s="20"/>
      <c r="VPI2" s="20"/>
      <c r="VPJ2" s="20"/>
      <c r="VPK2" s="20"/>
      <c r="VPL2" s="20"/>
      <c r="VPM2" s="20"/>
      <c r="VPN2" s="20"/>
      <c r="VPO2" s="20"/>
      <c r="VPP2" s="20"/>
      <c r="VPQ2" s="20"/>
      <c r="VPR2" s="20"/>
      <c r="VPS2" s="20"/>
      <c r="VPT2" s="20"/>
      <c r="VPU2" s="20"/>
      <c r="VPV2" s="20"/>
      <c r="VPW2" s="20"/>
      <c r="VPX2" s="20"/>
      <c r="VPY2" s="20"/>
      <c r="VPZ2" s="20"/>
      <c r="VQA2" s="20"/>
      <c r="VQB2" s="20"/>
      <c r="VQC2" s="20"/>
      <c r="VQD2" s="20"/>
      <c r="VQE2" s="20"/>
      <c r="VQF2" s="20"/>
      <c r="VQG2" s="20"/>
      <c r="VQH2" s="20"/>
      <c r="VQI2" s="20"/>
      <c r="VQJ2" s="20"/>
      <c r="VQK2" s="20"/>
      <c r="VQL2" s="20"/>
      <c r="VQM2" s="20"/>
      <c r="VQN2" s="20"/>
      <c r="VQO2" s="20"/>
      <c r="VQP2" s="20"/>
      <c r="VQQ2" s="20"/>
      <c r="VQR2" s="20"/>
      <c r="VQS2" s="20"/>
      <c r="VQT2" s="20"/>
      <c r="VQU2" s="20"/>
      <c r="VQV2" s="20"/>
      <c r="VQW2" s="20"/>
      <c r="VQX2" s="20"/>
      <c r="VQY2" s="20"/>
      <c r="VQZ2" s="20"/>
      <c r="VRA2" s="20"/>
      <c r="VRB2" s="20"/>
      <c r="VRC2" s="20"/>
      <c r="VRD2" s="20"/>
      <c r="VRE2" s="20"/>
      <c r="VRF2" s="20"/>
      <c r="VRG2" s="20"/>
      <c r="VRH2" s="20"/>
      <c r="VRI2" s="20"/>
      <c r="VRJ2" s="20"/>
      <c r="VRK2" s="20"/>
      <c r="VRL2" s="20"/>
      <c r="VRM2" s="20"/>
      <c r="VRN2" s="20"/>
      <c r="VRO2" s="20"/>
      <c r="VRP2" s="20"/>
      <c r="VRQ2" s="20"/>
      <c r="VRR2" s="20"/>
      <c r="VRS2" s="20"/>
      <c r="VRT2" s="20"/>
      <c r="VRU2" s="20"/>
      <c r="VRV2" s="20"/>
      <c r="VRW2" s="20"/>
      <c r="VRX2" s="20"/>
      <c r="VRY2" s="20"/>
      <c r="VRZ2" s="20"/>
      <c r="VSA2" s="20"/>
      <c r="VSB2" s="20"/>
      <c r="VSC2" s="20"/>
      <c r="VSD2" s="20"/>
      <c r="VSE2" s="20"/>
      <c r="VSF2" s="20"/>
      <c r="VSG2" s="20"/>
      <c r="VSH2" s="20"/>
      <c r="VSI2" s="20"/>
      <c r="VSJ2" s="20"/>
      <c r="VSK2" s="20"/>
      <c r="VSL2" s="20"/>
      <c r="VSM2" s="20"/>
      <c r="VSN2" s="20"/>
      <c r="VSO2" s="20"/>
      <c r="VSP2" s="20"/>
      <c r="VSQ2" s="20"/>
      <c r="VSR2" s="20"/>
      <c r="VSS2" s="20"/>
      <c r="VST2" s="20"/>
      <c r="VSU2" s="20"/>
      <c r="VSV2" s="20"/>
      <c r="VSW2" s="20"/>
      <c r="VSX2" s="20"/>
      <c r="VSY2" s="20"/>
      <c r="VSZ2" s="20"/>
      <c r="VTA2" s="20"/>
      <c r="VTB2" s="20"/>
      <c r="VTC2" s="20"/>
      <c r="VTD2" s="20"/>
      <c r="VTE2" s="20"/>
      <c r="VTF2" s="20"/>
      <c r="VTG2" s="20"/>
      <c r="VTH2" s="20"/>
      <c r="VTI2" s="20"/>
      <c r="VTJ2" s="20"/>
      <c r="VTK2" s="20"/>
      <c r="VTL2" s="20"/>
      <c r="VTM2" s="20"/>
      <c r="VTN2" s="20"/>
      <c r="VTO2" s="20"/>
      <c r="VTP2" s="20"/>
      <c r="VTQ2" s="20"/>
      <c r="VTR2" s="20"/>
      <c r="VTS2" s="20"/>
      <c r="VTT2" s="20"/>
      <c r="VTU2" s="20"/>
      <c r="VTV2" s="20"/>
      <c r="VTW2" s="20"/>
      <c r="VTX2" s="20"/>
      <c r="VTY2" s="20"/>
      <c r="VTZ2" s="20"/>
      <c r="VUA2" s="20"/>
      <c r="VUB2" s="20"/>
      <c r="VUC2" s="20"/>
      <c r="VUD2" s="20"/>
      <c r="VUE2" s="20"/>
      <c r="VUF2" s="20"/>
      <c r="VUG2" s="20"/>
      <c r="VUH2" s="20"/>
      <c r="VUI2" s="20"/>
      <c r="VUJ2" s="20"/>
      <c r="VUK2" s="20"/>
      <c r="VUL2" s="20"/>
      <c r="VUM2" s="20"/>
      <c r="VUN2" s="20"/>
      <c r="VUO2" s="20"/>
      <c r="VUP2" s="20"/>
      <c r="VUQ2" s="20"/>
      <c r="VUR2" s="20"/>
      <c r="VUS2" s="20"/>
      <c r="VUT2" s="20"/>
      <c r="VUU2" s="20"/>
      <c r="VUV2" s="20"/>
      <c r="VUW2" s="20"/>
      <c r="VUX2" s="20"/>
      <c r="VUY2" s="20"/>
      <c r="VUZ2" s="20"/>
      <c r="VVA2" s="20"/>
      <c r="VVB2" s="20"/>
      <c r="VVC2" s="20"/>
      <c r="VVD2" s="20"/>
      <c r="VVE2" s="20"/>
      <c r="VVF2" s="20"/>
      <c r="VVG2" s="20"/>
      <c r="VVH2" s="20"/>
      <c r="VVI2" s="20"/>
      <c r="VVJ2" s="20"/>
      <c r="VVK2" s="20"/>
      <c r="VVL2" s="20"/>
      <c r="VVM2" s="20"/>
      <c r="VVN2" s="20"/>
      <c r="VVO2" s="20"/>
      <c r="VVP2" s="20"/>
      <c r="VVQ2" s="20"/>
      <c r="VVR2" s="20"/>
      <c r="VVS2" s="20"/>
      <c r="VVT2" s="20"/>
      <c r="VVU2" s="20"/>
      <c r="VVV2" s="20"/>
      <c r="VVW2" s="20"/>
      <c r="VVX2" s="20"/>
      <c r="VVY2" s="20"/>
      <c r="VVZ2" s="20"/>
      <c r="VWA2" s="20"/>
      <c r="VWB2" s="20"/>
      <c r="VWC2" s="20"/>
      <c r="VWD2" s="20"/>
      <c r="VWE2" s="20"/>
      <c r="VWF2" s="20"/>
      <c r="VWG2" s="20"/>
      <c r="VWH2" s="20"/>
      <c r="VWI2" s="20"/>
      <c r="VWJ2" s="20"/>
      <c r="VWK2" s="20"/>
      <c r="VWL2" s="20"/>
      <c r="VWM2" s="20"/>
      <c r="VWN2" s="20"/>
      <c r="VWO2" s="20"/>
      <c r="VWP2" s="20"/>
      <c r="VWQ2" s="20"/>
      <c r="VWR2" s="20"/>
      <c r="VWS2" s="20"/>
      <c r="VWT2" s="20"/>
      <c r="VWU2" s="20"/>
      <c r="VWV2" s="20"/>
      <c r="VWW2" s="20"/>
      <c r="VWX2" s="20"/>
      <c r="VWY2" s="20"/>
      <c r="VWZ2" s="20"/>
      <c r="VXA2" s="20"/>
      <c r="VXB2" s="20"/>
      <c r="VXC2" s="20"/>
      <c r="VXD2" s="20"/>
      <c r="VXE2" s="20"/>
      <c r="VXF2" s="20"/>
      <c r="VXG2" s="20"/>
      <c r="VXH2" s="20"/>
      <c r="VXI2" s="20"/>
      <c r="VXJ2" s="20"/>
      <c r="VXK2" s="20"/>
      <c r="VXL2" s="20"/>
      <c r="VXM2" s="20"/>
      <c r="VXN2" s="20"/>
      <c r="VXO2" s="20"/>
      <c r="VXP2" s="20"/>
      <c r="VXQ2" s="20"/>
      <c r="VXR2" s="20"/>
      <c r="VXS2" s="20"/>
      <c r="VXT2" s="20"/>
      <c r="VXU2" s="20"/>
      <c r="VXV2" s="20"/>
      <c r="VXW2" s="20"/>
      <c r="VXX2" s="20"/>
      <c r="VXY2" s="20"/>
      <c r="VXZ2" s="20"/>
      <c r="VYA2" s="20"/>
      <c r="VYB2" s="20"/>
      <c r="VYC2" s="20"/>
      <c r="VYD2" s="20"/>
      <c r="VYE2" s="20"/>
      <c r="VYF2" s="20"/>
      <c r="VYG2" s="20"/>
      <c r="VYH2" s="20"/>
      <c r="VYI2" s="20"/>
      <c r="VYJ2" s="20"/>
      <c r="VYK2" s="20"/>
      <c r="VYL2" s="20"/>
      <c r="VYM2" s="20"/>
      <c r="VYN2" s="20"/>
      <c r="VYO2" s="20"/>
      <c r="VYP2" s="20"/>
      <c r="VYQ2" s="20"/>
      <c r="VYR2" s="20"/>
      <c r="VYS2" s="20"/>
      <c r="VYT2" s="20"/>
      <c r="VYU2" s="20"/>
      <c r="VYV2" s="20"/>
      <c r="VYW2" s="20"/>
      <c r="VYX2" s="20"/>
      <c r="VYY2" s="20"/>
      <c r="VYZ2" s="20"/>
      <c r="VZA2" s="20"/>
      <c r="VZB2" s="20"/>
      <c r="VZC2" s="20"/>
      <c r="VZD2" s="20"/>
      <c r="VZE2" s="20"/>
      <c r="VZF2" s="20"/>
      <c r="VZG2" s="20"/>
      <c r="VZH2" s="20"/>
      <c r="VZI2" s="20"/>
      <c r="VZJ2" s="20"/>
      <c r="VZK2" s="20"/>
      <c r="VZL2" s="20"/>
      <c r="VZM2" s="20"/>
      <c r="VZN2" s="20"/>
      <c r="VZO2" s="20"/>
      <c r="VZP2" s="20"/>
      <c r="VZQ2" s="20"/>
      <c r="VZR2" s="20"/>
      <c r="VZS2" s="20"/>
      <c r="VZT2" s="20"/>
      <c r="VZU2" s="20"/>
      <c r="VZV2" s="20"/>
      <c r="VZW2" s="20"/>
      <c r="VZX2" s="20"/>
      <c r="VZY2" s="20"/>
      <c r="VZZ2" s="20"/>
      <c r="WAA2" s="20"/>
      <c r="WAB2" s="20"/>
      <c r="WAC2" s="20"/>
      <c r="WAD2" s="20"/>
      <c r="WAE2" s="20"/>
      <c r="WAF2" s="20"/>
      <c r="WAG2" s="20"/>
      <c r="WAH2" s="20"/>
      <c r="WAI2" s="20"/>
      <c r="WAJ2" s="20"/>
      <c r="WAK2" s="20"/>
      <c r="WAL2" s="20"/>
      <c r="WAM2" s="20"/>
      <c r="WAN2" s="20"/>
      <c r="WAO2" s="20"/>
      <c r="WAP2" s="20"/>
      <c r="WAQ2" s="20"/>
      <c r="WAR2" s="20"/>
      <c r="WAS2" s="20"/>
      <c r="WAT2" s="20"/>
      <c r="WAU2" s="20"/>
      <c r="WAV2" s="20"/>
      <c r="WAW2" s="20"/>
      <c r="WAX2" s="20"/>
      <c r="WAY2" s="20"/>
      <c r="WAZ2" s="20"/>
      <c r="WBA2" s="20"/>
      <c r="WBB2" s="20"/>
      <c r="WBC2" s="20"/>
      <c r="WBD2" s="20"/>
      <c r="WBE2" s="20"/>
      <c r="WBF2" s="20"/>
      <c r="WBG2" s="20"/>
      <c r="WBH2" s="20"/>
      <c r="WBI2" s="20"/>
      <c r="WBJ2" s="20"/>
      <c r="WBK2" s="20"/>
      <c r="WBL2" s="20"/>
      <c r="WBM2" s="20"/>
      <c r="WBN2" s="20"/>
      <c r="WBO2" s="20"/>
      <c r="WBP2" s="20"/>
      <c r="WBQ2" s="20"/>
      <c r="WBR2" s="20"/>
      <c r="WBS2" s="20"/>
      <c r="WBT2" s="20"/>
      <c r="WBU2" s="20"/>
      <c r="WBV2" s="20"/>
      <c r="WBW2" s="20"/>
      <c r="WBX2" s="20"/>
      <c r="WBY2" s="20"/>
      <c r="WBZ2" s="20"/>
      <c r="WCA2" s="20"/>
      <c r="WCB2" s="20"/>
      <c r="WCC2" s="20"/>
      <c r="WCD2" s="20"/>
      <c r="WCE2" s="20"/>
      <c r="WCF2" s="20"/>
      <c r="WCG2" s="20"/>
      <c r="WCH2" s="20"/>
      <c r="WCI2" s="20"/>
      <c r="WCJ2" s="20"/>
      <c r="WCK2" s="20"/>
      <c r="WCL2" s="20"/>
      <c r="WCM2" s="20"/>
      <c r="WCN2" s="20"/>
      <c r="WCO2" s="20"/>
      <c r="WCP2" s="20"/>
      <c r="WCQ2" s="20"/>
      <c r="WCR2" s="20"/>
      <c r="WCS2" s="20"/>
      <c r="WCT2" s="20"/>
      <c r="WCU2" s="20"/>
      <c r="WCV2" s="20"/>
      <c r="WCW2" s="20"/>
      <c r="WCX2" s="20"/>
      <c r="WCY2" s="20"/>
      <c r="WCZ2" s="20"/>
      <c r="WDA2" s="20"/>
      <c r="WDB2" s="20"/>
      <c r="WDC2" s="20"/>
      <c r="WDD2" s="20"/>
      <c r="WDE2" s="20"/>
      <c r="WDF2" s="20"/>
      <c r="WDG2" s="20"/>
      <c r="WDH2" s="20"/>
      <c r="WDI2" s="20"/>
      <c r="WDJ2" s="20"/>
      <c r="WDK2" s="20"/>
      <c r="WDL2" s="20"/>
      <c r="WDM2" s="20"/>
      <c r="WDN2" s="20"/>
      <c r="WDO2" s="20"/>
      <c r="WDP2" s="20"/>
      <c r="WDQ2" s="20"/>
      <c r="WDR2" s="20"/>
      <c r="WDS2" s="20"/>
      <c r="WDT2" s="20"/>
      <c r="WDU2" s="20"/>
      <c r="WDV2" s="20"/>
      <c r="WDW2" s="20"/>
      <c r="WDX2" s="20"/>
      <c r="WDY2" s="20"/>
      <c r="WDZ2" s="20"/>
      <c r="WEA2" s="20"/>
      <c r="WEB2" s="20"/>
      <c r="WEC2" s="20"/>
      <c r="WED2" s="20"/>
      <c r="WEE2" s="20"/>
      <c r="WEF2" s="20"/>
      <c r="WEG2" s="20"/>
      <c r="WEH2" s="20"/>
      <c r="WEI2" s="20"/>
      <c r="WEJ2" s="20"/>
      <c r="WEK2" s="20"/>
      <c r="WEL2" s="20"/>
      <c r="WEM2" s="20"/>
      <c r="WEN2" s="20"/>
      <c r="WEO2" s="20"/>
      <c r="WEP2" s="20"/>
      <c r="WEQ2" s="20"/>
      <c r="WER2" s="20"/>
      <c r="WES2" s="20"/>
      <c r="WET2" s="20"/>
      <c r="WEU2" s="20"/>
      <c r="WEV2" s="20"/>
      <c r="WEW2" s="20"/>
      <c r="WEX2" s="20"/>
      <c r="WEY2" s="20"/>
      <c r="WEZ2" s="20"/>
      <c r="WFA2" s="20"/>
      <c r="WFB2" s="20"/>
      <c r="WFC2" s="20"/>
      <c r="WFD2" s="20"/>
      <c r="WFE2" s="20"/>
      <c r="WFF2" s="20"/>
      <c r="WFG2" s="20"/>
      <c r="WFH2" s="20"/>
      <c r="WFI2" s="20"/>
      <c r="WFJ2" s="20"/>
      <c r="WFK2" s="20"/>
      <c r="WFL2" s="20"/>
      <c r="WFM2" s="20"/>
      <c r="WFN2" s="20"/>
      <c r="WFO2" s="20"/>
      <c r="WFP2" s="20"/>
      <c r="WFQ2" s="20"/>
      <c r="WFR2" s="20"/>
      <c r="WFS2" s="20"/>
      <c r="WFT2" s="20"/>
      <c r="WFU2" s="20"/>
      <c r="WFV2" s="20"/>
      <c r="WFW2" s="20"/>
      <c r="WFX2" s="20"/>
      <c r="WFY2" s="20"/>
      <c r="WFZ2" s="20"/>
      <c r="WGA2" s="20"/>
      <c r="WGB2" s="20"/>
      <c r="WGC2" s="20"/>
      <c r="WGD2" s="20"/>
      <c r="WGE2" s="20"/>
      <c r="WGF2" s="20"/>
      <c r="WGG2" s="20"/>
      <c r="WGH2" s="20"/>
      <c r="WGI2" s="20"/>
      <c r="WGJ2" s="20"/>
      <c r="WGK2" s="20"/>
      <c r="WGL2" s="20"/>
      <c r="WGM2" s="20"/>
      <c r="WGN2" s="20"/>
      <c r="WGO2" s="20"/>
      <c r="WGP2" s="20"/>
      <c r="WGQ2" s="20"/>
      <c r="WGR2" s="20"/>
      <c r="WGS2" s="20"/>
      <c r="WGT2" s="20"/>
      <c r="WGU2" s="20"/>
      <c r="WGV2" s="20"/>
      <c r="WGW2" s="20"/>
      <c r="WGX2" s="20"/>
      <c r="WGY2" s="20"/>
      <c r="WGZ2" s="20"/>
      <c r="WHA2" s="20"/>
      <c r="WHB2" s="20"/>
      <c r="WHC2" s="20"/>
      <c r="WHD2" s="20"/>
      <c r="WHE2" s="20"/>
      <c r="WHF2" s="20"/>
      <c r="WHG2" s="20"/>
      <c r="WHH2" s="20"/>
      <c r="WHI2" s="20"/>
      <c r="WHJ2" s="20"/>
      <c r="WHK2" s="20"/>
      <c r="WHL2" s="20"/>
      <c r="WHM2" s="20"/>
      <c r="WHN2" s="20"/>
      <c r="WHO2" s="20"/>
      <c r="WHP2" s="20"/>
      <c r="WHQ2" s="20"/>
      <c r="WHR2" s="20"/>
      <c r="WHS2" s="20"/>
      <c r="WHT2" s="20"/>
      <c r="WHU2" s="20"/>
      <c r="WHV2" s="20"/>
      <c r="WHW2" s="20"/>
      <c r="WHX2" s="20"/>
      <c r="WHY2" s="20"/>
      <c r="WHZ2" s="20"/>
      <c r="WIA2" s="20"/>
      <c r="WIB2" s="20"/>
      <c r="WIC2" s="20"/>
      <c r="WID2" s="20"/>
      <c r="WIE2" s="20"/>
      <c r="WIF2" s="20"/>
      <c r="WIG2" s="20"/>
      <c r="WIH2" s="20"/>
      <c r="WII2" s="20"/>
      <c r="WIJ2" s="20"/>
      <c r="WIK2" s="20"/>
      <c r="WIL2" s="20"/>
      <c r="WIM2" s="20"/>
      <c r="WIN2" s="20"/>
      <c r="WIO2" s="20"/>
      <c r="WIP2" s="20"/>
      <c r="WIQ2" s="20"/>
      <c r="WIR2" s="20"/>
      <c r="WIS2" s="20"/>
      <c r="WIT2" s="20"/>
      <c r="WIU2" s="20"/>
      <c r="WIV2" s="20"/>
      <c r="WIW2" s="20"/>
      <c r="WIX2" s="20"/>
      <c r="WIY2" s="20"/>
      <c r="WIZ2" s="20"/>
      <c r="WJA2" s="20"/>
      <c r="WJB2" s="20"/>
      <c r="WJC2" s="20"/>
      <c r="WJD2" s="20"/>
      <c r="WJE2" s="20"/>
      <c r="WJF2" s="20"/>
      <c r="WJG2" s="20"/>
      <c r="WJH2" s="20"/>
      <c r="WJI2" s="20"/>
      <c r="WJJ2" s="20"/>
      <c r="WJK2" s="20"/>
      <c r="WJL2" s="20"/>
      <c r="WJM2" s="20"/>
      <c r="WJN2" s="20"/>
      <c r="WJO2" s="20"/>
      <c r="WJP2" s="20"/>
      <c r="WJQ2" s="20"/>
      <c r="WJR2" s="20"/>
      <c r="WJS2" s="20"/>
      <c r="WJT2" s="20"/>
      <c r="WJU2" s="20"/>
      <c r="WJV2" s="20"/>
      <c r="WJW2" s="20"/>
      <c r="WJX2" s="20"/>
      <c r="WJY2" s="20"/>
      <c r="WJZ2" s="20"/>
      <c r="WKA2" s="20"/>
      <c r="WKB2" s="20"/>
      <c r="WKC2" s="20"/>
      <c r="WKD2" s="20"/>
      <c r="WKE2" s="20"/>
      <c r="WKF2" s="20"/>
      <c r="WKG2" s="20"/>
      <c r="WKH2" s="20"/>
      <c r="WKI2" s="20"/>
      <c r="WKJ2" s="20"/>
      <c r="WKK2" s="20"/>
      <c r="WKL2" s="20"/>
      <c r="WKM2" s="20"/>
      <c r="WKN2" s="20"/>
      <c r="WKO2" s="20"/>
      <c r="WKP2" s="20"/>
      <c r="WKQ2" s="20"/>
      <c r="WKR2" s="20"/>
      <c r="WKS2" s="20"/>
      <c r="WKT2" s="20"/>
      <c r="WKU2" s="20"/>
      <c r="WKV2" s="20"/>
      <c r="WKW2" s="20"/>
      <c r="WKX2" s="20"/>
      <c r="WKY2" s="20"/>
      <c r="WKZ2" s="20"/>
      <c r="WLA2" s="20"/>
      <c r="WLB2" s="20"/>
      <c r="WLC2" s="20"/>
      <c r="WLD2" s="20"/>
      <c r="WLE2" s="20"/>
      <c r="WLF2" s="20"/>
      <c r="WLG2" s="20"/>
      <c r="WLH2" s="20"/>
      <c r="WLI2" s="20"/>
      <c r="WLJ2" s="20"/>
      <c r="WLK2" s="20"/>
      <c r="WLL2" s="20"/>
      <c r="WLM2" s="20"/>
      <c r="WLN2" s="20"/>
      <c r="WLO2" s="20"/>
      <c r="WLP2" s="20"/>
      <c r="WLQ2" s="20"/>
      <c r="WLR2" s="20"/>
      <c r="WLS2" s="20"/>
      <c r="WLT2" s="20"/>
      <c r="WLU2" s="20"/>
      <c r="WLV2" s="20"/>
      <c r="WLW2" s="20"/>
      <c r="WLX2" s="20"/>
      <c r="WLY2" s="20"/>
      <c r="WLZ2" s="20"/>
      <c r="WMA2" s="20"/>
      <c r="WMB2" s="20"/>
      <c r="WMC2" s="20"/>
      <c r="WMD2" s="20"/>
      <c r="WME2" s="20"/>
      <c r="WMF2" s="20"/>
      <c r="WMG2" s="20"/>
      <c r="WMH2" s="20"/>
      <c r="WMI2" s="20"/>
      <c r="WMJ2" s="20"/>
      <c r="WMK2" s="20"/>
      <c r="WML2" s="20"/>
      <c r="WMM2" s="20"/>
      <c r="WMN2" s="20"/>
      <c r="WMO2" s="20"/>
      <c r="WMP2" s="20"/>
      <c r="WMQ2" s="20"/>
      <c r="WMR2" s="20"/>
      <c r="WMS2" s="20"/>
      <c r="WMT2" s="20"/>
      <c r="WMU2" s="20"/>
      <c r="WMV2" s="20"/>
      <c r="WMW2" s="20"/>
      <c r="WMX2" s="20"/>
      <c r="WMY2" s="20"/>
      <c r="WMZ2" s="20"/>
      <c r="WNA2" s="20"/>
      <c r="WNB2" s="20"/>
      <c r="WNC2" s="20"/>
      <c r="WND2" s="20"/>
      <c r="WNE2" s="20"/>
      <c r="WNF2" s="20"/>
      <c r="WNG2" s="20"/>
      <c r="WNH2" s="20"/>
      <c r="WNI2" s="20"/>
      <c r="WNJ2" s="20"/>
      <c r="WNK2" s="20"/>
      <c r="WNL2" s="20"/>
      <c r="WNM2" s="20"/>
      <c r="WNN2" s="20"/>
      <c r="WNO2" s="20"/>
      <c r="WNP2" s="20"/>
      <c r="WNQ2" s="20"/>
      <c r="WNR2" s="20"/>
      <c r="WNS2" s="20"/>
      <c r="WNT2" s="20"/>
      <c r="WNU2" s="20"/>
      <c r="WNV2" s="20"/>
      <c r="WNW2" s="20"/>
      <c r="WNX2" s="20"/>
      <c r="WNY2" s="20"/>
      <c r="WNZ2" s="20"/>
      <c r="WOA2" s="20"/>
      <c r="WOB2" s="20"/>
      <c r="WOC2" s="20"/>
      <c r="WOD2" s="20"/>
      <c r="WOE2" s="20"/>
      <c r="WOF2" s="20"/>
      <c r="WOG2" s="20"/>
      <c r="WOH2" s="20"/>
      <c r="WOI2" s="20"/>
      <c r="WOJ2" s="20"/>
      <c r="WOK2" s="20"/>
      <c r="WOL2" s="20"/>
      <c r="WOM2" s="20"/>
      <c r="WON2" s="20"/>
      <c r="WOO2" s="20"/>
      <c r="WOP2" s="20"/>
      <c r="WOQ2" s="20"/>
      <c r="WOR2" s="20"/>
      <c r="WOS2" s="20"/>
      <c r="WOT2" s="20"/>
      <c r="WOU2" s="20"/>
      <c r="WOV2" s="20"/>
      <c r="WOW2" s="20"/>
      <c r="WOX2" s="20"/>
      <c r="WOY2" s="20"/>
      <c r="WOZ2" s="20"/>
      <c r="WPA2" s="20"/>
      <c r="WPB2" s="20"/>
      <c r="WPC2" s="20"/>
      <c r="WPD2" s="20"/>
      <c r="WPE2" s="20"/>
      <c r="WPF2" s="20"/>
      <c r="WPG2" s="20"/>
      <c r="WPH2" s="20"/>
      <c r="WPI2" s="20"/>
      <c r="WPJ2" s="20"/>
      <c r="WPK2" s="20"/>
      <c r="WPL2" s="20"/>
      <c r="WPM2" s="20"/>
      <c r="WPN2" s="20"/>
      <c r="WPO2" s="20"/>
      <c r="WPP2" s="20"/>
      <c r="WPQ2" s="20"/>
      <c r="WPR2" s="20"/>
      <c r="WPS2" s="20"/>
      <c r="WPT2" s="20"/>
      <c r="WPU2" s="20"/>
      <c r="WPV2" s="20"/>
      <c r="WPW2" s="20"/>
      <c r="WPX2" s="20"/>
      <c r="WPY2" s="20"/>
      <c r="WPZ2" s="20"/>
      <c r="WQA2" s="20"/>
      <c r="WQB2" s="20"/>
      <c r="WQC2" s="20"/>
      <c r="WQD2" s="20"/>
      <c r="WQE2" s="20"/>
      <c r="WQF2" s="20"/>
      <c r="WQG2" s="20"/>
      <c r="WQH2" s="20"/>
      <c r="WQI2" s="20"/>
      <c r="WQJ2" s="20"/>
      <c r="WQK2" s="20"/>
      <c r="WQL2" s="20"/>
      <c r="WQM2" s="20"/>
      <c r="WQN2" s="20"/>
      <c r="WQO2" s="20"/>
      <c r="WQP2" s="20"/>
      <c r="WQQ2" s="20"/>
      <c r="WQR2" s="20"/>
      <c r="WQS2" s="20"/>
      <c r="WQT2" s="20"/>
      <c r="WQU2" s="20"/>
      <c r="WQV2" s="20"/>
      <c r="WQW2" s="20"/>
      <c r="WQX2" s="20"/>
      <c r="WQY2" s="20"/>
      <c r="WQZ2" s="20"/>
      <c r="WRA2" s="20"/>
      <c r="WRB2" s="20"/>
      <c r="WRC2" s="20"/>
      <c r="WRD2" s="20"/>
      <c r="WRE2" s="20"/>
      <c r="WRF2" s="20"/>
      <c r="WRG2" s="20"/>
      <c r="WRH2" s="20"/>
      <c r="WRI2" s="20"/>
      <c r="WRJ2" s="20"/>
      <c r="WRK2" s="20"/>
      <c r="WRL2" s="20"/>
      <c r="WRM2" s="20"/>
      <c r="WRN2" s="20"/>
      <c r="WRO2" s="20"/>
      <c r="WRP2" s="20"/>
      <c r="WRQ2" s="20"/>
      <c r="WRR2" s="20"/>
      <c r="WRS2" s="20"/>
      <c r="WRT2" s="20"/>
      <c r="WRU2" s="20"/>
      <c r="WRV2" s="20"/>
      <c r="WRW2" s="20"/>
      <c r="WRX2" s="20"/>
      <c r="WRY2" s="20"/>
      <c r="WRZ2" s="20"/>
      <c r="WSA2" s="20"/>
      <c r="WSB2" s="20"/>
      <c r="WSC2" s="20"/>
      <c r="WSD2" s="20"/>
      <c r="WSE2" s="20"/>
      <c r="WSF2" s="20"/>
      <c r="WSG2" s="20"/>
      <c r="WSH2" s="20"/>
      <c r="WSI2" s="20"/>
      <c r="WSJ2" s="20"/>
      <c r="WSK2" s="20"/>
      <c r="WSL2" s="20"/>
      <c r="WSM2" s="20"/>
      <c r="WSN2" s="20"/>
      <c r="WSO2" s="20"/>
      <c r="WSP2" s="20"/>
      <c r="WSQ2" s="20"/>
      <c r="WSR2" s="20"/>
      <c r="WSS2" s="20"/>
      <c r="WST2" s="20"/>
      <c r="WSU2" s="20"/>
      <c r="WSV2" s="20"/>
      <c r="WSW2" s="20"/>
      <c r="WSX2" s="20"/>
      <c r="WSY2" s="20"/>
      <c r="WSZ2" s="20"/>
      <c r="WTA2" s="20"/>
      <c r="WTB2" s="20"/>
      <c r="WTC2" s="20"/>
      <c r="WTD2" s="20"/>
      <c r="WTE2" s="20"/>
      <c r="WTF2" s="20"/>
      <c r="WTG2" s="20"/>
      <c r="WTH2" s="20"/>
      <c r="WTI2" s="20"/>
      <c r="WTJ2" s="20"/>
      <c r="WTK2" s="20"/>
      <c r="WTL2" s="20"/>
      <c r="WTM2" s="20"/>
      <c r="WTN2" s="20"/>
      <c r="WTO2" s="20"/>
      <c r="WTP2" s="20"/>
      <c r="WTQ2" s="20"/>
      <c r="WTR2" s="20"/>
      <c r="WTS2" s="20"/>
      <c r="WTT2" s="20"/>
      <c r="WTU2" s="20"/>
      <c r="WTV2" s="20"/>
      <c r="WTW2" s="20"/>
      <c r="WTX2" s="20"/>
      <c r="WTY2" s="20"/>
      <c r="WTZ2" s="20"/>
      <c r="WUA2" s="20"/>
      <c r="WUB2" s="20"/>
      <c r="WUC2" s="20"/>
      <c r="WUD2" s="20"/>
      <c r="WUE2" s="20"/>
      <c r="WUF2" s="20"/>
      <c r="WUG2" s="20"/>
      <c r="WUH2" s="20"/>
      <c r="WUI2" s="20"/>
      <c r="WUJ2" s="20"/>
      <c r="WUK2" s="20"/>
      <c r="WUL2" s="20"/>
      <c r="WUM2" s="20"/>
      <c r="WUN2" s="20"/>
      <c r="WUO2" s="20"/>
      <c r="WUP2" s="20"/>
      <c r="WUQ2" s="20"/>
      <c r="WUR2" s="20"/>
      <c r="WUS2" s="20"/>
      <c r="WUT2" s="20"/>
      <c r="WUU2" s="20"/>
      <c r="WUV2" s="20"/>
      <c r="WUW2" s="20"/>
      <c r="WUX2" s="20"/>
      <c r="WUY2" s="20"/>
      <c r="WUZ2" s="20"/>
      <c r="WVA2" s="20"/>
      <c r="WVB2" s="20"/>
      <c r="WVC2" s="20"/>
      <c r="WVD2" s="20"/>
      <c r="WVE2" s="20"/>
      <c r="WVF2" s="20"/>
      <c r="WVG2" s="20"/>
      <c r="WVH2" s="20"/>
      <c r="WVI2" s="20"/>
      <c r="WVJ2" s="20"/>
      <c r="WVK2" s="20"/>
      <c r="WVL2" s="20"/>
      <c r="WVM2" s="20"/>
      <c r="WVN2" s="20"/>
      <c r="WVO2" s="20"/>
      <c r="WVP2" s="20"/>
      <c r="WVQ2" s="20"/>
      <c r="WVR2" s="20"/>
      <c r="WVS2" s="20"/>
      <c r="WVT2" s="20"/>
      <c r="WVU2" s="20"/>
      <c r="WVV2" s="20"/>
      <c r="WVW2" s="20"/>
      <c r="WVX2" s="20"/>
      <c r="WVY2" s="20"/>
      <c r="WVZ2" s="20"/>
      <c r="WWA2" s="20"/>
      <c r="WWB2" s="20"/>
      <c r="WWC2" s="20"/>
      <c r="WWD2" s="20"/>
      <c r="WWE2" s="20"/>
      <c r="WWF2" s="20"/>
      <c r="WWG2" s="20"/>
      <c r="WWH2" s="20"/>
      <c r="WWI2" s="20"/>
      <c r="WWJ2" s="20"/>
      <c r="WWK2" s="20"/>
      <c r="WWL2" s="20"/>
      <c r="WWM2" s="20"/>
    </row>
    <row r="3" spans="1:16159" s="20" customFormat="1" ht="34.5" customHeight="1">
      <c r="A3" s="378" t="str">
        <f t="shared" ref="A3:A10" si="4">IF(A$1=B$1,B3,IF(A$1=C$1,C3,IF(A$1=D$1,D3)))</f>
        <v>Marke</v>
      </c>
      <c r="B3" s="363" t="s">
        <v>206</v>
      </c>
      <c r="C3" s="364" t="s">
        <v>1728</v>
      </c>
      <c r="D3" s="424" t="s">
        <v>528</v>
      </c>
      <c r="E3" s="378" t="str">
        <f t="shared" si="1"/>
        <v>Marke</v>
      </c>
      <c r="F3" s="363" t="s">
        <v>206</v>
      </c>
      <c r="G3" s="364" t="s">
        <v>1728</v>
      </c>
      <c r="H3" s="364" t="s">
        <v>528</v>
      </c>
      <c r="I3" s="378" t="str">
        <f t="shared" ref="I3:I13" si="5">IF(I$1=J$1,J3,IF(I$1=K$1,K3,IF(I$1=L$1,L3)))</f>
        <v>Marke</v>
      </c>
      <c r="J3" s="363" t="s">
        <v>206</v>
      </c>
      <c r="K3" s="364" t="s">
        <v>1729</v>
      </c>
      <c r="L3" s="364" t="s">
        <v>528</v>
      </c>
      <c r="M3" s="378" t="str">
        <f t="shared" si="3"/>
        <v>Marke</v>
      </c>
      <c r="N3" s="363" t="s">
        <v>206</v>
      </c>
      <c r="O3" s="364" t="s">
        <v>1728</v>
      </c>
      <c r="P3" s="364" t="s">
        <v>528</v>
      </c>
    </row>
    <row r="4" spans="1:16159" s="20" customFormat="1" ht="34.5" customHeight="1">
      <c r="A4" s="378" t="str">
        <f t="shared" si="4"/>
        <v>Produktlinie</v>
      </c>
      <c r="B4" s="363" t="s">
        <v>1730</v>
      </c>
      <c r="C4" s="364" t="s">
        <v>1731</v>
      </c>
      <c r="D4" s="424" t="s">
        <v>1938</v>
      </c>
      <c r="E4" s="378" t="str">
        <f t="shared" si="1"/>
        <v>Produkttyp</v>
      </c>
      <c r="F4" s="363" t="s">
        <v>1730</v>
      </c>
      <c r="G4" s="364" t="s">
        <v>1732</v>
      </c>
      <c r="H4" s="364" t="s">
        <v>1960</v>
      </c>
      <c r="I4" s="378" t="str">
        <f t="shared" si="5"/>
        <v>Typenbezeichnung</v>
      </c>
      <c r="J4" s="363" t="s">
        <v>1951</v>
      </c>
      <c r="K4" s="364" t="s">
        <v>1952</v>
      </c>
      <c r="L4" s="364" t="s">
        <v>1733</v>
      </c>
      <c r="M4" s="378" t="str">
        <f t="shared" si="3"/>
        <v>Produktbezeichnung inkl. 
Setbestandteile / Inhaltsangabe / Reichweite</v>
      </c>
      <c r="N4" s="363" t="s">
        <v>1734</v>
      </c>
      <c r="O4" s="364" t="s">
        <v>1735</v>
      </c>
      <c r="P4" s="364" t="s">
        <v>1857</v>
      </c>
    </row>
    <row r="5" spans="1:16159" s="20" customFormat="1" ht="34.5" customHeight="1">
      <c r="A5" s="378" t="str">
        <f t="shared" si="4"/>
        <v>Produktbeschreibung</v>
      </c>
      <c r="B5" s="363" t="s">
        <v>1736</v>
      </c>
      <c r="C5" s="364" t="s">
        <v>1737</v>
      </c>
      <c r="D5" s="424" t="s">
        <v>1438</v>
      </c>
      <c r="E5" s="378" t="str">
        <f t="shared" si="1"/>
        <v>Gewicht</v>
      </c>
      <c r="F5" s="363" t="s">
        <v>1738</v>
      </c>
      <c r="G5" s="364" t="s">
        <v>1739</v>
      </c>
      <c r="H5" s="364" t="s">
        <v>1699</v>
      </c>
      <c r="I5" s="378" t="str">
        <f t="shared" si="5"/>
        <v>Produktbezeichnung</v>
      </c>
      <c r="J5" s="363" t="s">
        <v>1038</v>
      </c>
      <c r="K5" s="364" t="s">
        <v>1740</v>
      </c>
      <c r="L5" s="364" t="s">
        <v>1399</v>
      </c>
      <c r="M5" s="378" t="str">
        <f t="shared" si="3"/>
        <v>Pflichtkennzeichnung Etikett</v>
      </c>
      <c r="N5" s="363" t="s">
        <v>1741</v>
      </c>
      <c r="O5" s="364" t="s">
        <v>1742</v>
      </c>
      <c r="P5" s="364" t="s">
        <v>1743</v>
      </c>
    </row>
    <row r="6" spans="1:16159" s="20" customFormat="1" ht="34.5" customHeight="1">
      <c r="A6" s="378" t="str">
        <f t="shared" si="4"/>
        <v>Setbestandteile / Mengenangabe</v>
      </c>
      <c r="B6" s="363" t="s">
        <v>1744</v>
      </c>
      <c r="C6" s="364" t="s">
        <v>1904</v>
      </c>
      <c r="D6" s="424" t="s">
        <v>1939</v>
      </c>
      <c r="E6" s="378" t="str">
        <f t="shared" si="1"/>
        <v>Setzusammensetzung inklusive Mengenangabe</v>
      </c>
      <c r="F6" s="363" t="s">
        <v>1744</v>
      </c>
      <c r="G6" s="364" t="s">
        <v>1745</v>
      </c>
      <c r="H6" s="364" t="s">
        <v>1853</v>
      </c>
      <c r="I6" s="378" t="str">
        <f t="shared" si="5"/>
        <v>Setbestandteile</v>
      </c>
      <c r="J6" s="363" t="s">
        <v>1746</v>
      </c>
      <c r="K6" s="364" t="s">
        <v>1747</v>
      </c>
      <c r="L6" s="364" t="s">
        <v>1748</v>
      </c>
      <c r="M6" s="378" t="str">
        <f t="shared" si="3"/>
        <v xml:space="preserve">sonstige wichtige Angaben             </v>
      </c>
      <c r="N6" s="363" t="s">
        <v>1749</v>
      </c>
      <c r="O6" s="364" t="s">
        <v>1750</v>
      </c>
      <c r="P6" s="364" t="s">
        <v>1858</v>
      </c>
    </row>
    <row r="7" spans="1:16159" s="20" customFormat="1" ht="34.5" customHeight="1">
      <c r="A7" s="378" t="str">
        <f t="shared" si="4"/>
        <v>Detaillierte Produktbeschreibung</v>
      </c>
      <c r="B7" s="363" t="s">
        <v>1751</v>
      </c>
      <c r="C7" s="364" t="s">
        <v>1752</v>
      </c>
      <c r="D7" s="424" t="s">
        <v>1940</v>
      </c>
      <c r="E7" s="378" t="str">
        <f t="shared" si="1"/>
        <v xml:space="preserve">Alkohol enthalten </v>
      </c>
      <c r="F7" s="363" t="s">
        <v>1753</v>
      </c>
      <c r="G7" s="364" t="s">
        <v>1754</v>
      </c>
      <c r="H7" s="364" t="s">
        <v>1854</v>
      </c>
      <c r="I7" s="378" t="str">
        <f t="shared" si="5"/>
        <v>Artikelbeschreibung</v>
      </c>
      <c r="J7" s="363" t="s">
        <v>1755</v>
      </c>
      <c r="K7" s="364" t="s">
        <v>1756</v>
      </c>
      <c r="L7" s="364" t="s">
        <v>1757</v>
      </c>
      <c r="M7" s="378" t="str">
        <f t="shared" si="3"/>
        <v xml:space="preserve">Healthclaims                           </v>
      </c>
      <c r="N7" s="363" t="s">
        <v>1957</v>
      </c>
      <c r="O7" s="364" t="s">
        <v>1958</v>
      </c>
      <c r="P7" s="364" t="s">
        <v>1859</v>
      </c>
    </row>
    <row r="8" spans="1:16159" s="20" customFormat="1" ht="34.5" customHeight="1">
      <c r="A8" s="378" t="str">
        <f t="shared" si="4"/>
        <v>Besondere INCI</v>
      </c>
      <c r="B8" s="363" t="s">
        <v>1759</v>
      </c>
      <c r="C8" s="364" t="s">
        <v>1760</v>
      </c>
      <c r="D8" s="424" t="s">
        <v>1941</v>
      </c>
      <c r="E8" s="378" t="str">
        <f t="shared" si="1"/>
        <v>Zusätzliche Angaben zu Inhaltsstoffen</v>
      </c>
      <c r="F8" s="363" t="s">
        <v>1761</v>
      </c>
      <c r="G8" s="364" t="s">
        <v>1762</v>
      </c>
      <c r="H8" s="364" t="s">
        <v>1763</v>
      </c>
      <c r="I8" s="378" t="str">
        <f t="shared" si="5"/>
        <v xml:space="preserve">Sonstige wichtige Angaben             </v>
      </c>
      <c r="J8" s="363" t="s">
        <v>1764</v>
      </c>
      <c r="K8" s="364" t="s">
        <v>1953</v>
      </c>
      <c r="L8" s="364" t="s">
        <v>1765</v>
      </c>
      <c r="M8" s="378" t="str">
        <f t="shared" si="3"/>
        <v>Zusätzliche Angaben zu Inhaltsstoffen</v>
      </c>
      <c r="N8" s="363" t="s">
        <v>1766</v>
      </c>
      <c r="O8" s="364" t="s">
        <v>1767</v>
      </c>
      <c r="P8" s="364" t="s">
        <v>1763</v>
      </c>
    </row>
    <row r="9" spans="1:16159" s="20" customFormat="1" ht="34.5" customHeight="1">
      <c r="A9" s="378" t="str">
        <f t="shared" si="4"/>
        <v>Zusätzliche Angaben zu Inhaltsstoffen</v>
      </c>
      <c r="B9" s="363" t="s">
        <v>1766</v>
      </c>
      <c r="C9" s="364" t="s">
        <v>1767</v>
      </c>
      <c r="D9" s="424" t="s">
        <v>1763</v>
      </c>
      <c r="E9" s="378" t="str">
        <f t="shared" si="1"/>
        <v>Jahrgang / Herkunft</v>
      </c>
      <c r="F9" s="363" t="s">
        <v>1961</v>
      </c>
      <c r="G9" s="364" t="s">
        <v>1768</v>
      </c>
      <c r="H9" s="364" t="s">
        <v>1769</v>
      </c>
      <c r="I9" s="378" t="str">
        <f t="shared" si="5"/>
        <v>Warnhinweise / nicht geeignet für</v>
      </c>
      <c r="J9" s="363" t="s">
        <v>1770</v>
      </c>
      <c r="K9" s="364" t="s">
        <v>1771</v>
      </c>
      <c r="L9" s="364" t="s">
        <v>1783</v>
      </c>
      <c r="M9" s="378" t="str">
        <f t="shared" si="3"/>
        <v>Verzehrempfehlung</v>
      </c>
      <c r="N9" s="363" t="s">
        <v>1772</v>
      </c>
      <c r="O9" s="364" t="s">
        <v>1773</v>
      </c>
      <c r="P9" s="364" t="s">
        <v>1774</v>
      </c>
    </row>
    <row r="10" spans="1:16159" s="20" customFormat="1" ht="34.5" customHeight="1">
      <c r="A10" s="378" t="str">
        <f t="shared" si="4"/>
        <v>Farben und Farbnamen</v>
      </c>
      <c r="B10" s="363" t="s">
        <v>1950</v>
      </c>
      <c r="C10" s="364" t="s">
        <v>1775</v>
      </c>
      <c r="D10" s="424" t="s">
        <v>1942</v>
      </c>
      <c r="E10" s="378" t="str">
        <f t="shared" si="1"/>
        <v>Zertifizierungen</v>
      </c>
      <c r="F10" s="363" t="s">
        <v>1776</v>
      </c>
      <c r="G10" s="364" t="s">
        <v>1777</v>
      </c>
      <c r="H10" s="364" t="s">
        <v>1778</v>
      </c>
      <c r="I10" s="378" t="str">
        <f t="shared" si="5"/>
        <v xml:space="preserve">Technische Daten </v>
      </c>
      <c r="J10" s="363" t="s">
        <v>1788</v>
      </c>
      <c r="K10" s="364" t="s">
        <v>1789</v>
      </c>
      <c r="L10" s="364" t="s">
        <v>1781</v>
      </c>
      <c r="M10" s="378" t="str">
        <f t="shared" si="3"/>
        <v>Warnhinweise / nicht geeignet für</v>
      </c>
      <c r="N10" s="363" t="s">
        <v>1770</v>
      </c>
      <c r="O10" s="364" t="s">
        <v>1782</v>
      </c>
      <c r="P10" s="364" t="s">
        <v>1783</v>
      </c>
    </row>
    <row r="11" spans="1:16159" s="20" customFormat="1" ht="34.5" customHeight="1">
      <c r="A11" s="378" t="str">
        <f t="shared" si="0"/>
        <v>Besondere Angaben oder Anwendungen und Warnungen</v>
      </c>
      <c r="B11" s="363" t="s">
        <v>1784</v>
      </c>
      <c r="C11" s="364" t="s">
        <v>1785</v>
      </c>
      <c r="D11" s="424" t="s">
        <v>1943</v>
      </c>
      <c r="E11" s="378" t="str">
        <f t="shared" si="1"/>
        <v xml:space="preserve">Besondere Eigenschaften </v>
      </c>
      <c r="F11" s="363" t="s">
        <v>1786</v>
      </c>
      <c r="G11" s="364" t="s">
        <v>1787</v>
      </c>
      <c r="H11" s="364" t="s">
        <v>1855</v>
      </c>
      <c r="I11" s="378" t="str">
        <f t="shared" si="5"/>
        <v>Akku entnehmbar / Kapazität</v>
      </c>
      <c r="J11" s="363" t="s">
        <v>1796</v>
      </c>
      <c r="K11" s="364" t="s">
        <v>1797</v>
      </c>
      <c r="L11" s="364" t="s">
        <v>1790</v>
      </c>
      <c r="M11" s="378" t="str">
        <f t="shared" si="3"/>
        <v>Diabetikerinformation</v>
      </c>
      <c r="N11" s="363" t="s">
        <v>1791</v>
      </c>
      <c r="O11" s="364" t="s">
        <v>1792</v>
      </c>
      <c r="P11" s="364" t="s">
        <v>1793</v>
      </c>
    </row>
    <row r="12" spans="1:16159" s="20" customFormat="1" ht="34.5" customHeight="1">
      <c r="A12" s="378" t="str">
        <f t="shared" si="0"/>
        <v>Zusätzliche Artikel (Upsell)</v>
      </c>
      <c r="B12" s="363" t="s">
        <v>1794</v>
      </c>
      <c r="C12" s="364" t="s">
        <v>1795</v>
      </c>
      <c r="D12" s="424" t="s">
        <v>1944</v>
      </c>
      <c r="E12" s="378" t="str">
        <f t="shared" si="1"/>
        <v>Verpackung</v>
      </c>
      <c r="F12" s="363" t="s">
        <v>678</v>
      </c>
      <c r="G12" s="364" t="s">
        <v>678</v>
      </c>
      <c r="H12" s="364" t="s">
        <v>679</v>
      </c>
      <c r="I12" s="378" t="str">
        <f t="shared" si="5"/>
        <v>Kabellänge</v>
      </c>
      <c r="J12" s="363" t="s">
        <v>1954</v>
      </c>
      <c r="K12" s="364" t="s">
        <v>1803</v>
      </c>
      <c r="L12" s="364" t="s">
        <v>1798</v>
      </c>
      <c r="M12" s="378" t="str">
        <f t="shared" si="3"/>
        <v>Zertifizierung</v>
      </c>
      <c r="N12" s="363" t="s">
        <v>1776</v>
      </c>
      <c r="O12" s="364" t="s">
        <v>1777</v>
      </c>
      <c r="P12" s="364" t="s">
        <v>1959</v>
      </c>
    </row>
    <row r="13" spans="1:16159" s="20" customFormat="1" ht="34.5" customHeight="1">
      <c r="A13" s="378" t="str">
        <f t="shared" si="0"/>
        <v>Besondere Verpackung</v>
      </c>
      <c r="B13" s="363" t="s">
        <v>1799</v>
      </c>
      <c r="C13" s="364" t="s">
        <v>1800</v>
      </c>
      <c r="D13" s="424" t="s">
        <v>1945</v>
      </c>
      <c r="E13" s="378" t="str">
        <f t="shared" si="1"/>
        <v xml:space="preserve">weitere Sorten / Geschmacksrichtungen </v>
      </c>
      <c r="F13" s="363" t="s">
        <v>1801</v>
      </c>
      <c r="G13" s="364" t="s">
        <v>1802</v>
      </c>
      <c r="H13" s="364" t="s">
        <v>1856</v>
      </c>
      <c r="I13" s="378" t="str">
        <f t="shared" si="5"/>
        <v>Herstellergarantie / Garantiebedingungen</v>
      </c>
      <c r="J13" s="363" t="s">
        <v>1779</v>
      </c>
      <c r="K13" s="364" t="s">
        <v>1780</v>
      </c>
      <c r="L13" s="364" t="s">
        <v>1804</v>
      </c>
      <c r="M13" s="378" t="str">
        <f t="shared" si="3"/>
        <v>Verpackung</v>
      </c>
      <c r="N13" s="363" t="s">
        <v>678</v>
      </c>
      <c r="O13" s="364" t="s">
        <v>678</v>
      </c>
      <c r="P13" s="364" t="s">
        <v>679</v>
      </c>
    </row>
    <row r="14" spans="1:16159" s="20" customFormat="1" ht="34.5" customHeight="1">
      <c r="A14" s="378" t="str">
        <f t="shared" si="0"/>
        <v>Zusätzliche Informationen</v>
      </c>
      <c r="B14" s="363" t="s">
        <v>1805</v>
      </c>
      <c r="C14" s="364" t="s">
        <v>1806</v>
      </c>
      <c r="D14" s="425" t="s">
        <v>1917</v>
      </c>
      <c r="E14" s="378" t="str">
        <f t="shared" si="1"/>
        <v>Zusätzliche Informationen</v>
      </c>
      <c r="F14" s="363" t="s">
        <v>1805</v>
      </c>
      <c r="G14" s="364" t="s">
        <v>1063</v>
      </c>
      <c r="H14" s="364" t="s">
        <v>1917</v>
      </c>
      <c r="I14" s="378" t="str">
        <f t="shared" si="2"/>
        <v>Abmessungen</v>
      </c>
      <c r="J14" s="363" t="s">
        <v>1955</v>
      </c>
      <c r="K14" s="364" t="s">
        <v>1807</v>
      </c>
      <c r="L14" s="364" t="s">
        <v>1906</v>
      </c>
      <c r="M14" s="378" t="str">
        <f t="shared" si="3"/>
        <v>Zusätzliche Informationen</v>
      </c>
      <c r="N14" s="363" t="s">
        <v>1805</v>
      </c>
      <c r="O14" s="364" t="s">
        <v>1063</v>
      </c>
      <c r="P14" s="364" t="s">
        <v>1917</v>
      </c>
    </row>
    <row r="15" spans="1:16159" s="21" customFormat="1" ht="24">
      <c r="A15" s="388"/>
      <c r="B15" s="20"/>
      <c r="C15" s="20"/>
      <c r="D15" s="20"/>
      <c r="E15" s="388"/>
      <c r="F15" s="20"/>
      <c r="G15" s="20"/>
      <c r="H15" s="20"/>
      <c r="I15" s="378" t="str">
        <f t="shared" si="2"/>
        <v>Zusätzliche Informationen</v>
      </c>
      <c r="J15" s="363" t="s">
        <v>1805</v>
      </c>
      <c r="K15" s="364" t="s">
        <v>1063</v>
      </c>
      <c r="L15" s="364" t="s">
        <v>1917</v>
      </c>
      <c r="M15" s="388"/>
      <c r="N15" s="20"/>
      <c r="O15" s="20"/>
      <c r="P15" s="20"/>
    </row>
    <row r="16" spans="1:16159" s="21" customFormat="1">
      <c r="A16" s="388"/>
      <c r="B16" s="20"/>
      <c r="C16" s="20"/>
      <c r="D16" s="20"/>
      <c r="E16" s="388"/>
      <c r="F16" s="20"/>
      <c r="G16" s="20"/>
      <c r="H16" s="20"/>
      <c r="I16" s="388"/>
      <c r="J16" s="20"/>
      <c r="K16" s="20"/>
      <c r="L16" s="20"/>
      <c r="M16" s="388"/>
      <c r="N16" s="20"/>
      <c r="O16" s="20"/>
      <c r="P16" s="20"/>
    </row>
    <row r="17" spans="1:16" s="21" customFormat="1">
      <c r="A17" s="388"/>
      <c r="B17" s="20"/>
      <c r="C17" s="20"/>
      <c r="D17" s="20"/>
      <c r="E17" s="388"/>
      <c r="F17" s="20"/>
      <c r="G17" s="20"/>
      <c r="H17" s="20"/>
      <c r="I17" s="388"/>
      <c r="J17" s="20"/>
      <c r="K17" s="20"/>
      <c r="L17" s="20"/>
      <c r="M17" s="388"/>
      <c r="N17" s="20"/>
      <c r="O17" s="20"/>
      <c r="P17" s="20"/>
    </row>
    <row r="18" spans="1:16" s="21" customFormat="1">
      <c r="A18" s="388"/>
      <c r="B18" s="20"/>
      <c r="C18" s="20"/>
      <c r="D18" s="20"/>
      <c r="E18" s="388"/>
      <c r="F18" s="20"/>
      <c r="G18" s="20"/>
      <c r="H18" s="20"/>
      <c r="I18" s="388"/>
      <c r="J18" s="20"/>
      <c r="K18" s="20"/>
      <c r="L18" s="20"/>
      <c r="M18" s="388"/>
      <c r="N18" s="20"/>
      <c r="O18" s="20"/>
      <c r="P18" s="20"/>
    </row>
    <row r="19" spans="1:16" s="21" customFormat="1">
      <c r="A19" s="388"/>
      <c r="B19" s="20"/>
      <c r="C19" s="20"/>
      <c r="D19" s="20"/>
      <c r="E19" s="388"/>
      <c r="F19" s="20"/>
      <c r="G19" s="20"/>
      <c r="H19" s="20"/>
      <c r="I19" s="388"/>
      <c r="J19" s="20"/>
      <c r="K19" s="20"/>
      <c r="L19" s="20"/>
      <c r="M19" s="388"/>
      <c r="N19" s="20"/>
      <c r="O19" s="20"/>
      <c r="P19" s="20"/>
    </row>
    <row r="20" spans="1:16" s="21" customFormat="1">
      <c r="A20" s="388"/>
      <c r="B20" s="20"/>
      <c r="C20" s="20"/>
      <c r="D20" s="20"/>
      <c r="E20" s="388"/>
      <c r="F20" s="20"/>
      <c r="G20" s="20"/>
      <c r="H20" s="20"/>
      <c r="I20" s="388"/>
      <c r="J20" s="20"/>
      <c r="K20" s="20"/>
      <c r="L20" s="20"/>
      <c r="M20" s="388"/>
      <c r="N20" s="20"/>
      <c r="O20" s="20"/>
      <c r="P20" s="20"/>
    </row>
    <row r="21" spans="1:16" s="21" customFormat="1">
      <c r="A21" s="388"/>
      <c r="B21" s="20"/>
      <c r="C21" s="20"/>
      <c r="D21" s="20"/>
      <c r="E21" s="388"/>
      <c r="F21" s="20"/>
      <c r="G21" s="20"/>
      <c r="H21" s="20"/>
      <c r="I21" s="388"/>
      <c r="J21" s="20"/>
      <c r="K21" s="20"/>
      <c r="L21" s="20"/>
      <c r="M21" s="388"/>
      <c r="N21" s="20"/>
      <c r="O21" s="20"/>
      <c r="P21" s="20"/>
    </row>
    <row r="22" spans="1:16" s="21" customFormat="1">
      <c r="A22" s="388"/>
      <c r="B22" s="20"/>
      <c r="C22" s="20"/>
      <c r="D22" s="20"/>
      <c r="E22" s="388"/>
      <c r="F22" s="20"/>
      <c r="G22" s="20"/>
      <c r="H22" s="20"/>
      <c r="I22" s="388"/>
      <c r="J22" s="20"/>
      <c r="K22" s="20"/>
      <c r="L22" s="20"/>
      <c r="M22" s="388"/>
      <c r="N22" s="20"/>
      <c r="O22" s="20"/>
      <c r="P22" s="20"/>
    </row>
    <row r="23" spans="1:16" s="21" customFormat="1">
      <c r="A23" s="388"/>
      <c r="B23" s="20"/>
      <c r="C23" s="20"/>
      <c r="D23" s="20"/>
      <c r="E23" s="388"/>
      <c r="F23" s="20"/>
      <c r="G23" s="20"/>
      <c r="H23" s="20"/>
      <c r="I23" s="388"/>
      <c r="J23" s="20"/>
      <c r="K23" s="20"/>
      <c r="L23" s="20"/>
      <c r="M23" s="388"/>
      <c r="N23" s="20"/>
      <c r="O23" s="20"/>
      <c r="P23" s="20"/>
    </row>
    <row r="24" spans="1:16" s="21" customFormat="1">
      <c r="A24" s="388"/>
      <c r="B24" s="20"/>
      <c r="C24" s="20"/>
      <c r="D24" s="20"/>
      <c r="E24" s="388"/>
      <c r="F24" s="20"/>
      <c r="G24" s="20"/>
      <c r="H24" s="20"/>
      <c r="I24" s="388"/>
      <c r="J24" s="20"/>
      <c r="K24" s="20"/>
      <c r="L24" s="20"/>
      <c r="M24" s="388"/>
      <c r="N24" s="20"/>
      <c r="O24" s="20"/>
      <c r="P24" s="20"/>
    </row>
    <row r="25" spans="1:16" s="21" customFormat="1">
      <c r="A25" s="388"/>
      <c r="B25" s="20"/>
      <c r="C25" s="20"/>
      <c r="D25" s="20"/>
      <c r="E25" s="388"/>
      <c r="F25" s="20"/>
      <c r="G25" s="20"/>
      <c r="H25" s="20"/>
      <c r="I25" s="388"/>
      <c r="J25" s="20"/>
      <c r="K25" s="20"/>
      <c r="L25" s="20"/>
      <c r="M25" s="388"/>
      <c r="N25" s="20"/>
      <c r="O25" s="20"/>
      <c r="P25" s="20"/>
    </row>
    <row r="26" spans="1:16" s="21" customFormat="1">
      <c r="A26" s="388"/>
      <c r="B26" s="20"/>
      <c r="C26" s="20"/>
      <c r="D26" s="20"/>
      <c r="E26" s="388"/>
      <c r="F26" s="20"/>
      <c r="G26" s="20"/>
      <c r="H26" s="20"/>
      <c r="I26" s="388"/>
      <c r="J26" s="20"/>
      <c r="K26" s="20"/>
      <c r="L26" s="20"/>
      <c r="M26" s="388"/>
      <c r="N26" s="20"/>
      <c r="O26" s="20"/>
      <c r="P26" s="20"/>
    </row>
    <row r="27" spans="1:16" s="21" customFormat="1">
      <c r="A27" s="388"/>
      <c r="B27" s="20"/>
      <c r="C27" s="20"/>
      <c r="D27" s="20"/>
      <c r="E27" s="388"/>
      <c r="F27" s="20"/>
      <c r="G27" s="20"/>
      <c r="H27" s="20"/>
      <c r="I27" s="388"/>
      <c r="J27" s="20"/>
      <c r="K27" s="20"/>
      <c r="L27" s="20"/>
      <c r="M27" s="388"/>
      <c r="N27" s="20"/>
      <c r="O27" s="20"/>
      <c r="P27" s="20"/>
    </row>
    <row r="28" spans="1:16" s="21" customFormat="1">
      <c r="A28" s="388"/>
      <c r="B28" s="20"/>
      <c r="C28" s="20"/>
      <c r="D28" s="20"/>
      <c r="E28" s="388"/>
      <c r="F28" s="20"/>
      <c r="G28" s="20"/>
      <c r="H28" s="20"/>
      <c r="I28" s="388"/>
      <c r="J28" s="20"/>
      <c r="K28" s="20"/>
      <c r="L28" s="20"/>
      <c r="M28" s="388"/>
      <c r="N28" s="20"/>
      <c r="O28" s="20"/>
      <c r="P28" s="20"/>
    </row>
    <row r="29" spans="1:16" s="21" customFormat="1">
      <c r="A29" s="388"/>
      <c r="B29" s="20"/>
      <c r="C29" s="20"/>
      <c r="D29" s="20"/>
      <c r="E29" s="388"/>
      <c r="F29" s="20"/>
      <c r="G29" s="20"/>
      <c r="H29" s="20"/>
      <c r="I29" s="388"/>
      <c r="J29" s="20"/>
      <c r="K29" s="20"/>
      <c r="L29" s="20"/>
      <c r="M29" s="388"/>
      <c r="N29" s="20"/>
      <c r="O29" s="20"/>
      <c r="P29" s="20"/>
    </row>
    <row r="30" spans="1:16" s="21" customFormat="1">
      <c r="A30" s="388"/>
      <c r="B30" s="20"/>
      <c r="C30" s="20"/>
      <c r="D30" s="20"/>
      <c r="E30" s="388"/>
      <c r="F30" s="20"/>
      <c r="G30" s="20"/>
      <c r="H30" s="20"/>
      <c r="I30" s="388"/>
      <c r="J30" s="20"/>
      <c r="K30" s="20"/>
      <c r="L30" s="20"/>
      <c r="M30" s="388"/>
      <c r="N30" s="20"/>
      <c r="O30" s="20"/>
      <c r="P30" s="20"/>
    </row>
    <row r="31" spans="1:16" s="21" customFormat="1">
      <c r="A31" s="388"/>
      <c r="B31" s="20"/>
      <c r="C31" s="20"/>
      <c r="D31" s="20"/>
      <c r="E31" s="388"/>
      <c r="F31" s="20"/>
      <c r="G31" s="20"/>
      <c r="H31" s="20"/>
      <c r="I31" s="388"/>
      <c r="J31" s="20"/>
      <c r="K31" s="20"/>
      <c r="L31" s="20"/>
      <c r="M31" s="388"/>
      <c r="N31" s="20"/>
      <c r="O31" s="20"/>
      <c r="P31" s="20"/>
    </row>
    <row r="32" spans="1:16" s="21" customFormat="1">
      <c r="A32" s="388"/>
      <c r="B32" s="20"/>
      <c r="C32" s="20"/>
      <c r="D32" s="20"/>
      <c r="E32" s="388"/>
      <c r="F32" s="20"/>
      <c r="G32" s="20"/>
      <c r="H32" s="20"/>
      <c r="I32" s="388"/>
      <c r="J32" s="20"/>
      <c r="K32" s="20"/>
      <c r="L32" s="20"/>
      <c r="M32" s="388"/>
      <c r="N32" s="20"/>
      <c r="O32" s="20"/>
      <c r="P32" s="20"/>
    </row>
    <row r="33" spans="1:16" s="21" customFormat="1">
      <c r="A33" s="388"/>
      <c r="B33" s="20"/>
      <c r="C33" s="20"/>
      <c r="D33" s="20"/>
      <c r="E33" s="388"/>
      <c r="F33" s="20"/>
      <c r="G33" s="20"/>
      <c r="H33" s="20"/>
      <c r="I33" s="388"/>
      <c r="J33" s="20"/>
      <c r="K33" s="20"/>
      <c r="L33" s="20"/>
      <c r="M33" s="388"/>
      <c r="N33" s="20"/>
      <c r="O33" s="20"/>
      <c r="P33" s="20"/>
    </row>
    <row r="34" spans="1:16" s="21" customFormat="1">
      <c r="A34" s="388"/>
      <c r="B34" s="20"/>
      <c r="C34" s="20"/>
      <c r="D34" s="20"/>
      <c r="E34" s="388"/>
      <c r="F34" s="20"/>
      <c r="G34" s="20"/>
      <c r="H34" s="20"/>
      <c r="I34" s="388"/>
      <c r="J34" s="20"/>
      <c r="K34" s="20"/>
      <c r="L34" s="20"/>
      <c r="M34" s="388"/>
      <c r="N34" s="20"/>
      <c r="O34" s="20"/>
      <c r="P34" s="20"/>
    </row>
    <row r="35" spans="1:16" s="21" customFormat="1">
      <c r="A35" s="388"/>
      <c r="B35" s="20"/>
      <c r="C35" s="20"/>
      <c r="D35" s="20"/>
      <c r="E35" s="388"/>
      <c r="F35" s="20"/>
      <c r="G35" s="20"/>
      <c r="H35" s="20"/>
      <c r="I35" s="388"/>
      <c r="J35" s="20"/>
      <c r="K35" s="20"/>
      <c r="L35" s="20"/>
      <c r="M35" s="388"/>
      <c r="N35" s="20"/>
      <c r="O35" s="20"/>
      <c r="P35" s="20"/>
    </row>
    <row r="36" spans="1:16" s="21" customFormat="1">
      <c r="A36" s="388"/>
      <c r="B36" s="20"/>
      <c r="C36" s="20"/>
      <c r="D36" s="20"/>
      <c r="E36" s="388"/>
      <c r="F36" s="20"/>
      <c r="G36" s="20"/>
      <c r="H36" s="20"/>
      <c r="I36" s="388"/>
      <c r="J36" s="20"/>
      <c r="K36" s="20"/>
      <c r="L36" s="20"/>
      <c r="M36" s="388"/>
      <c r="N36" s="20"/>
      <c r="O36" s="20"/>
      <c r="P36" s="20"/>
    </row>
    <row r="37" spans="1:16" s="21" customFormat="1">
      <c r="A37" s="388"/>
      <c r="B37" s="20"/>
      <c r="C37" s="20"/>
      <c r="D37" s="20"/>
      <c r="E37" s="388"/>
      <c r="F37" s="20"/>
      <c r="G37" s="20"/>
      <c r="H37" s="20"/>
      <c r="I37" s="388"/>
      <c r="J37" s="20"/>
      <c r="K37" s="20"/>
      <c r="L37" s="20"/>
      <c r="M37" s="388"/>
      <c r="N37" s="20"/>
      <c r="O37" s="20"/>
      <c r="P37" s="20"/>
    </row>
    <row r="38" spans="1:16" s="21" customFormat="1">
      <c r="A38" s="388"/>
      <c r="B38" s="20"/>
      <c r="C38" s="20"/>
      <c r="D38" s="20"/>
      <c r="E38" s="388"/>
      <c r="F38" s="20"/>
      <c r="G38" s="20"/>
      <c r="H38" s="20"/>
      <c r="I38" s="388"/>
      <c r="J38" s="20"/>
      <c r="K38" s="20"/>
      <c r="L38" s="20"/>
      <c r="M38" s="388"/>
      <c r="N38" s="20"/>
      <c r="O38" s="20"/>
      <c r="P38" s="20"/>
    </row>
    <row r="39" spans="1:16" s="21" customFormat="1">
      <c r="A39" s="388"/>
      <c r="B39" s="20"/>
      <c r="C39" s="20"/>
      <c r="D39" s="20"/>
      <c r="E39" s="388"/>
      <c r="F39" s="20"/>
      <c r="G39" s="20"/>
      <c r="H39" s="20"/>
      <c r="I39" s="388"/>
      <c r="J39" s="20"/>
      <c r="K39" s="20"/>
      <c r="L39" s="20"/>
      <c r="M39" s="388"/>
      <c r="N39" s="20"/>
      <c r="O39" s="20"/>
      <c r="P39" s="20"/>
    </row>
    <row r="40" spans="1:16" s="21" customFormat="1">
      <c r="A40" s="388"/>
      <c r="B40" s="20"/>
      <c r="C40" s="20"/>
      <c r="D40" s="20"/>
      <c r="E40" s="388"/>
      <c r="F40" s="20"/>
      <c r="G40" s="20"/>
      <c r="H40" s="20"/>
      <c r="I40" s="388"/>
      <c r="J40" s="20"/>
      <c r="K40" s="20"/>
      <c r="L40" s="20"/>
      <c r="M40" s="388"/>
      <c r="N40" s="20"/>
      <c r="O40" s="20"/>
      <c r="P40" s="20"/>
    </row>
    <row r="41" spans="1:16" s="21" customFormat="1">
      <c r="A41" s="388"/>
      <c r="B41" s="20"/>
      <c r="C41" s="20"/>
      <c r="D41" s="20"/>
      <c r="E41" s="388"/>
      <c r="F41" s="20"/>
      <c r="G41" s="20"/>
      <c r="H41" s="20"/>
      <c r="I41" s="388"/>
      <c r="J41" s="20"/>
      <c r="K41" s="20"/>
      <c r="L41" s="20"/>
      <c r="M41" s="388"/>
      <c r="N41" s="20"/>
      <c r="O41" s="20"/>
      <c r="P41" s="20"/>
    </row>
    <row r="42" spans="1:16" s="21" customFormat="1">
      <c r="A42" s="388"/>
      <c r="B42" s="20"/>
      <c r="C42" s="20"/>
      <c r="D42" s="20"/>
      <c r="E42" s="388"/>
      <c r="F42" s="20"/>
      <c r="G42" s="20"/>
      <c r="H42" s="20"/>
      <c r="I42" s="388"/>
      <c r="J42" s="20"/>
      <c r="K42" s="20"/>
      <c r="L42" s="20"/>
      <c r="M42" s="388"/>
      <c r="N42" s="20"/>
      <c r="O42" s="20"/>
      <c r="P42" s="20"/>
    </row>
    <row r="43" spans="1:16" s="21" customFormat="1">
      <c r="A43" s="388"/>
      <c r="B43" s="20"/>
      <c r="C43" s="20"/>
      <c r="D43" s="20"/>
      <c r="E43" s="388"/>
      <c r="F43" s="20"/>
      <c r="G43" s="20"/>
      <c r="H43" s="20"/>
      <c r="I43" s="388"/>
      <c r="J43" s="20"/>
      <c r="K43" s="20"/>
      <c r="L43" s="20"/>
      <c r="M43" s="388"/>
      <c r="N43" s="20"/>
      <c r="O43" s="20"/>
      <c r="P43" s="20"/>
    </row>
    <row r="44" spans="1:16" s="21" customFormat="1">
      <c r="A44" s="388"/>
      <c r="B44" s="20"/>
      <c r="C44" s="20"/>
      <c r="D44" s="20"/>
      <c r="E44" s="388"/>
      <c r="F44" s="20"/>
      <c r="G44" s="20"/>
      <c r="H44" s="20"/>
      <c r="I44" s="388"/>
      <c r="J44" s="20"/>
      <c r="K44" s="20"/>
      <c r="L44" s="20"/>
      <c r="M44" s="388"/>
      <c r="N44" s="20"/>
      <c r="O44" s="20"/>
      <c r="P44" s="20"/>
    </row>
    <row r="45" spans="1:16" s="21" customFormat="1">
      <c r="A45" s="388"/>
      <c r="B45" s="20"/>
      <c r="C45" s="20"/>
      <c r="D45" s="20"/>
      <c r="E45" s="388"/>
      <c r="F45" s="20"/>
      <c r="G45" s="20"/>
      <c r="H45" s="20"/>
      <c r="I45" s="388"/>
      <c r="J45" s="20"/>
      <c r="K45" s="20"/>
      <c r="L45" s="20"/>
      <c r="M45" s="388"/>
      <c r="N45" s="20"/>
      <c r="O45" s="20"/>
      <c r="P45" s="20"/>
    </row>
    <row r="46" spans="1:16" s="21" customFormat="1">
      <c r="A46" s="388"/>
      <c r="B46" s="20"/>
      <c r="C46" s="20"/>
      <c r="D46" s="20"/>
      <c r="E46" s="388"/>
      <c r="F46" s="20"/>
      <c r="G46" s="20"/>
      <c r="H46" s="20"/>
      <c r="I46" s="388"/>
      <c r="J46" s="20"/>
      <c r="K46" s="20"/>
      <c r="L46" s="20"/>
      <c r="M46" s="388"/>
      <c r="N46" s="20"/>
      <c r="O46" s="20"/>
      <c r="P46" s="20"/>
    </row>
    <row r="47" spans="1:16" s="21" customFormat="1">
      <c r="A47" s="388"/>
      <c r="B47" s="20"/>
      <c r="C47" s="20"/>
      <c r="D47" s="20"/>
      <c r="E47" s="388"/>
      <c r="F47" s="20"/>
      <c r="G47" s="20"/>
      <c r="H47" s="20"/>
      <c r="I47" s="388"/>
      <c r="J47" s="20"/>
      <c r="K47" s="20"/>
      <c r="L47" s="20"/>
      <c r="M47" s="388"/>
      <c r="N47" s="20"/>
      <c r="O47" s="20"/>
      <c r="P47" s="20"/>
    </row>
    <row r="48" spans="1:16" s="21" customFormat="1">
      <c r="A48" s="388"/>
      <c r="B48" s="20"/>
      <c r="C48" s="20"/>
      <c r="D48" s="20"/>
      <c r="E48" s="388"/>
      <c r="F48" s="20"/>
      <c r="G48" s="20"/>
      <c r="H48" s="20"/>
      <c r="I48" s="388"/>
      <c r="J48" s="20"/>
      <c r="K48" s="20"/>
      <c r="L48" s="20"/>
      <c r="M48" s="388"/>
      <c r="N48" s="20"/>
      <c r="O48" s="20"/>
      <c r="P48" s="20"/>
    </row>
    <row r="49" spans="1:16" s="21" customFormat="1">
      <c r="A49" s="388"/>
      <c r="B49" s="20"/>
      <c r="C49" s="20"/>
      <c r="D49" s="20"/>
      <c r="E49" s="388"/>
      <c r="F49" s="20"/>
      <c r="G49" s="20"/>
      <c r="H49" s="20"/>
      <c r="I49" s="388"/>
      <c r="J49" s="20"/>
      <c r="K49" s="20"/>
      <c r="L49" s="20"/>
      <c r="M49" s="388"/>
      <c r="N49" s="20"/>
      <c r="O49" s="20"/>
      <c r="P49" s="20"/>
    </row>
    <row r="50" spans="1:16" s="21" customFormat="1">
      <c r="A50" s="388"/>
      <c r="B50" s="20"/>
      <c r="C50" s="20"/>
      <c r="D50" s="20"/>
      <c r="E50" s="388"/>
      <c r="F50" s="20"/>
      <c r="G50" s="20"/>
      <c r="H50" s="20"/>
      <c r="I50" s="388"/>
      <c r="J50" s="20"/>
      <c r="K50" s="20"/>
      <c r="L50" s="20"/>
      <c r="M50" s="388"/>
      <c r="N50" s="20"/>
      <c r="O50" s="20"/>
      <c r="P50" s="20"/>
    </row>
    <row r="51" spans="1:16" s="21" customFormat="1">
      <c r="A51" s="388"/>
      <c r="B51" s="20"/>
      <c r="C51" s="20"/>
      <c r="D51" s="20"/>
      <c r="E51" s="388"/>
      <c r="F51" s="20"/>
      <c r="G51" s="20"/>
      <c r="H51" s="20"/>
      <c r="I51" s="388"/>
      <c r="J51" s="20"/>
      <c r="K51" s="20"/>
      <c r="L51" s="20"/>
      <c r="M51" s="388"/>
      <c r="N51" s="20"/>
      <c r="O51" s="20"/>
      <c r="P51" s="20"/>
    </row>
    <row r="52" spans="1:16" s="21" customFormat="1">
      <c r="A52" s="388"/>
      <c r="B52" s="20"/>
      <c r="C52" s="20"/>
      <c r="D52" s="20"/>
      <c r="E52" s="388"/>
      <c r="F52" s="20"/>
      <c r="G52" s="20"/>
      <c r="H52" s="20"/>
      <c r="I52" s="388"/>
      <c r="J52" s="20"/>
      <c r="K52" s="20"/>
      <c r="L52" s="20"/>
      <c r="M52" s="388"/>
      <c r="N52" s="20"/>
      <c r="O52" s="20"/>
      <c r="P52" s="20"/>
    </row>
    <row r="53" spans="1:16" s="21" customFormat="1">
      <c r="A53" s="388"/>
      <c r="B53" s="20"/>
      <c r="C53" s="20"/>
      <c r="D53" s="20"/>
      <c r="E53" s="388"/>
      <c r="F53" s="20"/>
      <c r="G53" s="20"/>
      <c r="H53" s="20"/>
      <c r="I53" s="388"/>
      <c r="J53" s="20"/>
      <c r="K53" s="20"/>
      <c r="L53" s="20"/>
      <c r="M53" s="388"/>
      <c r="N53" s="20"/>
      <c r="O53" s="20"/>
      <c r="P53" s="20"/>
    </row>
    <row r="54" spans="1:16" s="21" customFormat="1">
      <c r="A54" s="388"/>
      <c r="B54" s="20"/>
      <c r="C54" s="20"/>
      <c r="D54" s="20"/>
      <c r="E54" s="388"/>
      <c r="F54" s="20"/>
      <c r="G54" s="20"/>
      <c r="H54" s="20"/>
      <c r="I54" s="388"/>
      <c r="J54" s="20"/>
      <c r="K54" s="20"/>
      <c r="L54" s="20"/>
      <c r="M54" s="388"/>
      <c r="N54" s="20"/>
      <c r="O54" s="20"/>
      <c r="P54" s="20"/>
    </row>
    <row r="55" spans="1:16" s="21" customFormat="1">
      <c r="A55" s="388"/>
      <c r="B55" s="20"/>
      <c r="C55" s="20"/>
      <c r="D55" s="20"/>
      <c r="E55" s="388"/>
      <c r="F55" s="20"/>
      <c r="G55" s="20"/>
      <c r="H55" s="20"/>
      <c r="I55" s="388"/>
      <c r="J55" s="20"/>
      <c r="K55" s="20"/>
      <c r="L55" s="20"/>
      <c r="M55" s="388"/>
      <c r="N55" s="20"/>
      <c r="O55" s="20"/>
      <c r="P55" s="20"/>
    </row>
    <row r="56" spans="1:16" s="21" customFormat="1">
      <c r="A56" s="388"/>
      <c r="B56" s="20"/>
      <c r="C56" s="20"/>
      <c r="D56" s="20"/>
      <c r="E56" s="388"/>
      <c r="F56" s="20"/>
      <c r="G56" s="20"/>
      <c r="H56" s="20"/>
      <c r="I56" s="388"/>
      <c r="J56" s="20"/>
      <c r="K56" s="20"/>
      <c r="L56" s="20"/>
      <c r="M56" s="388"/>
      <c r="N56" s="20"/>
      <c r="O56" s="20"/>
      <c r="P56" s="20"/>
    </row>
    <row r="57" spans="1:16" s="21" customFormat="1">
      <c r="A57" s="388"/>
      <c r="B57" s="20"/>
      <c r="C57" s="20"/>
      <c r="D57" s="20"/>
      <c r="E57" s="388"/>
      <c r="F57" s="20"/>
      <c r="G57" s="20"/>
      <c r="H57" s="20"/>
      <c r="I57" s="388"/>
      <c r="J57" s="20"/>
      <c r="K57" s="20"/>
      <c r="L57" s="20"/>
      <c r="M57" s="388"/>
      <c r="N57" s="20"/>
      <c r="O57" s="20"/>
      <c r="P57" s="20"/>
    </row>
    <row r="58" spans="1:16" s="21" customFormat="1">
      <c r="A58" s="388"/>
      <c r="B58" s="20"/>
      <c r="C58" s="20"/>
      <c r="D58" s="20"/>
      <c r="E58" s="388"/>
      <c r="F58" s="20"/>
      <c r="G58" s="20"/>
      <c r="H58" s="20"/>
      <c r="I58" s="388"/>
      <c r="J58" s="20"/>
      <c r="K58" s="20"/>
      <c r="L58" s="20"/>
      <c r="M58" s="388"/>
      <c r="N58" s="20"/>
      <c r="O58" s="20"/>
      <c r="P58" s="20"/>
    </row>
    <row r="59" spans="1:16" s="21" customFormat="1">
      <c r="A59" s="388"/>
      <c r="B59" s="20"/>
      <c r="C59" s="20"/>
      <c r="D59" s="20"/>
      <c r="E59" s="388"/>
      <c r="F59" s="20"/>
      <c r="G59" s="20"/>
      <c r="H59" s="20"/>
      <c r="I59" s="388"/>
      <c r="J59" s="20"/>
      <c r="K59" s="20"/>
      <c r="L59" s="20"/>
      <c r="M59" s="388"/>
      <c r="N59" s="20"/>
      <c r="O59" s="20"/>
      <c r="P59" s="20"/>
    </row>
    <row r="60" spans="1:16" s="21" customFormat="1">
      <c r="A60" s="388"/>
      <c r="B60" s="20"/>
      <c r="C60" s="20"/>
      <c r="D60" s="20"/>
      <c r="E60" s="388"/>
      <c r="F60" s="20"/>
      <c r="G60" s="20"/>
      <c r="H60" s="20"/>
      <c r="I60" s="388"/>
      <c r="J60" s="20"/>
      <c r="K60" s="20"/>
      <c r="L60" s="20"/>
      <c r="M60" s="388"/>
      <c r="N60" s="20"/>
      <c r="O60" s="20"/>
      <c r="P60" s="20"/>
    </row>
    <row r="61" spans="1:16" s="21" customFormat="1">
      <c r="A61" s="388"/>
      <c r="B61" s="20"/>
      <c r="C61" s="20"/>
      <c r="D61" s="20"/>
      <c r="E61" s="388"/>
      <c r="F61" s="20"/>
      <c r="G61" s="20"/>
      <c r="H61" s="20"/>
      <c r="I61" s="388"/>
      <c r="J61" s="20"/>
      <c r="K61" s="20"/>
      <c r="L61" s="20"/>
      <c r="M61" s="388"/>
      <c r="N61" s="20"/>
      <c r="O61" s="20"/>
      <c r="P61" s="20"/>
    </row>
    <row r="62" spans="1:16" s="21" customFormat="1">
      <c r="A62" s="388"/>
      <c r="B62" s="20"/>
      <c r="C62" s="20"/>
      <c r="D62" s="20"/>
      <c r="E62" s="388"/>
      <c r="F62" s="20"/>
      <c r="G62" s="20"/>
      <c r="H62" s="20"/>
      <c r="I62" s="388"/>
      <c r="J62" s="20"/>
      <c r="K62" s="20"/>
      <c r="L62" s="20"/>
      <c r="M62" s="388"/>
      <c r="N62" s="20"/>
      <c r="O62" s="20"/>
      <c r="P62" s="20"/>
    </row>
    <row r="63" spans="1:16" s="21" customFormat="1">
      <c r="A63" s="388"/>
      <c r="B63" s="20"/>
      <c r="C63" s="20"/>
      <c r="D63" s="20"/>
      <c r="E63" s="388"/>
      <c r="F63" s="20"/>
      <c r="G63" s="20"/>
      <c r="H63" s="20"/>
      <c r="I63" s="388"/>
      <c r="J63" s="20"/>
      <c r="K63" s="20"/>
      <c r="L63" s="20"/>
      <c r="M63" s="388"/>
      <c r="N63" s="20"/>
      <c r="O63" s="20"/>
      <c r="P63" s="20"/>
    </row>
    <row r="64" spans="1:16" s="21" customFormat="1">
      <c r="A64" s="388"/>
      <c r="B64" s="20"/>
      <c r="C64" s="20"/>
      <c r="D64" s="20"/>
      <c r="E64" s="388"/>
      <c r="F64" s="20"/>
      <c r="G64" s="20"/>
      <c r="H64" s="20"/>
      <c r="I64" s="388"/>
      <c r="J64" s="20"/>
      <c r="K64" s="20"/>
      <c r="L64" s="20"/>
      <c r="M64" s="388"/>
      <c r="N64" s="20"/>
      <c r="O64" s="20"/>
      <c r="P64" s="20"/>
    </row>
    <row r="65" spans="1:16" s="21" customFormat="1">
      <c r="A65" s="388"/>
      <c r="B65" s="20"/>
      <c r="C65" s="20"/>
      <c r="D65" s="20"/>
      <c r="E65" s="388"/>
      <c r="F65" s="20"/>
      <c r="G65" s="20"/>
      <c r="H65" s="20"/>
      <c r="I65" s="388"/>
      <c r="J65" s="20"/>
      <c r="K65" s="20"/>
      <c r="L65" s="20"/>
      <c r="M65" s="388"/>
      <c r="N65" s="20"/>
      <c r="O65" s="20"/>
      <c r="P65" s="20"/>
    </row>
    <row r="66" spans="1:16" s="21" customFormat="1">
      <c r="A66" s="388"/>
      <c r="B66" s="20"/>
      <c r="C66" s="20"/>
      <c r="D66" s="20"/>
      <c r="E66" s="388"/>
      <c r="F66" s="20"/>
      <c r="G66" s="20"/>
      <c r="H66" s="20"/>
      <c r="I66" s="388"/>
      <c r="J66" s="20"/>
      <c r="K66" s="20"/>
      <c r="L66" s="20"/>
      <c r="M66" s="388"/>
      <c r="N66" s="20"/>
      <c r="O66" s="20"/>
      <c r="P66" s="20"/>
    </row>
    <row r="67" spans="1:16" s="21" customFormat="1">
      <c r="A67" s="388"/>
      <c r="B67" s="20"/>
      <c r="C67" s="20"/>
      <c r="D67" s="20"/>
      <c r="E67" s="388"/>
      <c r="F67" s="20"/>
      <c r="G67" s="20"/>
      <c r="H67" s="20"/>
      <c r="I67" s="388"/>
      <c r="J67" s="20"/>
      <c r="K67" s="20"/>
      <c r="L67" s="20"/>
      <c r="M67" s="388"/>
      <c r="N67" s="20"/>
      <c r="O67" s="20"/>
      <c r="P67" s="20"/>
    </row>
    <row r="68" spans="1:16" s="21" customFormat="1">
      <c r="A68" s="388"/>
      <c r="B68" s="20"/>
      <c r="C68" s="20"/>
      <c r="D68" s="20"/>
      <c r="E68" s="388"/>
      <c r="F68" s="20"/>
      <c r="G68" s="20"/>
      <c r="H68" s="20"/>
      <c r="I68" s="388"/>
      <c r="J68" s="20"/>
      <c r="K68" s="20"/>
      <c r="L68" s="20"/>
      <c r="M68" s="388"/>
      <c r="N68" s="20"/>
      <c r="O68" s="20"/>
      <c r="P68" s="20"/>
    </row>
    <row r="69" spans="1:16" s="21" customFormat="1">
      <c r="A69" s="388"/>
      <c r="B69" s="20"/>
      <c r="C69" s="20"/>
      <c r="D69" s="20"/>
      <c r="E69" s="388"/>
      <c r="F69" s="20"/>
      <c r="G69" s="20"/>
      <c r="H69" s="20"/>
      <c r="I69" s="388"/>
      <c r="J69" s="20"/>
      <c r="K69" s="20"/>
      <c r="L69" s="20"/>
      <c r="M69" s="388"/>
      <c r="N69" s="20"/>
      <c r="O69" s="20"/>
      <c r="P69" s="20"/>
    </row>
    <row r="70" spans="1:16" s="21" customFormat="1">
      <c r="A70" s="388"/>
      <c r="B70" s="20"/>
      <c r="C70" s="20"/>
      <c r="D70" s="20"/>
      <c r="E70" s="388"/>
      <c r="F70" s="20"/>
      <c r="G70" s="20"/>
      <c r="H70" s="20"/>
      <c r="I70" s="388"/>
      <c r="J70" s="20"/>
      <c r="K70" s="20"/>
      <c r="L70" s="20"/>
      <c r="M70" s="388"/>
      <c r="N70" s="20"/>
      <c r="O70" s="20"/>
      <c r="P70" s="20"/>
    </row>
    <row r="71" spans="1:16" s="21" customFormat="1">
      <c r="A71" s="388"/>
      <c r="B71" s="20"/>
      <c r="C71" s="20"/>
      <c r="D71" s="20"/>
      <c r="E71" s="388"/>
      <c r="F71" s="20"/>
      <c r="G71" s="20"/>
      <c r="H71" s="20"/>
      <c r="I71" s="388"/>
      <c r="J71" s="20"/>
      <c r="K71" s="20"/>
      <c r="L71" s="20"/>
      <c r="M71" s="388"/>
      <c r="N71" s="20"/>
      <c r="O71" s="20"/>
      <c r="P71" s="20"/>
    </row>
    <row r="72" spans="1:16" s="21" customFormat="1">
      <c r="A72" s="388"/>
      <c r="B72" s="20"/>
      <c r="C72" s="20"/>
      <c r="D72" s="20"/>
      <c r="E72" s="388"/>
      <c r="F72" s="20"/>
      <c r="G72" s="20"/>
      <c r="H72" s="20"/>
      <c r="I72" s="388"/>
      <c r="J72" s="20"/>
      <c r="K72" s="20"/>
      <c r="L72" s="20"/>
      <c r="M72" s="388"/>
      <c r="N72" s="20"/>
      <c r="O72" s="20"/>
      <c r="P72" s="20"/>
    </row>
    <row r="73" spans="1:16" s="21" customFormat="1">
      <c r="A73" s="388"/>
      <c r="B73" s="20"/>
      <c r="C73" s="20"/>
      <c r="D73" s="20"/>
      <c r="E73" s="388"/>
      <c r="F73" s="20"/>
      <c r="G73" s="20"/>
      <c r="H73" s="20"/>
      <c r="I73" s="388"/>
      <c r="J73" s="20"/>
      <c r="K73" s="20"/>
      <c r="L73" s="20"/>
      <c r="M73" s="388"/>
      <c r="N73" s="20"/>
      <c r="O73" s="20"/>
      <c r="P73" s="20"/>
    </row>
    <row r="74" spans="1:16" s="21" customFormat="1">
      <c r="A74" s="388"/>
      <c r="B74" s="20"/>
      <c r="C74" s="20"/>
      <c r="D74" s="20"/>
      <c r="E74" s="388"/>
      <c r="F74" s="20"/>
      <c r="G74" s="20"/>
      <c r="H74" s="20"/>
      <c r="I74" s="388"/>
      <c r="J74" s="20"/>
      <c r="K74" s="20"/>
      <c r="L74" s="20"/>
      <c r="M74" s="388"/>
      <c r="N74" s="20"/>
      <c r="O74" s="20"/>
      <c r="P74" s="20"/>
    </row>
    <row r="75" spans="1:16" s="21" customFormat="1">
      <c r="A75" s="388"/>
      <c r="B75" s="20"/>
      <c r="C75" s="20"/>
      <c r="D75" s="20"/>
      <c r="E75" s="388"/>
      <c r="F75" s="20"/>
      <c r="G75" s="20"/>
      <c r="H75" s="20"/>
      <c r="I75" s="388"/>
      <c r="J75" s="20"/>
      <c r="K75" s="20"/>
      <c r="L75" s="20"/>
      <c r="M75" s="388"/>
      <c r="N75" s="20"/>
      <c r="O75" s="20"/>
      <c r="P75" s="20"/>
    </row>
    <row r="76" spans="1:16" s="21" customFormat="1">
      <c r="A76" s="388"/>
      <c r="B76" s="20"/>
      <c r="C76" s="20"/>
      <c r="D76" s="20"/>
      <c r="E76" s="388"/>
      <c r="F76" s="20"/>
      <c r="G76" s="20"/>
      <c r="H76" s="20"/>
      <c r="I76" s="388"/>
      <c r="J76" s="20"/>
      <c r="K76" s="20"/>
      <c r="L76" s="20"/>
      <c r="M76" s="388"/>
      <c r="N76" s="20"/>
      <c r="O76" s="20"/>
      <c r="P76" s="20"/>
    </row>
    <row r="77" spans="1:16" s="21" customFormat="1">
      <c r="A77" s="388"/>
      <c r="B77" s="20"/>
      <c r="C77" s="20"/>
      <c r="D77" s="20"/>
      <c r="E77" s="388"/>
      <c r="F77" s="20"/>
      <c r="G77" s="20"/>
      <c r="H77" s="20"/>
      <c r="I77" s="388"/>
      <c r="J77" s="20"/>
      <c r="K77" s="20"/>
      <c r="L77" s="20"/>
      <c r="M77" s="388"/>
      <c r="N77" s="20"/>
      <c r="O77" s="20"/>
      <c r="P77" s="20"/>
    </row>
    <row r="78" spans="1:16" s="21" customFormat="1">
      <c r="A78" s="388"/>
      <c r="B78" s="20"/>
      <c r="C78" s="20"/>
      <c r="D78" s="20"/>
      <c r="E78" s="388"/>
      <c r="F78" s="20"/>
      <c r="G78" s="20"/>
      <c r="H78" s="20"/>
      <c r="I78" s="388"/>
      <c r="J78" s="20"/>
      <c r="K78" s="20"/>
      <c r="L78" s="20"/>
      <c r="M78" s="388"/>
      <c r="N78" s="20"/>
      <c r="O78" s="20"/>
      <c r="P78" s="20"/>
    </row>
    <row r="79" spans="1:16" s="21" customFormat="1">
      <c r="A79" s="388"/>
      <c r="B79" s="20"/>
      <c r="C79" s="20"/>
      <c r="D79" s="20"/>
      <c r="E79" s="388"/>
      <c r="F79" s="20"/>
      <c r="G79" s="20"/>
      <c r="H79" s="20"/>
      <c r="I79" s="388"/>
      <c r="J79" s="20"/>
      <c r="K79" s="20"/>
      <c r="L79" s="20"/>
      <c r="M79" s="388"/>
      <c r="N79" s="20"/>
      <c r="O79" s="20"/>
      <c r="P79" s="20"/>
    </row>
    <row r="80" spans="1:16" s="21" customFormat="1">
      <c r="A80" s="388"/>
      <c r="B80" s="20"/>
      <c r="C80" s="20"/>
      <c r="D80" s="20"/>
      <c r="E80" s="388"/>
      <c r="F80" s="20"/>
      <c r="G80" s="20"/>
      <c r="H80" s="20"/>
      <c r="I80" s="388"/>
      <c r="J80" s="20"/>
      <c r="K80" s="20"/>
      <c r="L80" s="20"/>
      <c r="M80" s="388"/>
      <c r="N80" s="20"/>
      <c r="O80" s="20"/>
      <c r="P80" s="20"/>
    </row>
    <row r="81" spans="1:16" s="21" customFormat="1">
      <c r="A81" s="388"/>
      <c r="B81" s="20"/>
      <c r="C81" s="20"/>
      <c r="D81" s="20"/>
      <c r="E81" s="388"/>
      <c r="F81" s="20"/>
      <c r="G81" s="20"/>
      <c r="H81" s="20"/>
      <c r="I81" s="388"/>
      <c r="J81" s="20"/>
      <c r="K81" s="20"/>
      <c r="L81" s="20"/>
      <c r="M81" s="388"/>
      <c r="N81" s="20"/>
      <c r="O81" s="20"/>
      <c r="P81" s="20"/>
    </row>
    <row r="82" spans="1:16" s="21" customFormat="1">
      <c r="A82" s="388"/>
      <c r="B82" s="20"/>
      <c r="C82" s="20"/>
      <c r="D82" s="20"/>
      <c r="E82" s="388"/>
      <c r="F82" s="20"/>
      <c r="G82" s="20"/>
      <c r="H82" s="20"/>
      <c r="I82" s="388"/>
      <c r="J82" s="20"/>
      <c r="K82" s="20"/>
      <c r="L82" s="20"/>
      <c r="M82" s="388"/>
      <c r="N82" s="20"/>
      <c r="O82" s="20"/>
      <c r="P82" s="20"/>
    </row>
    <row r="83" spans="1:16" s="21" customFormat="1">
      <c r="A83" s="388"/>
      <c r="B83" s="20"/>
      <c r="C83" s="20"/>
      <c r="D83" s="20"/>
      <c r="E83" s="388"/>
      <c r="F83" s="20"/>
      <c r="G83" s="20"/>
      <c r="H83" s="20"/>
      <c r="I83" s="388"/>
      <c r="J83" s="20"/>
      <c r="K83" s="20"/>
      <c r="L83" s="20"/>
      <c r="M83" s="388"/>
      <c r="N83" s="20"/>
      <c r="O83" s="20"/>
      <c r="P83" s="20"/>
    </row>
    <row r="84" spans="1:16" s="21" customFormat="1">
      <c r="A84" s="388"/>
      <c r="B84" s="20"/>
      <c r="C84" s="20"/>
      <c r="D84" s="20"/>
      <c r="E84" s="388"/>
      <c r="F84" s="20"/>
      <c r="G84" s="20"/>
      <c r="H84" s="20"/>
      <c r="I84" s="388"/>
      <c r="J84" s="20"/>
      <c r="K84" s="20"/>
      <c r="L84" s="20"/>
      <c r="M84" s="388"/>
      <c r="N84" s="20"/>
      <c r="O84" s="20"/>
      <c r="P84" s="20"/>
    </row>
    <row r="85" spans="1:16" s="21" customFormat="1">
      <c r="A85" s="388"/>
      <c r="B85" s="20"/>
      <c r="C85" s="20"/>
      <c r="D85" s="20"/>
      <c r="E85" s="388"/>
      <c r="F85" s="20"/>
      <c r="G85" s="20"/>
      <c r="H85" s="20"/>
      <c r="I85" s="388"/>
      <c r="J85" s="20"/>
      <c r="K85" s="20"/>
      <c r="L85" s="20"/>
      <c r="M85" s="388"/>
      <c r="N85" s="20"/>
      <c r="O85" s="20"/>
      <c r="P85" s="20"/>
    </row>
    <row r="86" spans="1:16" s="21" customFormat="1">
      <c r="A86" s="388"/>
      <c r="B86" s="20"/>
      <c r="C86" s="20"/>
      <c r="D86" s="20"/>
      <c r="E86" s="388"/>
      <c r="F86" s="20"/>
      <c r="G86" s="20"/>
      <c r="H86" s="20"/>
      <c r="I86" s="388"/>
      <c r="J86" s="20"/>
      <c r="K86" s="20"/>
      <c r="L86" s="20"/>
      <c r="M86" s="388"/>
      <c r="N86" s="20"/>
      <c r="O86" s="20"/>
      <c r="P86" s="20"/>
    </row>
    <row r="87" spans="1:16" s="21" customFormat="1">
      <c r="A87" s="388"/>
      <c r="B87" s="20"/>
      <c r="C87" s="20"/>
      <c r="D87" s="20"/>
      <c r="E87" s="388"/>
      <c r="F87" s="20"/>
      <c r="G87" s="20"/>
      <c r="H87" s="20"/>
      <c r="I87" s="388"/>
      <c r="J87" s="20"/>
      <c r="K87" s="20"/>
      <c r="L87" s="20"/>
      <c r="M87" s="388"/>
      <c r="N87" s="20"/>
      <c r="O87" s="20"/>
      <c r="P87" s="20"/>
    </row>
    <row r="88" spans="1:16" s="21" customFormat="1">
      <c r="A88" s="388"/>
      <c r="B88" s="20"/>
      <c r="C88" s="20"/>
      <c r="D88" s="20"/>
      <c r="E88" s="388"/>
      <c r="F88" s="20"/>
      <c r="G88" s="20"/>
      <c r="H88" s="20"/>
      <c r="I88" s="388"/>
      <c r="J88" s="20"/>
      <c r="K88" s="20"/>
      <c r="L88" s="20"/>
      <c r="M88" s="388"/>
      <c r="N88" s="20"/>
      <c r="O88" s="20"/>
      <c r="P88" s="20"/>
    </row>
    <row r="89" spans="1:16" s="21" customFormat="1">
      <c r="A89" s="388"/>
      <c r="B89" s="20"/>
      <c r="C89" s="20"/>
      <c r="D89" s="20"/>
      <c r="E89" s="388"/>
      <c r="F89" s="20"/>
      <c r="G89" s="20"/>
      <c r="H89" s="20"/>
      <c r="I89" s="388"/>
      <c r="J89" s="20"/>
      <c r="K89" s="20"/>
      <c r="L89" s="20"/>
      <c r="M89" s="388"/>
      <c r="N89" s="20"/>
      <c r="O89" s="20"/>
      <c r="P89" s="20"/>
    </row>
    <row r="90" spans="1:16" s="21" customFormat="1">
      <c r="A90" s="388"/>
      <c r="B90" s="20"/>
      <c r="C90" s="20"/>
      <c r="D90" s="20"/>
      <c r="E90" s="388"/>
      <c r="F90" s="20"/>
      <c r="G90" s="20"/>
      <c r="H90" s="20"/>
      <c r="I90" s="388"/>
      <c r="J90" s="20"/>
      <c r="K90" s="20"/>
      <c r="L90" s="20"/>
      <c r="M90" s="388"/>
      <c r="N90" s="20"/>
      <c r="O90" s="20"/>
      <c r="P90" s="20"/>
    </row>
    <row r="91" spans="1:16" s="21" customFormat="1">
      <c r="A91" s="388"/>
      <c r="B91" s="20"/>
      <c r="C91" s="20"/>
      <c r="D91" s="20"/>
      <c r="E91" s="388"/>
      <c r="F91" s="20"/>
      <c r="G91" s="20"/>
      <c r="H91" s="20"/>
      <c r="I91" s="388"/>
      <c r="J91" s="20"/>
      <c r="K91" s="20"/>
      <c r="L91" s="20"/>
      <c r="M91" s="388"/>
      <c r="N91" s="20"/>
      <c r="O91" s="20"/>
      <c r="P91" s="20"/>
    </row>
    <row r="92" spans="1:16" s="21" customFormat="1">
      <c r="A92" s="388"/>
      <c r="B92" s="20"/>
      <c r="C92" s="20"/>
      <c r="D92" s="20"/>
      <c r="E92" s="388"/>
      <c r="F92" s="20"/>
      <c r="G92" s="20"/>
      <c r="H92" s="20"/>
      <c r="I92" s="388"/>
      <c r="J92" s="20"/>
      <c r="K92" s="20"/>
      <c r="L92" s="20"/>
      <c r="M92" s="388"/>
      <c r="N92" s="20"/>
      <c r="O92" s="20"/>
      <c r="P92" s="20"/>
    </row>
    <row r="93" spans="1:16" s="21" customFormat="1">
      <c r="A93" s="388"/>
      <c r="B93" s="20"/>
      <c r="C93" s="20"/>
      <c r="D93" s="20"/>
      <c r="E93" s="388"/>
      <c r="F93" s="20"/>
      <c r="G93" s="20"/>
      <c r="H93" s="20"/>
      <c r="I93" s="388"/>
      <c r="J93" s="20"/>
      <c r="K93" s="20"/>
      <c r="L93" s="20"/>
      <c r="M93" s="388"/>
      <c r="N93" s="20"/>
      <c r="O93" s="20"/>
      <c r="P93" s="20"/>
    </row>
    <row r="94" spans="1:16" s="21" customFormat="1">
      <c r="A94" s="388"/>
      <c r="B94" s="20"/>
      <c r="C94" s="20"/>
      <c r="D94" s="20"/>
      <c r="E94" s="388"/>
      <c r="F94" s="20"/>
      <c r="G94" s="20"/>
      <c r="H94" s="20"/>
      <c r="I94" s="388"/>
      <c r="J94" s="20"/>
      <c r="K94" s="20"/>
      <c r="L94" s="20"/>
      <c r="M94" s="388"/>
      <c r="N94" s="20"/>
      <c r="O94" s="20"/>
      <c r="P94" s="20"/>
    </row>
    <row r="95" spans="1:16" s="21" customFormat="1">
      <c r="A95" s="388"/>
      <c r="B95" s="20"/>
      <c r="C95" s="20"/>
      <c r="D95" s="20"/>
      <c r="E95" s="388"/>
      <c r="F95" s="20"/>
      <c r="G95" s="20"/>
      <c r="H95" s="20"/>
      <c r="I95" s="388"/>
      <c r="J95" s="20"/>
      <c r="K95" s="20"/>
      <c r="L95" s="20"/>
      <c r="M95" s="388"/>
      <c r="N95" s="20"/>
      <c r="O95" s="20"/>
      <c r="P95" s="20"/>
    </row>
    <row r="96" spans="1:16" s="21" customFormat="1">
      <c r="A96" s="388"/>
      <c r="B96" s="20"/>
      <c r="C96" s="20"/>
      <c r="D96" s="20"/>
      <c r="E96" s="388"/>
      <c r="F96" s="20"/>
      <c r="G96" s="20"/>
      <c r="H96" s="20"/>
      <c r="I96" s="388"/>
      <c r="J96" s="20"/>
      <c r="K96" s="20"/>
      <c r="L96" s="20"/>
      <c r="M96" s="388"/>
      <c r="N96" s="20"/>
      <c r="O96" s="20"/>
      <c r="P96" s="20"/>
    </row>
    <row r="97" spans="1:16" s="21" customFormat="1">
      <c r="A97" s="388"/>
      <c r="B97" s="20"/>
      <c r="C97" s="20"/>
      <c r="D97" s="20"/>
      <c r="E97" s="388"/>
      <c r="F97" s="20"/>
      <c r="G97" s="20"/>
      <c r="H97" s="20"/>
      <c r="I97" s="388"/>
      <c r="J97" s="20"/>
      <c r="K97" s="20"/>
      <c r="L97" s="20"/>
      <c r="M97" s="388"/>
      <c r="N97" s="20"/>
      <c r="O97" s="20"/>
      <c r="P97" s="20"/>
    </row>
    <row r="98" spans="1:16" s="21" customFormat="1">
      <c r="A98" s="388"/>
      <c r="B98" s="20"/>
      <c r="C98" s="20"/>
      <c r="D98" s="20"/>
      <c r="E98" s="388"/>
      <c r="F98" s="20"/>
      <c r="G98" s="20"/>
      <c r="H98" s="20"/>
      <c r="I98" s="388"/>
      <c r="J98" s="20"/>
      <c r="K98" s="20"/>
      <c r="L98" s="20"/>
      <c r="M98" s="388"/>
      <c r="N98" s="20"/>
      <c r="O98" s="20"/>
      <c r="P98" s="20"/>
    </row>
    <row r="99" spans="1:16" s="21" customFormat="1">
      <c r="A99" s="388"/>
      <c r="B99" s="20"/>
      <c r="C99" s="20"/>
      <c r="D99" s="20"/>
      <c r="E99" s="388"/>
      <c r="F99" s="20"/>
      <c r="G99" s="20"/>
      <c r="H99" s="20"/>
      <c r="I99" s="388"/>
      <c r="J99" s="20"/>
      <c r="K99" s="20"/>
      <c r="L99" s="20"/>
      <c r="M99" s="388"/>
      <c r="N99" s="20"/>
      <c r="O99" s="20"/>
      <c r="P99" s="20"/>
    </row>
    <row r="100" spans="1:16" s="21" customFormat="1">
      <c r="A100" s="388"/>
      <c r="B100" s="20"/>
      <c r="C100" s="20"/>
      <c r="D100" s="20"/>
      <c r="E100" s="388"/>
      <c r="F100" s="20"/>
      <c r="G100" s="20"/>
      <c r="H100" s="20"/>
      <c r="I100" s="388"/>
      <c r="J100" s="20"/>
      <c r="K100" s="20"/>
      <c r="L100" s="20"/>
      <c r="M100" s="388"/>
      <c r="N100" s="20"/>
      <c r="O100" s="20"/>
      <c r="P100" s="20"/>
    </row>
    <row r="101" spans="1:16" s="21" customFormat="1">
      <c r="A101" s="388"/>
      <c r="B101" s="20"/>
      <c r="C101" s="20"/>
      <c r="D101" s="20"/>
      <c r="E101" s="388"/>
      <c r="F101" s="20"/>
      <c r="G101" s="20"/>
      <c r="H101" s="20"/>
      <c r="I101" s="388"/>
      <c r="J101" s="20"/>
      <c r="K101" s="20"/>
      <c r="L101" s="20"/>
      <c r="M101" s="388"/>
      <c r="N101" s="20"/>
      <c r="O101" s="20"/>
      <c r="P101" s="20"/>
    </row>
    <row r="102" spans="1:16" s="21" customFormat="1">
      <c r="A102" s="388"/>
      <c r="B102" s="20"/>
      <c r="C102" s="20"/>
      <c r="D102" s="20"/>
      <c r="E102" s="388"/>
      <c r="F102" s="20"/>
      <c r="G102" s="20"/>
      <c r="H102" s="20"/>
      <c r="I102" s="388"/>
      <c r="J102" s="20"/>
      <c r="K102" s="20"/>
      <c r="L102" s="20"/>
      <c r="M102" s="388"/>
      <c r="N102" s="20"/>
      <c r="O102" s="20"/>
      <c r="P102" s="20"/>
    </row>
    <row r="103" spans="1:16" s="21" customFormat="1">
      <c r="A103" s="388"/>
      <c r="B103" s="20"/>
      <c r="C103" s="20"/>
      <c r="D103" s="20"/>
      <c r="E103" s="388"/>
      <c r="F103" s="20"/>
      <c r="G103" s="20"/>
      <c r="H103" s="20"/>
      <c r="I103" s="388"/>
      <c r="J103" s="20"/>
      <c r="K103" s="20"/>
      <c r="L103" s="20"/>
      <c r="M103" s="388"/>
      <c r="N103" s="20"/>
      <c r="O103" s="20"/>
      <c r="P103" s="20"/>
    </row>
    <row r="104" spans="1:16" s="21" customFormat="1">
      <c r="A104" s="388"/>
      <c r="B104" s="20"/>
      <c r="C104" s="20"/>
      <c r="D104" s="20"/>
      <c r="E104" s="388"/>
      <c r="F104" s="20"/>
      <c r="G104" s="20"/>
      <c r="H104" s="20"/>
      <c r="I104" s="388"/>
      <c r="J104" s="20"/>
      <c r="K104" s="20"/>
      <c r="L104" s="20"/>
      <c r="M104" s="388"/>
      <c r="N104" s="20"/>
      <c r="O104" s="20"/>
      <c r="P104" s="20"/>
    </row>
    <row r="105" spans="1:16" s="21" customFormat="1">
      <c r="A105" s="388"/>
      <c r="B105" s="20"/>
      <c r="C105" s="20"/>
      <c r="D105" s="20"/>
      <c r="E105" s="388"/>
      <c r="F105" s="20"/>
      <c r="G105" s="20"/>
      <c r="H105" s="20"/>
      <c r="I105" s="388"/>
      <c r="J105" s="20"/>
      <c r="K105" s="20"/>
      <c r="L105" s="20"/>
      <c r="M105" s="388"/>
      <c r="N105" s="20"/>
      <c r="O105" s="20"/>
      <c r="P105" s="20"/>
    </row>
    <row r="106" spans="1:16" s="21" customFormat="1">
      <c r="A106" s="388"/>
      <c r="B106" s="20"/>
      <c r="C106" s="20"/>
      <c r="D106" s="20"/>
      <c r="E106" s="388"/>
      <c r="F106" s="20"/>
      <c r="G106" s="20"/>
      <c r="H106" s="20"/>
      <c r="I106" s="388"/>
      <c r="J106" s="20"/>
      <c r="K106" s="20"/>
      <c r="L106" s="20"/>
      <c r="M106" s="388"/>
      <c r="N106" s="20"/>
      <c r="O106" s="20"/>
      <c r="P106" s="20"/>
    </row>
    <row r="107" spans="1:16" s="21" customFormat="1">
      <c r="A107" s="388"/>
      <c r="B107" s="20"/>
      <c r="C107" s="20"/>
      <c r="D107" s="20"/>
      <c r="E107" s="388"/>
      <c r="F107" s="20"/>
      <c r="G107" s="20"/>
      <c r="H107" s="20"/>
      <c r="I107" s="388"/>
      <c r="J107" s="20"/>
      <c r="K107" s="20"/>
      <c r="L107" s="20"/>
      <c r="M107" s="388"/>
      <c r="N107" s="20"/>
      <c r="O107" s="20"/>
      <c r="P107" s="20"/>
    </row>
    <row r="108" spans="1:16" s="21" customFormat="1">
      <c r="A108" s="388"/>
      <c r="B108" s="20"/>
      <c r="C108" s="20"/>
      <c r="D108" s="20"/>
      <c r="E108" s="388"/>
      <c r="F108" s="20"/>
      <c r="G108" s="20"/>
      <c r="H108" s="20"/>
      <c r="I108" s="388"/>
      <c r="J108" s="20"/>
      <c r="K108" s="20"/>
      <c r="L108" s="20"/>
      <c r="M108" s="388"/>
      <c r="N108" s="20"/>
      <c r="O108" s="20"/>
      <c r="P108" s="20"/>
    </row>
    <row r="109" spans="1:16" s="21" customFormat="1">
      <c r="A109" s="388"/>
      <c r="B109" s="20"/>
      <c r="C109" s="20"/>
      <c r="D109" s="20"/>
      <c r="E109" s="388"/>
      <c r="F109" s="20"/>
      <c r="G109" s="20"/>
      <c r="H109" s="20"/>
      <c r="I109" s="388"/>
      <c r="J109" s="20"/>
      <c r="K109" s="20"/>
      <c r="L109" s="20"/>
      <c r="M109" s="388"/>
      <c r="N109" s="20"/>
      <c r="O109" s="20"/>
      <c r="P109" s="20"/>
    </row>
    <row r="110" spans="1:16" s="21" customFormat="1">
      <c r="A110" s="388"/>
      <c r="B110" s="20"/>
      <c r="C110" s="20"/>
      <c r="D110" s="20"/>
      <c r="E110" s="388"/>
      <c r="F110" s="20"/>
      <c r="G110" s="20"/>
      <c r="H110" s="20"/>
      <c r="I110" s="388"/>
      <c r="J110" s="20"/>
      <c r="K110" s="20"/>
      <c r="L110" s="20"/>
      <c r="M110" s="388"/>
      <c r="N110" s="20"/>
      <c r="O110" s="20"/>
      <c r="P110" s="20"/>
    </row>
    <row r="111" spans="1:16" s="21" customFormat="1">
      <c r="A111" s="388"/>
      <c r="B111" s="20"/>
      <c r="C111" s="20"/>
      <c r="D111" s="20"/>
      <c r="E111" s="388"/>
      <c r="F111" s="20"/>
      <c r="G111" s="20"/>
      <c r="H111" s="20"/>
      <c r="I111" s="388"/>
      <c r="J111" s="20"/>
      <c r="K111" s="20"/>
      <c r="L111" s="20"/>
      <c r="M111" s="388"/>
      <c r="N111" s="20"/>
      <c r="O111" s="20"/>
      <c r="P111" s="20"/>
    </row>
    <row r="112" spans="1:16" s="21" customFormat="1">
      <c r="A112" s="388"/>
      <c r="B112" s="20"/>
      <c r="C112" s="20"/>
      <c r="D112" s="20"/>
      <c r="E112" s="388"/>
      <c r="F112" s="20"/>
      <c r="G112" s="20"/>
      <c r="H112" s="20"/>
      <c r="I112" s="388"/>
      <c r="J112" s="20"/>
      <c r="K112" s="20"/>
      <c r="L112" s="20"/>
      <c r="M112" s="388"/>
      <c r="N112" s="20"/>
      <c r="O112" s="20"/>
      <c r="P112" s="20"/>
    </row>
    <row r="113" spans="1:16" s="21" customFormat="1">
      <c r="A113" s="388"/>
      <c r="B113" s="20"/>
      <c r="C113" s="20"/>
      <c r="D113" s="20"/>
      <c r="E113" s="388"/>
      <c r="F113" s="20"/>
      <c r="G113" s="20"/>
      <c r="H113" s="20"/>
      <c r="I113" s="388"/>
      <c r="J113" s="20"/>
      <c r="K113" s="20"/>
      <c r="L113" s="20"/>
      <c r="M113" s="388"/>
      <c r="N113" s="20"/>
      <c r="O113" s="20"/>
      <c r="P113" s="20"/>
    </row>
    <row r="114" spans="1:16" s="21" customFormat="1">
      <c r="A114" s="388"/>
      <c r="B114" s="20"/>
      <c r="C114" s="20"/>
      <c r="D114" s="20"/>
      <c r="E114" s="388"/>
      <c r="F114" s="20"/>
      <c r="G114" s="20"/>
      <c r="H114" s="20"/>
      <c r="I114" s="388"/>
      <c r="J114" s="20"/>
      <c r="K114" s="20"/>
      <c r="L114" s="20"/>
      <c r="M114" s="388"/>
      <c r="N114" s="20"/>
      <c r="O114" s="20"/>
      <c r="P114" s="20"/>
    </row>
    <row r="115" spans="1:16" s="21" customFormat="1">
      <c r="A115" s="388"/>
      <c r="B115" s="20"/>
      <c r="C115" s="20"/>
      <c r="D115" s="20"/>
      <c r="E115" s="388"/>
      <c r="F115" s="20"/>
      <c r="G115" s="20"/>
      <c r="H115" s="20"/>
      <c r="I115" s="388"/>
      <c r="J115" s="20"/>
      <c r="K115" s="20"/>
      <c r="L115" s="20"/>
      <c r="M115" s="388"/>
      <c r="N115" s="20"/>
      <c r="O115" s="20"/>
      <c r="P115" s="20"/>
    </row>
    <row r="116" spans="1:16" s="21" customFormat="1">
      <c r="A116" s="388"/>
      <c r="B116" s="20"/>
      <c r="C116" s="20"/>
      <c r="D116" s="20"/>
      <c r="E116" s="388"/>
      <c r="F116" s="20"/>
      <c r="G116" s="20"/>
      <c r="H116" s="20"/>
      <c r="I116" s="388"/>
      <c r="J116" s="20"/>
      <c r="K116" s="20"/>
      <c r="L116" s="20"/>
      <c r="M116" s="388"/>
      <c r="N116" s="20"/>
      <c r="O116" s="20"/>
      <c r="P116" s="20"/>
    </row>
    <row r="117" spans="1:16" s="21" customFormat="1">
      <c r="A117" s="388"/>
      <c r="B117" s="20"/>
      <c r="C117" s="20"/>
      <c r="D117" s="20"/>
      <c r="E117" s="388"/>
      <c r="F117" s="20"/>
      <c r="G117" s="20"/>
      <c r="H117" s="20"/>
      <c r="I117" s="388"/>
      <c r="J117" s="20"/>
      <c r="K117" s="20"/>
      <c r="L117" s="20"/>
      <c r="M117" s="388"/>
      <c r="N117" s="20"/>
      <c r="O117" s="20"/>
      <c r="P117" s="20"/>
    </row>
    <row r="118" spans="1:16" s="21" customFormat="1">
      <c r="A118" s="388"/>
      <c r="B118" s="20"/>
      <c r="C118" s="20"/>
      <c r="D118" s="20"/>
      <c r="E118" s="388"/>
      <c r="F118" s="20"/>
      <c r="G118" s="20"/>
      <c r="H118" s="20"/>
      <c r="I118" s="388"/>
      <c r="J118" s="20"/>
      <c r="K118" s="20"/>
      <c r="L118" s="20"/>
      <c r="M118" s="388"/>
      <c r="N118" s="20"/>
      <c r="O118" s="20"/>
      <c r="P118" s="20"/>
    </row>
    <row r="119" spans="1:16" s="21" customFormat="1">
      <c r="A119" s="388"/>
      <c r="B119" s="20"/>
      <c r="C119" s="20"/>
      <c r="D119" s="20"/>
      <c r="E119" s="388"/>
      <c r="F119" s="20"/>
      <c r="G119" s="20"/>
      <c r="H119" s="20"/>
      <c r="I119" s="388"/>
      <c r="J119" s="20"/>
      <c r="K119" s="20"/>
      <c r="L119" s="20"/>
      <c r="M119" s="388"/>
      <c r="N119" s="20"/>
      <c r="O119" s="20"/>
      <c r="P119" s="20"/>
    </row>
    <row r="120" spans="1:16" s="21" customFormat="1">
      <c r="A120" s="388"/>
      <c r="B120" s="20"/>
      <c r="C120" s="20"/>
      <c r="D120" s="20"/>
      <c r="E120" s="388"/>
      <c r="F120" s="20"/>
      <c r="G120" s="20"/>
      <c r="H120" s="20"/>
      <c r="I120" s="388"/>
      <c r="J120" s="20"/>
      <c r="K120" s="20"/>
      <c r="L120" s="20"/>
      <c r="M120" s="388"/>
      <c r="N120" s="20"/>
      <c r="O120" s="20"/>
      <c r="P120" s="20"/>
    </row>
    <row r="121" spans="1:16" s="21" customFormat="1">
      <c r="A121" s="388"/>
      <c r="B121" s="20"/>
      <c r="C121" s="20"/>
      <c r="D121" s="20"/>
      <c r="E121" s="388"/>
      <c r="F121" s="20"/>
      <c r="G121" s="20"/>
      <c r="H121" s="20"/>
      <c r="I121" s="388"/>
      <c r="J121" s="20"/>
      <c r="K121" s="20"/>
      <c r="L121" s="20"/>
      <c r="M121" s="388"/>
      <c r="N121" s="20"/>
      <c r="O121" s="20"/>
      <c r="P121" s="20"/>
    </row>
    <row r="122" spans="1:16" s="21" customFormat="1">
      <c r="A122" s="388"/>
      <c r="B122" s="20"/>
      <c r="C122" s="20"/>
      <c r="D122" s="20"/>
      <c r="E122" s="388"/>
      <c r="F122" s="20"/>
      <c r="G122" s="20"/>
      <c r="H122" s="20"/>
      <c r="I122" s="388"/>
      <c r="J122" s="20"/>
      <c r="K122" s="20"/>
      <c r="L122" s="20"/>
      <c r="M122" s="388"/>
      <c r="N122" s="20"/>
      <c r="O122" s="20"/>
      <c r="P122" s="20"/>
    </row>
    <row r="123" spans="1:16" s="21" customFormat="1">
      <c r="A123" s="388"/>
      <c r="B123" s="20"/>
      <c r="C123" s="20"/>
      <c r="D123" s="20"/>
      <c r="E123" s="388"/>
      <c r="F123" s="20"/>
      <c r="G123" s="20"/>
      <c r="H123" s="20"/>
      <c r="I123" s="388"/>
      <c r="J123" s="20"/>
      <c r="K123" s="20"/>
      <c r="L123" s="20"/>
      <c r="M123" s="388"/>
      <c r="N123" s="20"/>
      <c r="O123" s="20"/>
      <c r="P123" s="20"/>
    </row>
    <row r="124" spans="1:16" s="21" customFormat="1">
      <c r="A124" s="388"/>
      <c r="B124" s="20"/>
      <c r="C124" s="20"/>
      <c r="D124" s="20"/>
      <c r="E124" s="388"/>
      <c r="F124" s="20"/>
      <c r="G124" s="20"/>
      <c r="H124" s="20"/>
      <c r="I124" s="388"/>
      <c r="J124" s="20"/>
      <c r="K124" s="20"/>
      <c r="L124" s="20"/>
      <c r="M124" s="388"/>
      <c r="N124" s="20"/>
      <c r="O124" s="20"/>
      <c r="P124" s="20"/>
    </row>
    <row r="125" spans="1:16" s="21" customFormat="1">
      <c r="A125" s="388"/>
      <c r="B125" s="20"/>
      <c r="C125" s="20"/>
      <c r="D125" s="20"/>
      <c r="E125" s="388"/>
      <c r="F125" s="20"/>
      <c r="G125" s="20"/>
      <c r="H125" s="20"/>
      <c r="I125" s="388"/>
      <c r="J125" s="20"/>
      <c r="K125" s="20"/>
      <c r="L125" s="20"/>
      <c r="M125" s="388"/>
      <c r="N125" s="20"/>
      <c r="O125" s="20"/>
      <c r="P125" s="20"/>
    </row>
    <row r="126" spans="1:16" s="21" customFormat="1">
      <c r="A126" s="388"/>
      <c r="B126" s="20"/>
      <c r="C126" s="20"/>
      <c r="D126" s="20"/>
      <c r="E126" s="388"/>
      <c r="F126" s="20"/>
      <c r="G126" s="20"/>
      <c r="H126" s="20"/>
      <c r="I126" s="388"/>
      <c r="J126" s="20"/>
      <c r="K126" s="20"/>
      <c r="L126" s="20"/>
      <c r="M126" s="388"/>
      <c r="N126" s="20"/>
      <c r="O126" s="20"/>
      <c r="P126" s="20"/>
    </row>
    <row r="127" spans="1:16" s="21" customFormat="1">
      <c r="A127" s="388"/>
      <c r="B127" s="20"/>
      <c r="C127" s="20"/>
      <c r="D127" s="20"/>
      <c r="E127" s="388"/>
      <c r="F127" s="20"/>
      <c r="G127" s="20"/>
      <c r="H127" s="20"/>
      <c r="I127" s="388"/>
      <c r="J127" s="20"/>
      <c r="K127" s="20"/>
      <c r="L127" s="20"/>
      <c r="M127" s="388"/>
      <c r="N127" s="20"/>
      <c r="O127" s="20"/>
      <c r="P127" s="20"/>
    </row>
    <row r="128" spans="1:16" s="21" customFormat="1">
      <c r="A128" s="388"/>
      <c r="B128" s="20"/>
      <c r="C128" s="20"/>
      <c r="D128" s="20"/>
      <c r="E128" s="388"/>
      <c r="F128" s="20"/>
      <c r="G128" s="20"/>
      <c r="H128" s="20"/>
      <c r="I128" s="388"/>
      <c r="J128" s="20"/>
      <c r="K128" s="20"/>
      <c r="L128" s="20"/>
      <c r="M128" s="388"/>
      <c r="N128" s="20"/>
      <c r="O128" s="20"/>
      <c r="P128" s="20"/>
    </row>
    <row r="129" spans="1:16" s="21" customFormat="1">
      <c r="A129" s="388"/>
      <c r="B129" s="20"/>
      <c r="C129" s="20"/>
      <c r="D129" s="20"/>
      <c r="E129" s="388"/>
      <c r="F129" s="20"/>
      <c r="G129" s="20"/>
      <c r="H129" s="20"/>
      <c r="I129" s="388"/>
      <c r="J129" s="20"/>
      <c r="K129" s="20"/>
      <c r="L129" s="20"/>
      <c r="M129" s="388"/>
      <c r="N129" s="20"/>
      <c r="O129" s="20"/>
      <c r="P129" s="20"/>
    </row>
    <row r="130" spans="1:16" s="21" customFormat="1">
      <c r="A130" s="388"/>
      <c r="B130" s="20"/>
      <c r="C130" s="20"/>
      <c r="D130" s="20"/>
      <c r="E130" s="388"/>
      <c r="F130" s="20"/>
      <c r="G130" s="20"/>
      <c r="H130" s="20"/>
      <c r="I130" s="388"/>
      <c r="J130" s="20"/>
      <c r="K130" s="20"/>
      <c r="L130" s="20"/>
      <c r="M130" s="388"/>
      <c r="N130" s="20"/>
      <c r="O130" s="20"/>
      <c r="P130" s="20"/>
    </row>
    <row r="131" spans="1:16" s="21" customFormat="1">
      <c r="A131" s="388"/>
      <c r="B131" s="20"/>
      <c r="C131" s="20"/>
      <c r="D131" s="20"/>
      <c r="E131" s="388"/>
      <c r="F131" s="20"/>
      <c r="G131" s="20"/>
      <c r="H131" s="20"/>
      <c r="I131" s="388"/>
      <c r="J131" s="20"/>
      <c r="K131" s="20"/>
      <c r="L131" s="20"/>
      <c r="M131" s="388"/>
      <c r="N131" s="20"/>
      <c r="O131" s="20"/>
      <c r="P131" s="20"/>
    </row>
    <row r="132" spans="1:16" s="21" customFormat="1">
      <c r="A132" s="388"/>
      <c r="B132" s="20"/>
      <c r="C132" s="20"/>
      <c r="D132" s="20"/>
      <c r="E132" s="388"/>
      <c r="F132" s="20"/>
      <c r="G132" s="20"/>
      <c r="H132" s="20"/>
      <c r="I132" s="388"/>
      <c r="J132" s="20"/>
      <c r="K132" s="20"/>
      <c r="L132" s="20"/>
      <c r="M132" s="388"/>
      <c r="N132" s="20"/>
      <c r="O132" s="20"/>
      <c r="P132" s="20"/>
    </row>
    <row r="133" spans="1:16" s="21" customFormat="1">
      <c r="A133" s="388"/>
      <c r="B133" s="20"/>
      <c r="C133" s="20"/>
      <c r="D133" s="20"/>
      <c r="E133" s="388"/>
      <c r="F133" s="20"/>
      <c r="G133" s="20"/>
      <c r="H133" s="20"/>
      <c r="I133" s="388"/>
      <c r="J133" s="20"/>
      <c r="K133" s="20"/>
      <c r="L133" s="20"/>
      <c r="M133" s="388"/>
      <c r="N133" s="20"/>
      <c r="O133" s="20"/>
      <c r="P133" s="20"/>
    </row>
    <row r="134" spans="1:16" s="21" customFormat="1">
      <c r="A134" s="388"/>
      <c r="B134" s="20"/>
      <c r="C134" s="20"/>
      <c r="D134" s="20"/>
      <c r="E134" s="388"/>
      <c r="F134" s="20"/>
      <c r="G134" s="20"/>
      <c r="H134" s="20"/>
      <c r="I134" s="388"/>
      <c r="J134" s="20"/>
      <c r="K134" s="20"/>
      <c r="L134" s="20"/>
      <c r="M134" s="388"/>
      <c r="N134" s="20"/>
      <c r="O134" s="20"/>
      <c r="P134" s="20"/>
    </row>
    <row r="135" spans="1:16" s="21" customFormat="1">
      <c r="A135" s="388"/>
      <c r="B135" s="20"/>
      <c r="C135" s="20"/>
      <c r="D135" s="20"/>
      <c r="E135" s="388"/>
      <c r="F135" s="20"/>
      <c r="G135" s="20"/>
      <c r="H135" s="20"/>
      <c r="I135" s="388"/>
      <c r="J135" s="20"/>
      <c r="K135" s="20"/>
      <c r="L135" s="20"/>
      <c r="M135" s="388"/>
      <c r="N135" s="20"/>
      <c r="O135" s="20"/>
      <c r="P135" s="20"/>
    </row>
    <row r="136" spans="1:16" s="21" customFormat="1">
      <c r="A136" s="388"/>
      <c r="B136" s="20"/>
      <c r="C136" s="20"/>
      <c r="D136" s="20"/>
      <c r="E136" s="388"/>
      <c r="F136" s="20"/>
      <c r="G136" s="20"/>
      <c r="H136" s="20"/>
      <c r="I136" s="388"/>
      <c r="J136" s="20"/>
      <c r="K136" s="20"/>
      <c r="L136" s="20"/>
      <c r="M136" s="388"/>
      <c r="N136" s="20"/>
      <c r="O136" s="20"/>
      <c r="P136" s="20"/>
    </row>
    <row r="137" spans="1:16" s="21" customFormat="1">
      <c r="A137" s="388"/>
      <c r="B137" s="20"/>
      <c r="C137" s="20"/>
      <c r="D137" s="20"/>
      <c r="E137" s="388"/>
      <c r="F137" s="20"/>
      <c r="G137" s="20"/>
      <c r="H137" s="20"/>
      <c r="I137" s="388"/>
      <c r="J137" s="20"/>
      <c r="K137" s="20"/>
      <c r="L137" s="20"/>
      <c r="M137" s="388"/>
      <c r="N137" s="20"/>
      <c r="O137" s="20"/>
      <c r="P137" s="20"/>
    </row>
    <row r="138" spans="1:16" s="21" customFormat="1">
      <c r="A138" s="388"/>
      <c r="B138" s="20"/>
      <c r="C138" s="20"/>
      <c r="D138" s="20"/>
      <c r="E138" s="388"/>
      <c r="F138" s="20"/>
      <c r="G138" s="20"/>
      <c r="H138" s="20"/>
      <c r="I138" s="388"/>
      <c r="J138" s="20"/>
      <c r="K138" s="20"/>
      <c r="L138" s="20"/>
      <c r="M138" s="388"/>
      <c r="N138" s="20"/>
      <c r="O138" s="20"/>
      <c r="P138" s="20"/>
    </row>
    <row r="139" spans="1:16" s="21" customFormat="1">
      <c r="A139" s="388"/>
      <c r="B139" s="20"/>
      <c r="C139" s="20"/>
      <c r="D139" s="20"/>
      <c r="E139" s="388"/>
      <c r="F139" s="20"/>
      <c r="G139" s="20"/>
      <c r="H139" s="20"/>
      <c r="I139" s="388"/>
      <c r="J139" s="20"/>
      <c r="K139" s="20"/>
      <c r="L139" s="20"/>
      <c r="M139" s="388"/>
      <c r="N139" s="20"/>
      <c r="O139" s="20"/>
      <c r="P139" s="20"/>
    </row>
    <row r="140" spans="1:16" s="21" customFormat="1">
      <c r="A140" s="388"/>
      <c r="B140" s="20"/>
      <c r="C140" s="20"/>
      <c r="D140" s="20"/>
      <c r="E140" s="388"/>
      <c r="F140" s="20"/>
      <c r="G140" s="20"/>
      <c r="H140" s="20"/>
      <c r="I140" s="388"/>
      <c r="J140" s="20"/>
      <c r="K140" s="20"/>
      <c r="L140" s="20"/>
      <c r="M140" s="388"/>
      <c r="N140" s="20"/>
      <c r="O140" s="20"/>
      <c r="P140" s="20"/>
    </row>
    <row r="141" spans="1:16" s="21" customFormat="1">
      <c r="A141" s="388"/>
      <c r="B141" s="20"/>
      <c r="C141" s="20"/>
      <c r="D141" s="20"/>
      <c r="E141" s="388"/>
      <c r="F141" s="20"/>
      <c r="G141" s="20"/>
      <c r="H141" s="20"/>
      <c r="I141" s="388"/>
      <c r="J141" s="20"/>
      <c r="K141" s="20"/>
      <c r="L141" s="20"/>
      <c r="M141" s="388"/>
      <c r="N141" s="20"/>
      <c r="O141" s="20"/>
      <c r="P141" s="20"/>
    </row>
    <row r="142" spans="1:16" s="21" customFormat="1">
      <c r="A142" s="388"/>
      <c r="B142" s="20"/>
      <c r="C142" s="20"/>
      <c r="D142" s="20"/>
      <c r="E142" s="388"/>
      <c r="F142" s="20"/>
      <c r="G142" s="20"/>
      <c r="H142" s="20"/>
      <c r="I142" s="388"/>
      <c r="J142" s="20"/>
      <c r="K142" s="20"/>
      <c r="L142" s="20"/>
      <c r="M142" s="388"/>
      <c r="N142" s="20"/>
      <c r="O142" s="20"/>
      <c r="P142" s="20"/>
    </row>
    <row r="143" spans="1:16" s="21" customFormat="1">
      <c r="A143" s="388"/>
      <c r="B143" s="20"/>
      <c r="C143" s="20"/>
      <c r="D143" s="20"/>
      <c r="E143" s="388"/>
      <c r="F143" s="20"/>
      <c r="G143" s="20"/>
      <c r="H143" s="20"/>
      <c r="I143" s="388"/>
      <c r="J143" s="20"/>
      <c r="K143" s="20"/>
      <c r="L143" s="20"/>
      <c r="M143" s="388"/>
      <c r="N143" s="20"/>
      <c r="O143" s="20"/>
      <c r="P143" s="20"/>
    </row>
    <row r="144" spans="1:16" s="21" customFormat="1">
      <c r="A144" s="388"/>
      <c r="B144" s="20"/>
      <c r="C144" s="20"/>
      <c r="D144" s="20"/>
      <c r="E144" s="388"/>
      <c r="F144" s="20"/>
      <c r="G144" s="20"/>
      <c r="H144" s="20"/>
      <c r="I144" s="388"/>
      <c r="J144" s="20"/>
      <c r="K144" s="20"/>
      <c r="L144" s="20"/>
      <c r="M144" s="388"/>
      <c r="N144" s="20"/>
      <c r="O144" s="20"/>
      <c r="P144" s="20"/>
    </row>
    <row r="145" spans="1:16" s="21" customFormat="1">
      <c r="A145" s="388"/>
      <c r="B145" s="20"/>
      <c r="C145" s="20"/>
      <c r="D145" s="20"/>
      <c r="E145" s="388"/>
      <c r="F145" s="20"/>
      <c r="G145" s="20"/>
      <c r="H145" s="20"/>
      <c r="I145" s="388"/>
      <c r="J145" s="20"/>
      <c r="K145" s="20"/>
      <c r="L145" s="20"/>
      <c r="M145" s="388"/>
      <c r="N145" s="20"/>
      <c r="O145" s="20"/>
      <c r="P145" s="20"/>
    </row>
    <row r="146" spans="1:16" s="21" customFormat="1">
      <c r="A146" s="388"/>
      <c r="B146" s="20"/>
      <c r="C146" s="20"/>
      <c r="D146" s="20"/>
      <c r="E146" s="388"/>
      <c r="F146" s="20"/>
      <c r="G146" s="20"/>
      <c r="H146" s="20"/>
      <c r="I146" s="388"/>
      <c r="J146" s="20"/>
      <c r="K146" s="20"/>
      <c r="L146" s="20"/>
      <c r="M146" s="388"/>
      <c r="N146" s="20"/>
      <c r="O146" s="20"/>
      <c r="P146" s="20"/>
    </row>
    <row r="147" spans="1:16" s="21" customFormat="1">
      <c r="A147" s="388"/>
      <c r="B147" s="20"/>
      <c r="C147" s="20"/>
      <c r="D147" s="20"/>
      <c r="E147" s="388"/>
      <c r="F147" s="20"/>
      <c r="G147" s="20"/>
      <c r="H147" s="20"/>
      <c r="I147" s="388"/>
      <c r="J147" s="20"/>
      <c r="K147" s="20"/>
      <c r="L147" s="20"/>
      <c r="M147" s="388"/>
      <c r="N147" s="20"/>
      <c r="O147" s="20"/>
      <c r="P147" s="20"/>
    </row>
    <row r="148" spans="1:16" s="21" customFormat="1">
      <c r="A148" s="388"/>
      <c r="B148" s="20"/>
      <c r="C148" s="20"/>
      <c r="D148" s="20"/>
      <c r="E148" s="388"/>
      <c r="F148" s="20"/>
      <c r="G148" s="20"/>
      <c r="H148" s="20"/>
      <c r="I148" s="388"/>
      <c r="J148" s="20"/>
      <c r="K148" s="20"/>
      <c r="L148" s="20"/>
      <c r="M148" s="388"/>
      <c r="N148" s="20"/>
      <c r="O148" s="20"/>
      <c r="P148" s="20"/>
    </row>
    <row r="149" spans="1:16" s="21" customFormat="1">
      <c r="A149" s="388"/>
      <c r="B149" s="20"/>
      <c r="C149" s="20"/>
      <c r="D149" s="20"/>
      <c r="E149" s="388"/>
      <c r="F149" s="20"/>
      <c r="G149" s="20"/>
      <c r="H149" s="20"/>
      <c r="I149" s="388"/>
      <c r="J149" s="20"/>
      <c r="K149" s="20"/>
      <c r="L149" s="20"/>
      <c r="M149" s="388"/>
      <c r="N149" s="20"/>
      <c r="O149" s="20"/>
      <c r="P149" s="20"/>
    </row>
    <row r="150" spans="1:16" s="21" customFormat="1">
      <c r="A150" s="388"/>
      <c r="B150" s="20"/>
      <c r="C150" s="20"/>
      <c r="D150" s="20"/>
      <c r="E150" s="388"/>
      <c r="F150" s="20"/>
      <c r="G150" s="20"/>
      <c r="H150" s="20"/>
      <c r="I150" s="388"/>
      <c r="J150" s="20"/>
      <c r="K150" s="20"/>
      <c r="L150" s="20"/>
      <c r="M150" s="388"/>
      <c r="N150" s="20"/>
      <c r="O150" s="20"/>
      <c r="P150" s="20"/>
    </row>
    <row r="151" spans="1:16" s="21" customFormat="1">
      <c r="A151" s="388"/>
      <c r="B151" s="20"/>
      <c r="C151" s="20"/>
      <c r="D151" s="20"/>
      <c r="E151" s="388"/>
      <c r="F151" s="20"/>
      <c r="G151" s="20"/>
      <c r="H151" s="20"/>
      <c r="I151" s="388"/>
      <c r="J151" s="20"/>
      <c r="K151" s="20"/>
      <c r="L151" s="20"/>
      <c r="M151" s="388"/>
      <c r="N151" s="20"/>
      <c r="O151" s="20"/>
      <c r="P151" s="20"/>
    </row>
    <row r="152" spans="1:16" s="21" customFormat="1">
      <c r="A152" s="388"/>
      <c r="B152" s="20"/>
      <c r="C152" s="20"/>
      <c r="D152" s="20"/>
      <c r="E152" s="388"/>
      <c r="F152" s="20"/>
      <c r="G152" s="20"/>
      <c r="H152" s="20"/>
      <c r="I152" s="388"/>
      <c r="J152" s="20"/>
      <c r="K152" s="20"/>
      <c r="L152" s="20"/>
      <c r="M152" s="388"/>
      <c r="N152" s="20"/>
      <c r="O152" s="20"/>
      <c r="P152" s="20"/>
    </row>
    <row r="153" spans="1:16" s="21" customFormat="1">
      <c r="A153" s="388"/>
      <c r="B153" s="20"/>
      <c r="C153" s="20"/>
      <c r="D153" s="20"/>
      <c r="E153" s="388"/>
      <c r="F153" s="20"/>
      <c r="G153" s="20"/>
      <c r="H153" s="20"/>
      <c r="I153" s="388"/>
      <c r="J153" s="20"/>
      <c r="K153" s="20"/>
      <c r="L153" s="20"/>
      <c r="M153" s="388"/>
      <c r="N153" s="20"/>
      <c r="O153" s="20"/>
      <c r="P153" s="20"/>
    </row>
    <row r="154" spans="1:16" s="21" customFormat="1">
      <c r="A154" s="388"/>
      <c r="B154" s="20"/>
      <c r="C154" s="20"/>
      <c r="D154" s="20"/>
      <c r="E154" s="388"/>
      <c r="F154" s="20"/>
      <c r="G154" s="20"/>
      <c r="H154" s="20"/>
      <c r="I154" s="388"/>
      <c r="J154" s="20"/>
      <c r="K154" s="20"/>
      <c r="L154" s="20"/>
      <c r="M154" s="388"/>
      <c r="N154" s="20"/>
      <c r="O154" s="20"/>
      <c r="P154" s="20"/>
    </row>
    <row r="155" spans="1:16" s="21" customFormat="1">
      <c r="A155" s="388"/>
      <c r="B155" s="20"/>
      <c r="C155" s="20"/>
      <c r="D155" s="20"/>
      <c r="E155" s="388"/>
      <c r="F155" s="20"/>
      <c r="G155" s="20"/>
      <c r="H155" s="20"/>
      <c r="I155" s="388"/>
      <c r="J155" s="20"/>
      <c r="K155" s="20"/>
      <c r="L155" s="20"/>
      <c r="M155" s="388"/>
      <c r="N155" s="20"/>
      <c r="O155" s="20"/>
      <c r="P155" s="20"/>
    </row>
    <row r="156" spans="1:16" s="21" customFormat="1">
      <c r="A156" s="388"/>
      <c r="B156" s="20"/>
      <c r="C156" s="20"/>
      <c r="D156" s="20"/>
      <c r="E156" s="388"/>
      <c r="F156" s="20"/>
      <c r="G156" s="20"/>
      <c r="H156" s="20"/>
      <c r="I156" s="388"/>
      <c r="J156" s="20"/>
      <c r="K156" s="20"/>
      <c r="L156" s="20"/>
      <c r="M156" s="388"/>
      <c r="N156" s="20"/>
      <c r="O156" s="20"/>
      <c r="P156" s="20"/>
    </row>
    <row r="157" spans="1:16" s="21" customFormat="1">
      <c r="A157" s="388"/>
      <c r="B157" s="20"/>
      <c r="C157" s="20"/>
      <c r="D157" s="20"/>
      <c r="E157" s="388"/>
      <c r="F157" s="20"/>
      <c r="G157" s="20"/>
      <c r="H157" s="20"/>
      <c r="I157" s="388"/>
      <c r="J157" s="20"/>
      <c r="K157" s="20"/>
      <c r="L157" s="20"/>
      <c r="M157" s="388"/>
      <c r="N157" s="20"/>
      <c r="O157" s="20"/>
      <c r="P157" s="20"/>
    </row>
    <row r="158" spans="1:16" s="21" customFormat="1">
      <c r="A158" s="388"/>
      <c r="B158" s="20"/>
      <c r="C158" s="20"/>
      <c r="D158" s="20"/>
      <c r="E158" s="388"/>
      <c r="F158" s="20"/>
      <c r="G158" s="20"/>
      <c r="H158" s="20"/>
      <c r="I158" s="388"/>
      <c r="J158" s="20"/>
      <c r="K158" s="20"/>
      <c r="L158" s="20"/>
      <c r="M158" s="388"/>
      <c r="N158" s="20"/>
      <c r="O158" s="20"/>
      <c r="P158" s="20"/>
    </row>
    <row r="159" spans="1:16" s="21" customFormat="1">
      <c r="A159" s="388"/>
      <c r="B159" s="20"/>
      <c r="C159" s="20"/>
      <c r="D159" s="20"/>
      <c r="E159" s="388"/>
      <c r="F159" s="20"/>
      <c r="G159" s="20"/>
      <c r="H159" s="20"/>
      <c r="I159" s="388"/>
      <c r="J159" s="20"/>
      <c r="K159" s="20"/>
      <c r="L159" s="20"/>
      <c r="M159" s="388"/>
      <c r="N159" s="20"/>
      <c r="O159" s="20"/>
      <c r="P159" s="20"/>
    </row>
    <row r="160" spans="1:16" s="21" customFormat="1">
      <c r="A160" s="388"/>
      <c r="B160" s="20"/>
      <c r="C160" s="20"/>
      <c r="D160" s="20"/>
      <c r="E160" s="388"/>
      <c r="F160" s="20"/>
      <c r="G160" s="20"/>
      <c r="H160" s="20"/>
      <c r="I160" s="388"/>
      <c r="J160" s="20"/>
      <c r="K160" s="20"/>
      <c r="L160" s="20"/>
      <c r="M160" s="388"/>
      <c r="N160" s="20"/>
      <c r="O160" s="20"/>
      <c r="P160" s="20"/>
    </row>
    <row r="161" spans="1:16" s="21" customFormat="1">
      <c r="A161" s="388"/>
      <c r="B161" s="20"/>
      <c r="C161" s="20"/>
      <c r="D161" s="20"/>
      <c r="E161" s="388"/>
      <c r="F161" s="20"/>
      <c r="G161" s="20"/>
      <c r="H161" s="20"/>
      <c r="I161" s="388"/>
      <c r="J161" s="20"/>
      <c r="K161" s="20"/>
      <c r="L161" s="20"/>
      <c r="M161" s="388"/>
      <c r="N161" s="20"/>
      <c r="O161" s="20"/>
      <c r="P161" s="20"/>
    </row>
    <row r="162" spans="1:16" s="21" customFormat="1">
      <c r="A162" s="388"/>
      <c r="B162" s="20"/>
      <c r="C162" s="20"/>
      <c r="D162" s="20"/>
      <c r="E162" s="388"/>
      <c r="F162" s="20"/>
      <c r="G162" s="20"/>
      <c r="H162" s="20"/>
      <c r="I162" s="388"/>
      <c r="J162" s="20"/>
      <c r="K162" s="20"/>
      <c r="L162" s="20"/>
      <c r="M162" s="388"/>
      <c r="N162" s="20"/>
      <c r="O162" s="20"/>
      <c r="P162" s="20"/>
    </row>
    <row r="163" spans="1:16" s="21" customFormat="1">
      <c r="A163" s="388"/>
      <c r="B163" s="20"/>
      <c r="C163" s="20"/>
      <c r="D163" s="20"/>
      <c r="E163" s="388"/>
      <c r="F163" s="20"/>
      <c r="G163" s="20"/>
      <c r="H163" s="20"/>
      <c r="I163" s="388"/>
      <c r="J163" s="20"/>
      <c r="K163" s="20"/>
      <c r="L163" s="20"/>
      <c r="M163" s="388"/>
      <c r="N163" s="20"/>
      <c r="O163" s="20"/>
      <c r="P163" s="20"/>
    </row>
    <row r="164" spans="1:16" s="21" customFormat="1">
      <c r="A164" s="388"/>
      <c r="B164" s="20"/>
      <c r="C164" s="20"/>
      <c r="D164" s="20"/>
      <c r="E164" s="388"/>
      <c r="F164" s="20"/>
      <c r="G164" s="20"/>
      <c r="H164" s="20"/>
      <c r="I164" s="388"/>
      <c r="J164" s="20"/>
      <c r="K164" s="20"/>
      <c r="L164" s="20"/>
      <c r="M164" s="388"/>
      <c r="N164" s="20"/>
      <c r="O164" s="20"/>
      <c r="P164" s="20"/>
    </row>
    <row r="165" spans="1:16" s="21" customFormat="1">
      <c r="A165" s="388"/>
      <c r="B165" s="20"/>
      <c r="C165" s="20"/>
      <c r="D165" s="20"/>
      <c r="E165" s="388"/>
      <c r="F165" s="20"/>
      <c r="G165" s="20"/>
      <c r="H165" s="20"/>
      <c r="I165" s="388"/>
      <c r="J165" s="20"/>
      <c r="K165" s="20"/>
      <c r="L165" s="20"/>
      <c r="M165" s="388"/>
      <c r="N165" s="20"/>
      <c r="O165" s="20"/>
      <c r="P165" s="20"/>
    </row>
    <row r="166" spans="1:16" s="21" customFormat="1">
      <c r="A166" s="388"/>
      <c r="B166" s="20"/>
      <c r="C166" s="20"/>
      <c r="D166" s="20"/>
      <c r="E166" s="388"/>
      <c r="F166" s="20"/>
      <c r="G166" s="20"/>
      <c r="H166" s="20"/>
      <c r="I166" s="388"/>
      <c r="J166" s="20"/>
      <c r="K166" s="20"/>
      <c r="L166" s="20"/>
      <c r="M166" s="388"/>
      <c r="N166" s="20"/>
      <c r="O166" s="20"/>
      <c r="P166" s="20"/>
    </row>
    <row r="167" spans="1:16" s="21" customFormat="1">
      <c r="A167" s="388"/>
      <c r="B167" s="20"/>
      <c r="C167" s="20"/>
      <c r="D167" s="20"/>
      <c r="E167" s="388"/>
      <c r="F167" s="20"/>
      <c r="G167" s="20"/>
      <c r="H167" s="20"/>
      <c r="I167" s="388"/>
      <c r="J167" s="20"/>
      <c r="K167" s="20"/>
      <c r="L167" s="20"/>
      <c r="M167" s="388"/>
      <c r="N167" s="20"/>
      <c r="O167" s="20"/>
      <c r="P167" s="20"/>
    </row>
    <row r="168" spans="1:16" s="21" customFormat="1">
      <c r="A168" s="388"/>
      <c r="B168" s="20"/>
      <c r="C168" s="20"/>
      <c r="D168" s="20"/>
      <c r="E168" s="388"/>
      <c r="F168" s="20"/>
      <c r="G168" s="20"/>
      <c r="H168" s="20"/>
      <c r="I168" s="388"/>
      <c r="J168" s="20"/>
      <c r="K168" s="20"/>
      <c r="L168" s="20"/>
      <c r="M168" s="388"/>
      <c r="N168" s="20"/>
      <c r="O168" s="20"/>
      <c r="P168" s="20"/>
    </row>
    <row r="169" spans="1:16" s="21" customFormat="1">
      <c r="A169" s="388"/>
      <c r="B169" s="20"/>
      <c r="C169" s="20"/>
      <c r="D169" s="20"/>
      <c r="E169" s="388"/>
      <c r="F169" s="20"/>
      <c r="G169" s="20"/>
      <c r="H169" s="20"/>
      <c r="I169" s="388"/>
      <c r="J169" s="20"/>
      <c r="K169" s="20"/>
      <c r="L169" s="20"/>
      <c r="M169" s="388"/>
      <c r="N169" s="20"/>
      <c r="O169" s="20"/>
      <c r="P169" s="20"/>
    </row>
    <row r="170" spans="1:16" s="21" customFormat="1">
      <c r="A170" s="388"/>
      <c r="B170" s="20"/>
      <c r="C170" s="20"/>
      <c r="D170" s="20"/>
      <c r="E170" s="388"/>
      <c r="F170" s="20"/>
      <c r="G170" s="20"/>
      <c r="H170" s="20"/>
      <c r="I170" s="388"/>
      <c r="J170" s="20"/>
      <c r="K170" s="20"/>
      <c r="L170" s="20"/>
      <c r="M170" s="388"/>
      <c r="N170" s="20"/>
      <c r="O170" s="20"/>
      <c r="P170" s="20"/>
    </row>
    <row r="171" spans="1:16" s="21" customFormat="1">
      <c r="A171" s="388"/>
      <c r="B171" s="20"/>
      <c r="C171" s="20"/>
      <c r="D171" s="20"/>
      <c r="E171" s="388"/>
      <c r="F171" s="20"/>
      <c r="G171" s="20"/>
      <c r="H171" s="20"/>
      <c r="I171" s="388"/>
      <c r="J171" s="20"/>
      <c r="K171" s="20"/>
      <c r="L171" s="20"/>
      <c r="M171" s="388"/>
      <c r="N171" s="20"/>
      <c r="O171" s="20"/>
      <c r="P171" s="20"/>
    </row>
    <row r="172" spans="1:16" s="21" customFormat="1">
      <c r="A172" s="388"/>
      <c r="B172" s="20"/>
      <c r="C172" s="20"/>
      <c r="D172" s="20"/>
      <c r="E172" s="388"/>
      <c r="F172" s="20"/>
      <c r="G172" s="20"/>
      <c r="H172" s="20"/>
      <c r="I172" s="388"/>
      <c r="J172" s="20"/>
      <c r="K172" s="20"/>
      <c r="L172" s="20"/>
      <c r="M172" s="388"/>
      <c r="N172" s="20"/>
      <c r="O172" s="20"/>
      <c r="P172" s="20"/>
    </row>
    <row r="173" spans="1:16" s="21" customFormat="1">
      <c r="A173" s="388"/>
      <c r="B173" s="20"/>
      <c r="C173" s="20"/>
      <c r="D173" s="20"/>
      <c r="E173" s="388"/>
      <c r="F173" s="20"/>
      <c r="G173" s="20"/>
      <c r="H173" s="20"/>
      <c r="I173" s="388"/>
      <c r="J173" s="20"/>
      <c r="K173" s="20"/>
      <c r="L173" s="20"/>
      <c r="M173" s="388"/>
      <c r="N173" s="20"/>
      <c r="O173" s="20"/>
      <c r="P173" s="20"/>
    </row>
    <row r="174" spans="1:16" s="21" customFormat="1">
      <c r="A174" s="388"/>
      <c r="B174" s="20"/>
      <c r="C174" s="20"/>
      <c r="D174" s="20"/>
      <c r="E174" s="388"/>
      <c r="F174" s="20"/>
      <c r="G174" s="20"/>
      <c r="H174" s="20"/>
      <c r="I174" s="388"/>
      <c r="J174" s="20"/>
      <c r="K174" s="20"/>
      <c r="L174" s="20"/>
      <c r="M174" s="388"/>
      <c r="N174" s="20"/>
      <c r="O174" s="20"/>
      <c r="P174" s="20"/>
    </row>
    <row r="175" spans="1:16" s="21" customFormat="1">
      <c r="A175" s="388"/>
      <c r="B175" s="20"/>
      <c r="C175" s="20"/>
      <c r="D175" s="20"/>
      <c r="E175" s="388"/>
      <c r="F175" s="20"/>
      <c r="G175" s="20"/>
      <c r="H175" s="20"/>
      <c r="I175" s="388"/>
      <c r="J175" s="20"/>
      <c r="K175" s="20"/>
      <c r="L175" s="20"/>
      <c r="M175" s="388"/>
      <c r="N175" s="20"/>
      <c r="O175" s="20"/>
      <c r="P175" s="20"/>
    </row>
    <row r="176" spans="1:16" s="21" customFormat="1">
      <c r="A176" s="388"/>
      <c r="B176" s="20"/>
      <c r="C176" s="20"/>
      <c r="D176" s="20"/>
      <c r="E176" s="388"/>
      <c r="F176" s="20"/>
      <c r="G176" s="20"/>
      <c r="H176" s="20"/>
      <c r="I176" s="388"/>
      <c r="J176" s="20"/>
      <c r="K176" s="20"/>
      <c r="L176" s="20"/>
      <c r="M176" s="388"/>
      <c r="N176" s="20"/>
      <c r="O176" s="20"/>
      <c r="P176" s="20"/>
    </row>
    <row r="177" spans="1:16" s="21" customFormat="1">
      <c r="A177" s="388"/>
      <c r="B177" s="20"/>
      <c r="C177" s="20"/>
      <c r="D177" s="20"/>
      <c r="E177" s="388"/>
      <c r="F177" s="20"/>
      <c r="G177" s="20"/>
      <c r="H177" s="20"/>
      <c r="I177" s="388"/>
      <c r="J177" s="20"/>
      <c r="K177" s="20"/>
      <c r="L177" s="20"/>
      <c r="M177" s="388"/>
      <c r="N177" s="20"/>
      <c r="O177" s="20"/>
      <c r="P177" s="20"/>
    </row>
    <row r="178" spans="1:16" s="21" customFormat="1">
      <c r="A178" s="388"/>
      <c r="B178" s="20"/>
      <c r="C178" s="20"/>
      <c r="D178" s="20"/>
      <c r="E178" s="388"/>
      <c r="F178" s="20"/>
      <c r="G178" s="20"/>
      <c r="H178" s="20"/>
      <c r="I178" s="388"/>
      <c r="J178" s="20"/>
      <c r="K178" s="20"/>
      <c r="L178" s="20"/>
      <c r="M178" s="388"/>
      <c r="N178" s="20"/>
      <c r="O178" s="20"/>
      <c r="P178" s="20"/>
    </row>
    <row r="179" spans="1:16" s="21" customFormat="1">
      <c r="A179" s="388"/>
      <c r="B179" s="20"/>
      <c r="C179" s="20"/>
      <c r="D179" s="20"/>
      <c r="E179" s="388"/>
      <c r="F179" s="20"/>
      <c r="G179" s="20"/>
      <c r="H179" s="20"/>
      <c r="I179" s="388"/>
      <c r="J179" s="20"/>
      <c r="K179" s="20"/>
      <c r="L179" s="20"/>
      <c r="M179" s="388"/>
      <c r="N179" s="20"/>
      <c r="O179" s="20"/>
      <c r="P179" s="20"/>
    </row>
    <row r="180" spans="1:16" s="21" customFormat="1">
      <c r="A180" s="388"/>
      <c r="B180" s="20"/>
      <c r="C180" s="20"/>
      <c r="D180" s="20"/>
      <c r="E180" s="388"/>
      <c r="F180" s="20"/>
      <c r="G180" s="20"/>
      <c r="H180" s="20"/>
      <c r="I180" s="388"/>
      <c r="J180" s="20"/>
      <c r="K180" s="20"/>
      <c r="L180" s="20"/>
      <c r="M180" s="388"/>
      <c r="N180" s="20"/>
      <c r="O180" s="20"/>
      <c r="P180" s="20"/>
    </row>
    <row r="181" spans="1:16" s="21" customFormat="1">
      <c r="A181" s="388"/>
      <c r="B181" s="20"/>
      <c r="C181" s="20"/>
      <c r="D181" s="20"/>
      <c r="E181" s="388"/>
      <c r="F181" s="20"/>
      <c r="G181" s="20"/>
      <c r="H181" s="20"/>
      <c r="I181" s="388"/>
      <c r="J181" s="20"/>
      <c r="K181" s="20"/>
      <c r="L181" s="20"/>
      <c r="M181" s="388"/>
      <c r="N181" s="20"/>
      <c r="O181" s="20"/>
      <c r="P181" s="20"/>
    </row>
    <row r="182" spans="1:16" s="21" customFormat="1">
      <c r="A182" s="388"/>
      <c r="B182" s="20"/>
      <c r="C182" s="20"/>
      <c r="D182" s="20"/>
      <c r="E182" s="388"/>
      <c r="F182" s="20"/>
      <c r="G182" s="20"/>
      <c r="H182" s="20"/>
      <c r="I182" s="388"/>
      <c r="J182" s="20"/>
      <c r="K182" s="20"/>
      <c r="L182" s="20"/>
      <c r="M182" s="388"/>
      <c r="N182" s="20"/>
      <c r="O182" s="20"/>
      <c r="P182" s="20"/>
    </row>
    <row r="183" spans="1:16" s="21" customFormat="1">
      <c r="A183" s="388"/>
      <c r="B183" s="20"/>
      <c r="C183" s="20"/>
      <c r="D183" s="20"/>
      <c r="E183" s="388"/>
      <c r="F183" s="20"/>
      <c r="G183" s="20"/>
      <c r="H183" s="20"/>
      <c r="I183" s="388"/>
      <c r="J183" s="20"/>
      <c r="K183" s="20"/>
      <c r="L183" s="20"/>
      <c r="M183" s="388"/>
      <c r="N183" s="20"/>
      <c r="O183" s="20"/>
      <c r="P183" s="20"/>
    </row>
    <row r="184" spans="1:16" s="21" customFormat="1">
      <c r="A184" s="388"/>
      <c r="B184" s="20"/>
      <c r="C184" s="20"/>
      <c r="D184" s="20"/>
      <c r="E184" s="388"/>
      <c r="F184" s="20"/>
      <c r="G184" s="20"/>
      <c r="H184" s="20"/>
      <c r="I184" s="388"/>
      <c r="J184" s="20"/>
      <c r="K184" s="20"/>
      <c r="L184" s="20"/>
      <c r="M184" s="388"/>
      <c r="N184" s="20"/>
      <c r="O184" s="20"/>
      <c r="P184" s="20"/>
    </row>
    <row r="185" spans="1:16" s="21" customFormat="1">
      <c r="A185" s="388"/>
      <c r="B185" s="20"/>
      <c r="C185" s="20"/>
      <c r="D185" s="20"/>
      <c r="E185" s="388"/>
      <c r="F185" s="20"/>
      <c r="G185" s="20"/>
      <c r="H185" s="20"/>
      <c r="I185" s="388"/>
      <c r="J185" s="20"/>
      <c r="K185" s="20"/>
      <c r="L185" s="20"/>
      <c r="M185" s="388"/>
      <c r="N185" s="20"/>
      <c r="O185" s="20"/>
      <c r="P185" s="20"/>
    </row>
    <row r="186" spans="1:16" s="21" customFormat="1">
      <c r="A186" s="388"/>
      <c r="B186" s="20"/>
      <c r="C186" s="20"/>
      <c r="D186" s="20"/>
      <c r="E186" s="388"/>
      <c r="F186" s="20"/>
      <c r="G186" s="20"/>
      <c r="H186" s="20"/>
      <c r="I186" s="388"/>
      <c r="J186" s="20"/>
      <c r="K186" s="20"/>
      <c r="L186" s="20"/>
      <c r="M186" s="388"/>
      <c r="N186" s="20"/>
      <c r="O186" s="20"/>
      <c r="P186" s="20"/>
    </row>
    <row r="187" spans="1:16" s="21" customFormat="1">
      <c r="A187" s="388"/>
      <c r="B187" s="20"/>
      <c r="C187" s="20"/>
      <c r="D187" s="20"/>
      <c r="E187" s="388"/>
      <c r="F187" s="20"/>
      <c r="G187" s="20"/>
      <c r="H187" s="20"/>
      <c r="I187" s="388"/>
      <c r="J187" s="20"/>
      <c r="K187" s="20"/>
      <c r="L187" s="20"/>
      <c r="M187" s="388"/>
      <c r="N187" s="20"/>
      <c r="O187" s="20"/>
      <c r="P187" s="20"/>
    </row>
    <row r="188" spans="1:16" s="21" customFormat="1">
      <c r="A188" s="388"/>
      <c r="B188" s="20"/>
      <c r="C188" s="20"/>
      <c r="D188" s="20"/>
      <c r="E188" s="388"/>
      <c r="F188" s="20"/>
      <c r="G188" s="20"/>
      <c r="H188" s="20"/>
      <c r="I188" s="388"/>
      <c r="J188" s="20"/>
      <c r="K188" s="20"/>
      <c r="L188" s="20"/>
      <c r="M188" s="388"/>
      <c r="N188" s="20"/>
      <c r="O188" s="20"/>
      <c r="P188" s="20"/>
    </row>
    <row r="189" spans="1:16" s="21" customFormat="1">
      <c r="A189" s="388"/>
      <c r="B189" s="20"/>
      <c r="C189" s="20"/>
      <c r="D189" s="20"/>
      <c r="E189" s="388"/>
      <c r="F189" s="20"/>
      <c r="G189" s="20"/>
      <c r="H189" s="20"/>
      <c r="I189" s="388"/>
      <c r="J189" s="20"/>
      <c r="K189" s="20"/>
      <c r="L189" s="20"/>
      <c r="M189" s="388"/>
      <c r="N189" s="20"/>
      <c r="O189" s="20"/>
      <c r="P189" s="20"/>
    </row>
    <row r="190" spans="1:16" s="21" customFormat="1">
      <c r="A190" s="388"/>
      <c r="B190" s="20"/>
      <c r="C190" s="20"/>
      <c r="D190" s="20"/>
      <c r="E190" s="388"/>
      <c r="F190" s="20"/>
      <c r="G190" s="20"/>
      <c r="H190" s="20"/>
      <c r="I190" s="388"/>
      <c r="J190" s="20"/>
      <c r="K190" s="20"/>
      <c r="L190" s="20"/>
      <c r="M190" s="388"/>
      <c r="N190" s="20"/>
      <c r="O190" s="20"/>
      <c r="P190" s="20"/>
    </row>
    <row r="191" spans="1:16" s="21" customFormat="1">
      <c r="A191" s="388"/>
      <c r="B191" s="20"/>
      <c r="C191" s="20"/>
      <c r="D191" s="20"/>
      <c r="E191" s="388"/>
      <c r="F191" s="20"/>
      <c r="G191" s="20"/>
      <c r="H191" s="20"/>
      <c r="I191" s="388"/>
      <c r="J191" s="20"/>
      <c r="K191" s="20"/>
      <c r="L191" s="20"/>
      <c r="M191" s="388"/>
      <c r="N191" s="20"/>
      <c r="O191" s="20"/>
      <c r="P191" s="20"/>
    </row>
    <row r="192" spans="1:16" s="21" customFormat="1">
      <c r="A192" s="388"/>
      <c r="B192" s="20"/>
      <c r="C192" s="20"/>
      <c r="D192" s="20"/>
      <c r="E192" s="388"/>
      <c r="F192" s="20"/>
      <c r="G192" s="20"/>
      <c r="H192" s="20"/>
      <c r="I192" s="388"/>
      <c r="J192" s="20"/>
      <c r="K192" s="20"/>
      <c r="L192" s="20"/>
      <c r="M192" s="388"/>
      <c r="N192" s="20"/>
      <c r="O192" s="20"/>
      <c r="P192" s="20"/>
    </row>
    <row r="193" spans="1:16" s="21" customFormat="1">
      <c r="A193" s="388"/>
      <c r="B193" s="20"/>
      <c r="C193" s="20"/>
      <c r="D193" s="20"/>
      <c r="E193" s="388"/>
      <c r="F193" s="20"/>
      <c r="G193" s="20"/>
      <c r="H193" s="20"/>
      <c r="I193" s="388"/>
      <c r="J193" s="20"/>
      <c r="K193" s="20"/>
      <c r="L193" s="20"/>
      <c r="M193" s="388"/>
      <c r="N193" s="20"/>
      <c r="O193" s="20"/>
      <c r="P193" s="20"/>
    </row>
    <row r="194" spans="1:16" s="21" customFormat="1">
      <c r="A194" s="388"/>
      <c r="B194" s="20"/>
      <c r="C194" s="20"/>
      <c r="D194" s="20"/>
      <c r="E194" s="388"/>
      <c r="F194" s="20"/>
      <c r="G194" s="20"/>
      <c r="H194" s="20"/>
      <c r="I194" s="388"/>
      <c r="J194" s="20"/>
      <c r="K194" s="20"/>
      <c r="L194" s="20"/>
      <c r="M194" s="388"/>
      <c r="N194" s="20"/>
      <c r="O194" s="20"/>
      <c r="P194" s="20"/>
    </row>
    <row r="195" spans="1:16" s="21" customFormat="1">
      <c r="A195" s="388"/>
      <c r="B195" s="20"/>
      <c r="C195" s="20"/>
      <c r="D195" s="20"/>
      <c r="E195" s="388"/>
      <c r="F195" s="20"/>
      <c r="G195" s="20"/>
      <c r="H195" s="20"/>
      <c r="I195" s="388"/>
      <c r="J195" s="20"/>
      <c r="K195" s="20"/>
      <c r="L195" s="20"/>
      <c r="M195" s="388"/>
      <c r="N195" s="20"/>
      <c r="O195" s="20"/>
      <c r="P195" s="20"/>
    </row>
    <row r="196" spans="1:16" s="21" customFormat="1">
      <c r="A196" s="388"/>
      <c r="B196" s="20"/>
      <c r="C196" s="20"/>
      <c r="D196" s="20"/>
      <c r="E196" s="388"/>
      <c r="F196" s="20"/>
      <c r="G196" s="20"/>
      <c r="H196" s="20"/>
      <c r="I196" s="388"/>
      <c r="J196" s="20"/>
      <c r="K196" s="20"/>
      <c r="L196" s="20"/>
      <c r="M196" s="388"/>
      <c r="N196" s="20"/>
      <c r="O196" s="20"/>
      <c r="P196" s="20"/>
    </row>
    <row r="197" spans="1:16" s="21" customFormat="1">
      <c r="A197" s="388"/>
      <c r="B197" s="20"/>
      <c r="C197" s="20"/>
      <c r="D197" s="20"/>
      <c r="E197" s="388"/>
      <c r="F197" s="20"/>
      <c r="G197" s="20"/>
      <c r="H197" s="20"/>
      <c r="I197" s="388"/>
      <c r="J197" s="20"/>
      <c r="K197" s="20"/>
      <c r="L197" s="20"/>
      <c r="M197" s="388"/>
      <c r="N197" s="20"/>
      <c r="O197" s="20"/>
      <c r="P197" s="20"/>
    </row>
    <row r="198" spans="1:16" s="21" customFormat="1">
      <c r="A198" s="388"/>
      <c r="B198" s="20"/>
      <c r="C198" s="20"/>
      <c r="D198" s="20"/>
      <c r="E198" s="388"/>
      <c r="F198" s="20"/>
      <c r="G198" s="20"/>
      <c r="H198" s="20"/>
      <c r="I198" s="388"/>
      <c r="J198" s="20"/>
      <c r="K198" s="20"/>
      <c r="L198" s="20"/>
      <c r="M198" s="388"/>
      <c r="N198" s="20"/>
      <c r="O198" s="20"/>
      <c r="P198" s="20"/>
    </row>
    <row r="199" spans="1:16" s="21" customFormat="1">
      <c r="A199" s="388"/>
      <c r="B199" s="20"/>
      <c r="C199" s="20"/>
      <c r="D199" s="20"/>
      <c r="E199" s="388"/>
      <c r="F199" s="20"/>
      <c r="G199" s="20"/>
      <c r="H199" s="20"/>
      <c r="I199" s="388"/>
      <c r="J199" s="20"/>
      <c r="K199" s="20"/>
      <c r="L199" s="20"/>
      <c r="M199" s="388"/>
      <c r="N199" s="20"/>
      <c r="O199" s="20"/>
      <c r="P199" s="20"/>
    </row>
    <row r="200" spans="1:16" s="21" customFormat="1">
      <c r="A200" s="388"/>
      <c r="B200" s="20"/>
      <c r="C200" s="20"/>
      <c r="D200" s="20"/>
      <c r="E200" s="388"/>
      <c r="F200" s="20"/>
      <c r="G200" s="20"/>
      <c r="H200" s="20"/>
      <c r="I200" s="388"/>
      <c r="J200" s="20"/>
      <c r="K200" s="20"/>
      <c r="L200" s="20"/>
      <c r="M200" s="388"/>
      <c r="N200" s="20"/>
      <c r="O200" s="20"/>
      <c r="P200" s="20"/>
    </row>
    <row r="201" spans="1:16" s="21" customFormat="1">
      <c r="A201" s="388"/>
      <c r="B201" s="20"/>
      <c r="C201" s="20"/>
      <c r="D201" s="20"/>
      <c r="E201" s="388"/>
      <c r="F201" s="20"/>
      <c r="G201" s="20"/>
      <c r="H201" s="20"/>
      <c r="I201" s="388"/>
      <c r="J201" s="20"/>
      <c r="K201" s="20"/>
      <c r="L201" s="20"/>
      <c r="M201" s="388"/>
      <c r="N201" s="20"/>
      <c r="O201" s="20"/>
      <c r="P201" s="20"/>
    </row>
    <row r="202" spans="1:16" s="21" customFormat="1">
      <c r="A202" s="388"/>
      <c r="B202" s="20"/>
      <c r="C202" s="20"/>
      <c r="D202" s="20"/>
      <c r="E202" s="388"/>
      <c r="F202" s="20"/>
      <c r="G202" s="20"/>
      <c r="H202" s="20"/>
      <c r="I202" s="388"/>
      <c r="J202" s="20"/>
      <c r="K202" s="20"/>
      <c r="L202" s="20"/>
      <c r="M202" s="388"/>
      <c r="N202" s="20"/>
      <c r="O202" s="20"/>
      <c r="P202" s="20"/>
    </row>
    <row r="203" spans="1:16" s="21" customFormat="1">
      <c r="A203" s="388"/>
      <c r="B203" s="20"/>
      <c r="C203" s="20"/>
      <c r="D203" s="20"/>
      <c r="E203" s="388"/>
      <c r="F203" s="20"/>
      <c r="G203" s="20"/>
      <c r="H203" s="20"/>
      <c r="I203" s="388"/>
      <c r="J203" s="20"/>
      <c r="K203" s="20"/>
      <c r="L203" s="20"/>
      <c r="M203" s="388"/>
      <c r="N203" s="20"/>
      <c r="O203" s="20"/>
      <c r="P203" s="20"/>
    </row>
    <row r="204" spans="1:16" s="21" customFormat="1">
      <c r="A204" s="388"/>
      <c r="B204" s="20"/>
      <c r="C204" s="20"/>
      <c r="D204" s="20"/>
      <c r="E204" s="388"/>
      <c r="F204" s="20"/>
      <c r="G204" s="20"/>
      <c r="H204" s="20"/>
      <c r="I204" s="388"/>
      <c r="J204" s="20"/>
      <c r="K204" s="20"/>
      <c r="L204" s="20"/>
      <c r="M204" s="388"/>
      <c r="N204" s="20"/>
      <c r="O204" s="20"/>
      <c r="P204" s="20"/>
    </row>
    <row r="205" spans="1:16" s="21" customFormat="1">
      <c r="A205" s="388"/>
      <c r="B205" s="20"/>
      <c r="C205" s="20"/>
      <c r="D205" s="20"/>
      <c r="E205" s="388"/>
      <c r="F205" s="20"/>
      <c r="G205" s="20"/>
      <c r="H205" s="20"/>
      <c r="I205" s="388"/>
      <c r="J205" s="20"/>
      <c r="K205" s="20"/>
      <c r="L205" s="20"/>
      <c r="M205" s="388"/>
      <c r="N205" s="20"/>
      <c r="O205" s="20"/>
      <c r="P205" s="20"/>
    </row>
    <row r="206" spans="1:16" s="21" customFormat="1">
      <c r="A206" s="388"/>
      <c r="B206" s="20"/>
      <c r="C206" s="20"/>
      <c r="D206" s="20"/>
      <c r="E206" s="388"/>
      <c r="F206" s="20"/>
      <c r="G206" s="20"/>
      <c r="H206" s="20"/>
      <c r="I206" s="388"/>
      <c r="J206" s="20"/>
      <c r="K206" s="20"/>
      <c r="L206" s="20"/>
      <c r="M206" s="388"/>
      <c r="N206" s="20"/>
      <c r="O206" s="20"/>
      <c r="P206" s="20"/>
    </row>
    <row r="207" spans="1:16" s="21" customFormat="1">
      <c r="A207" s="388"/>
      <c r="B207" s="20"/>
      <c r="C207" s="20"/>
      <c r="D207" s="20"/>
      <c r="E207" s="388"/>
      <c r="F207" s="20"/>
      <c r="G207" s="20"/>
      <c r="H207" s="20"/>
      <c r="I207" s="388"/>
      <c r="J207" s="20"/>
      <c r="K207" s="20"/>
      <c r="L207" s="20"/>
      <c r="M207" s="388"/>
      <c r="N207" s="20"/>
      <c r="O207" s="20"/>
      <c r="P207" s="20"/>
    </row>
    <row r="208" spans="1:16" s="21" customFormat="1">
      <c r="A208" s="388"/>
      <c r="B208" s="20"/>
      <c r="C208" s="20"/>
      <c r="D208" s="20"/>
      <c r="E208" s="388"/>
      <c r="F208" s="20"/>
      <c r="G208" s="20"/>
      <c r="H208" s="20"/>
      <c r="I208" s="388"/>
      <c r="J208" s="20"/>
      <c r="K208" s="20"/>
      <c r="L208" s="20"/>
      <c r="M208" s="388"/>
      <c r="N208" s="20"/>
      <c r="O208" s="20"/>
      <c r="P208" s="20"/>
    </row>
    <row r="209" spans="1:16" s="21" customFormat="1">
      <c r="A209" s="388"/>
      <c r="B209" s="20"/>
      <c r="C209" s="20"/>
      <c r="D209" s="20"/>
      <c r="E209" s="388"/>
      <c r="F209" s="20"/>
      <c r="G209" s="20"/>
      <c r="H209" s="20"/>
      <c r="I209" s="388"/>
      <c r="J209" s="20"/>
      <c r="K209" s="20"/>
      <c r="L209" s="20"/>
      <c r="M209" s="388"/>
      <c r="N209" s="20"/>
      <c r="O209" s="20"/>
      <c r="P209" s="20"/>
    </row>
    <row r="210" spans="1:16" s="21" customFormat="1">
      <c r="A210" s="388"/>
      <c r="B210" s="20"/>
      <c r="C210" s="20"/>
      <c r="D210" s="20"/>
      <c r="E210" s="388"/>
      <c r="F210" s="20"/>
      <c r="G210" s="20"/>
      <c r="H210" s="20"/>
      <c r="I210" s="388"/>
      <c r="J210" s="20"/>
      <c r="K210" s="20"/>
      <c r="L210" s="20"/>
      <c r="M210" s="388"/>
      <c r="N210" s="20"/>
      <c r="O210" s="20"/>
      <c r="P210" s="20"/>
    </row>
    <row r="211" spans="1:16" s="21" customFormat="1">
      <c r="A211" s="388"/>
      <c r="B211" s="20"/>
      <c r="C211" s="20"/>
      <c r="D211" s="20"/>
      <c r="E211" s="388"/>
      <c r="F211" s="20"/>
      <c r="G211" s="20"/>
      <c r="H211" s="20"/>
      <c r="I211" s="388"/>
      <c r="J211" s="20"/>
      <c r="K211" s="20"/>
      <c r="L211" s="20"/>
      <c r="M211" s="388"/>
      <c r="N211" s="20"/>
      <c r="O211" s="20"/>
      <c r="P211" s="20"/>
    </row>
    <row r="212" spans="1:16" s="21" customFormat="1">
      <c r="A212" s="388"/>
      <c r="B212" s="26"/>
      <c r="C212" s="26"/>
      <c r="D212" s="26"/>
      <c r="E212" s="388"/>
      <c r="F212" s="20"/>
      <c r="G212" s="20"/>
      <c r="H212" s="20"/>
      <c r="I212" s="388"/>
      <c r="J212" s="20"/>
      <c r="K212" s="20"/>
      <c r="L212" s="20"/>
      <c r="M212" s="388"/>
      <c r="N212" s="20"/>
      <c r="O212" s="20"/>
      <c r="P212" s="20"/>
    </row>
    <row r="213" spans="1:16" s="21" customFormat="1">
      <c r="A213" s="388"/>
      <c r="B213" s="26"/>
      <c r="C213" s="26"/>
      <c r="D213" s="26"/>
      <c r="E213" s="388"/>
      <c r="F213" s="20"/>
      <c r="G213" s="20"/>
      <c r="H213" s="20"/>
      <c r="I213" s="388"/>
      <c r="J213" s="20"/>
      <c r="K213" s="20"/>
      <c r="L213" s="20"/>
      <c r="M213" s="388"/>
      <c r="N213" s="20"/>
      <c r="O213" s="20"/>
      <c r="P213" s="20"/>
    </row>
    <row r="214" spans="1:16" s="21" customFormat="1">
      <c r="A214" s="388"/>
      <c r="B214" s="26"/>
      <c r="C214" s="26"/>
      <c r="D214" s="26"/>
      <c r="E214" s="388"/>
      <c r="F214" s="20"/>
      <c r="G214" s="20"/>
      <c r="H214" s="20"/>
      <c r="I214" s="388"/>
      <c r="J214" s="20"/>
      <c r="K214" s="20"/>
      <c r="L214" s="20"/>
      <c r="M214" s="388"/>
      <c r="N214" s="20"/>
      <c r="O214" s="20"/>
      <c r="P214" s="20"/>
    </row>
    <row r="215" spans="1:16" s="21" customFormat="1">
      <c r="A215" s="388"/>
      <c r="B215" s="26"/>
      <c r="C215" s="26"/>
      <c r="D215" s="26"/>
      <c r="E215" s="388"/>
      <c r="F215" s="20"/>
      <c r="G215" s="20"/>
      <c r="H215" s="20"/>
      <c r="I215" s="388"/>
      <c r="J215" s="20"/>
      <c r="K215" s="20"/>
      <c r="L215" s="20"/>
      <c r="M215" s="388"/>
      <c r="N215" s="20"/>
      <c r="O215" s="20"/>
      <c r="P215" s="20"/>
    </row>
    <row r="216" spans="1:16" s="21" customFormat="1">
      <c r="A216" s="388"/>
      <c r="B216" s="26"/>
      <c r="C216" s="26"/>
      <c r="D216" s="26"/>
      <c r="E216" s="388"/>
      <c r="F216" s="20"/>
      <c r="G216" s="20"/>
      <c r="H216" s="20"/>
      <c r="I216" s="388"/>
      <c r="J216" s="20"/>
      <c r="K216" s="20"/>
      <c r="L216" s="20"/>
      <c r="M216" s="388"/>
      <c r="N216" s="20"/>
      <c r="O216" s="20"/>
      <c r="P216" s="20"/>
    </row>
    <row r="217" spans="1:16" s="21" customFormat="1">
      <c r="A217" s="388"/>
      <c r="B217" s="26"/>
      <c r="C217" s="26"/>
      <c r="D217" s="26"/>
      <c r="E217" s="388"/>
      <c r="F217" s="20"/>
      <c r="G217" s="20"/>
      <c r="H217" s="20"/>
      <c r="I217" s="388"/>
      <c r="J217" s="20"/>
      <c r="K217" s="20"/>
      <c r="L217" s="20"/>
      <c r="M217" s="388"/>
      <c r="N217" s="20"/>
      <c r="O217" s="20"/>
      <c r="P217" s="20"/>
    </row>
    <row r="218" spans="1:16" s="21" customFormat="1">
      <c r="A218" s="388"/>
      <c r="B218" s="26"/>
      <c r="C218" s="26"/>
      <c r="D218" s="26"/>
      <c r="E218" s="388"/>
      <c r="F218" s="20"/>
      <c r="G218" s="20"/>
      <c r="H218" s="20"/>
      <c r="I218" s="388"/>
      <c r="J218" s="20"/>
      <c r="K218" s="20"/>
      <c r="L218" s="20"/>
      <c r="M218" s="388"/>
      <c r="N218" s="20"/>
      <c r="O218" s="20"/>
      <c r="P218" s="20"/>
    </row>
    <row r="219" spans="1:16" s="21" customFormat="1">
      <c r="A219" s="388"/>
      <c r="B219" s="26"/>
      <c r="C219" s="26"/>
      <c r="D219" s="26"/>
      <c r="E219" s="388"/>
      <c r="F219" s="20"/>
      <c r="G219" s="20"/>
      <c r="H219" s="20"/>
      <c r="I219" s="388"/>
      <c r="J219" s="20"/>
      <c r="K219" s="20"/>
      <c r="L219" s="20"/>
      <c r="M219" s="388"/>
      <c r="N219" s="20"/>
      <c r="O219" s="20"/>
      <c r="P219" s="20"/>
    </row>
    <row r="220" spans="1:16" s="21" customFormat="1">
      <c r="A220" s="388"/>
      <c r="B220" s="26"/>
      <c r="C220" s="26"/>
      <c r="D220" s="26"/>
      <c r="E220" s="388"/>
      <c r="F220" s="20"/>
      <c r="G220" s="20"/>
      <c r="H220" s="20"/>
      <c r="I220" s="388"/>
      <c r="J220" s="20"/>
      <c r="K220" s="20"/>
      <c r="L220" s="20"/>
      <c r="M220" s="388"/>
      <c r="N220" s="20"/>
      <c r="O220" s="20"/>
      <c r="P220" s="20"/>
    </row>
    <row r="221" spans="1:16" s="21" customFormat="1">
      <c r="A221" s="388"/>
      <c r="B221" s="26"/>
      <c r="C221" s="26"/>
      <c r="D221" s="26"/>
      <c r="E221" s="388"/>
      <c r="F221" s="20"/>
      <c r="G221" s="20"/>
      <c r="H221" s="20"/>
      <c r="I221" s="388"/>
      <c r="J221" s="20"/>
      <c r="K221" s="20"/>
      <c r="L221" s="20"/>
      <c r="M221" s="388"/>
      <c r="N221" s="20"/>
      <c r="O221" s="20"/>
      <c r="P221" s="20"/>
    </row>
    <row r="222" spans="1:16" s="21" customFormat="1">
      <c r="A222" s="388"/>
      <c r="B222" s="26"/>
      <c r="C222" s="26"/>
      <c r="D222" s="26"/>
      <c r="E222" s="388"/>
      <c r="F222" s="20"/>
      <c r="G222" s="20"/>
      <c r="H222" s="20"/>
      <c r="I222" s="388"/>
      <c r="J222" s="20"/>
      <c r="K222" s="20"/>
      <c r="L222" s="20"/>
      <c r="M222" s="388"/>
      <c r="N222" s="20"/>
      <c r="O222" s="20"/>
      <c r="P222" s="20"/>
    </row>
    <row r="223" spans="1:16" s="21" customFormat="1">
      <c r="A223" s="388"/>
      <c r="B223" s="26"/>
      <c r="C223" s="26"/>
      <c r="D223" s="26"/>
      <c r="E223" s="388"/>
      <c r="F223" s="20"/>
      <c r="G223" s="20"/>
      <c r="H223" s="20"/>
      <c r="I223" s="388"/>
      <c r="J223" s="20"/>
      <c r="K223" s="20"/>
      <c r="L223" s="20"/>
      <c r="M223" s="388"/>
      <c r="N223" s="20"/>
      <c r="O223" s="20"/>
      <c r="P223" s="20"/>
    </row>
    <row r="224" spans="1:16" s="21" customFormat="1">
      <c r="A224" s="388"/>
      <c r="B224" s="26"/>
      <c r="C224" s="26"/>
      <c r="D224" s="26"/>
      <c r="E224" s="388"/>
      <c r="F224" s="20"/>
      <c r="G224" s="20"/>
      <c r="H224" s="20"/>
      <c r="I224" s="388"/>
      <c r="J224" s="20"/>
      <c r="K224" s="20"/>
      <c r="L224" s="20"/>
      <c r="M224" s="388"/>
      <c r="N224" s="20"/>
      <c r="O224" s="20"/>
      <c r="P224" s="20"/>
    </row>
    <row r="225" spans="1:16" s="21" customFormat="1">
      <c r="A225" s="388"/>
      <c r="B225" s="26"/>
      <c r="C225" s="26"/>
      <c r="D225" s="26"/>
      <c r="E225" s="388"/>
      <c r="F225" s="20"/>
      <c r="G225" s="20"/>
      <c r="H225" s="20"/>
      <c r="I225" s="388"/>
      <c r="J225" s="20"/>
      <c r="K225" s="20"/>
      <c r="L225" s="20"/>
      <c r="M225" s="388"/>
      <c r="N225" s="20"/>
      <c r="O225" s="20"/>
      <c r="P225" s="20"/>
    </row>
    <row r="226" spans="1:16" s="21" customFormat="1">
      <c r="A226" s="388"/>
      <c r="B226" s="26"/>
      <c r="C226" s="26"/>
      <c r="D226" s="26"/>
      <c r="E226" s="388"/>
      <c r="F226" s="20"/>
      <c r="G226" s="20"/>
      <c r="H226" s="20"/>
      <c r="I226" s="388"/>
      <c r="J226" s="20"/>
      <c r="K226" s="20"/>
      <c r="L226" s="20"/>
      <c r="M226" s="388"/>
      <c r="N226" s="20"/>
      <c r="O226" s="20"/>
      <c r="P226" s="20"/>
    </row>
    <row r="227" spans="1:16" s="21" customFormat="1">
      <c r="A227" s="388"/>
      <c r="B227" s="26"/>
      <c r="C227" s="26"/>
      <c r="D227" s="26"/>
      <c r="E227" s="388"/>
      <c r="F227" s="20"/>
      <c r="G227" s="20"/>
      <c r="H227" s="20"/>
      <c r="I227" s="388"/>
      <c r="J227" s="20"/>
      <c r="K227" s="20"/>
      <c r="L227" s="20"/>
      <c r="M227" s="388"/>
      <c r="N227" s="20"/>
      <c r="O227" s="20"/>
      <c r="P227" s="20"/>
    </row>
    <row r="228" spans="1:16" s="21" customFormat="1">
      <c r="A228" s="388"/>
      <c r="B228" s="26"/>
      <c r="C228" s="26"/>
      <c r="D228" s="26"/>
      <c r="E228" s="388"/>
      <c r="F228" s="20"/>
      <c r="G228" s="20"/>
      <c r="H228" s="20"/>
      <c r="I228" s="388"/>
      <c r="J228" s="20"/>
      <c r="K228" s="20"/>
      <c r="L228" s="20"/>
      <c r="M228" s="388"/>
      <c r="N228" s="20"/>
      <c r="O228" s="20"/>
      <c r="P228" s="20"/>
    </row>
    <row r="229" spans="1:16" s="21" customFormat="1">
      <c r="A229" s="388"/>
      <c r="B229" s="26"/>
      <c r="C229" s="26"/>
      <c r="D229" s="26"/>
      <c r="E229" s="388"/>
      <c r="F229" s="20"/>
      <c r="G229" s="20"/>
      <c r="H229" s="20"/>
      <c r="I229" s="388"/>
      <c r="J229" s="20"/>
      <c r="K229" s="20"/>
      <c r="L229" s="20"/>
      <c r="M229" s="388"/>
      <c r="N229" s="20"/>
      <c r="O229" s="20"/>
      <c r="P229" s="20"/>
    </row>
    <row r="230" spans="1:16" s="21" customFormat="1">
      <c r="A230" s="388"/>
      <c r="B230" s="26"/>
      <c r="C230" s="26"/>
      <c r="D230" s="26"/>
      <c r="E230" s="388"/>
      <c r="F230" s="20"/>
      <c r="G230" s="20"/>
      <c r="H230" s="20"/>
      <c r="I230" s="388"/>
      <c r="J230" s="20"/>
      <c r="K230" s="20"/>
      <c r="L230" s="20"/>
      <c r="M230" s="388"/>
      <c r="N230" s="20"/>
      <c r="O230" s="20"/>
      <c r="P230" s="20"/>
    </row>
    <row r="231" spans="1:16" s="21" customFormat="1">
      <c r="A231" s="388"/>
      <c r="B231" s="26"/>
      <c r="C231" s="26"/>
      <c r="D231" s="26"/>
      <c r="E231" s="388"/>
      <c r="F231" s="20"/>
      <c r="G231" s="20"/>
      <c r="H231" s="20"/>
      <c r="I231" s="388"/>
      <c r="J231" s="20"/>
      <c r="K231" s="20"/>
      <c r="L231" s="20"/>
      <c r="M231" s="388"/>
      <c r="N231" s="20"/>
      <c r="O231" s="20"/>
      <c r="P231" s="20"/>
    </row>
    <row r="232" spans="1:16" s="21" customFormat="1">
      <c r="A232" s="388"/>
      <c r="B232" s="26"/>
      <c r="C232" s="26"/>
      <c r="D232" s="26"/>
      <c r="E232" s="388"/>
      <c r="F232" s="20"/>
      <c r="G232" s="20"/>
      <c r="H232" s="20"/>
      <c r="I232" s="388"/>
      <c r="J232" s="20"/>
      <c r="K232" s="20"/>
      <c r="L232" s="20"/>
      <c r="M232" s="388"/>
      <c r="N232" s="20"/>
      <c r="O232" s="20"/>
      <c r="P232" s="20"/>
    </row>
    <row r="233" spans="1:16" s="21" customFormat="1">
      <c r="A233" s="388"/>
      <c r="B233" s="26"/>
      <c r="C233" s="26"/>
      <c r="D233" s="26"/>
      <c r="E233" s="388"/>
      <c r="F233" s="20"/>
      <c r="G233" s="20"/>
      <c r="H233" s="20"/>
      <c r="I233" s="388"/>
      <c r="J233" s="20"/>
      <c r="K233" s="20"/>
      <c r="L233" s="20"/>
      <c r="M233" s="388"/>
      <c r="N233" s="20"/>
      <c r="O233" s="20"/>
      <c r="P233" s="20"/>
    </row>
    <row r="234" spans="1:16" s="21" customFormat="1">
      <c r="A234" s="388"/>
      <c r="B234" s="26"/>
      <c r="C234" s="26"/>
      <c r="D234" s="26"/>
      <c r="E234" s="388"/>
      <c r="F234" s="20"/>
      <c r="G234" s="20"/>
      <c r="H234" s="20"/>
      <c r="I234" s="388"/>
      <c r="J234" s="20"/>
      <c r="K234" s="20"/>
      <c r="L234" s="20"/>
      <c r="M234" s="388"/>
      <c r="N234" s="20"/>
      <c r="O234" s="20"/>
      <c r="P234" s="20"/>
    </row>
    <row r="235" spans="1:16" s="21" customFormat="1">
      <c r="A235" s="388"/>
      <c r="B235" s="26"/>
      <c r="C235" s="26"/>
      <c r="D235" s="26"/>
      <c r="E235" s="388"/>
      <c r="F235" s="20"/>
      <c r="G235" s="20"/>
      <c r="H235" s="20"/>
      <c r="I235" s="388"/>
      <c r="J235" s="20"/>
      <c r="K235" s="20"/>
      <c r="L235" s="20"/>
      <c r="M235" s="388"/>
      <c r="N235" s="20"/>
      <c r="O235" s="20"/>
      <c r="P235" s="20"/>
    </row>
    <row r="236" spans="1:16" s="21" customFormat="1">
      <c r="A236" s="388"/>
      <c r="B236" s="26"/>
      <c r="C236" s="26"/>
      <c r="D236" s="26"/>
      <c r="E236" s="388"/>
      <c r="F236" s="20"/>
      <c r="G236" s="20"/>
      <c r="H236" s="20"/>
      <c r="I236" s="388"/>
      <c r="J236" s="20"/>
      <c r="K236" s="20"/>
      <c r="L236" s="20"/>
      <c r="M236" s="388"/>
      <c r="N236" s="20"/>
      <c r="O236" s="20"/>
      <c r="P236" s="20"/>
    </row>
    <row r="237" spans="1:16" s="21" customFormat="1">
      <c r="A237" s="388"/>
      <c r="B237" s="26"/>
      <c r="C237" s="26"/>
      <c r="D237" s="26"/>
      <c r="E237" s="388"/>
      <c r="F237" s="20"/>
      <c r="G237" s="20"/>
      <c r="H237" s="20"/>
      <c r="I237" s="388"/>
      <c r="J237" s="20"/>
      <c r="K237" s="20"/>
      <c r="L237" s="20"/>
      <c r="M237" s="388"/>
      <c r="N237" s="20"/>
      <c r="O237" s="20"/>
      <c r="P237" s="20"/>
    </row>
    <row r="238" spans="1:16" s="21" customFormat="1">
      <c r="A238" s="388"/>
      <c r="B238" s="26"/>
      <c r="C238" s="26"/>
      <c r="D238" s="26"/>
      <c r="E238" s="388"/>
      <c r="F238" s="20"/>
      <c r="G238" s="20"/>
      <c r="H238" s="20"/>
      <c r="I238" s="388"/>
      <c r="J238" s="20"/>
      <c r="K238" s="20"/>
      <c r="L238" s="20"/>
      <c r="M238" s="388"/>
      <c r="N238" s="20"/>
      <c r="O238" s="20"/>
      <c r="P238" s="20"/>
    </row>
    <row r="239" spans="1:16" s="21" customFormat="1">
      <c r="A239" s="388"/>
      <c r="B239" s="26"/>
      <c r="C239" s="26"/>
      <c r="D239" s="26"/>
      <c r="E239" s="388"/>
      <c r="F239" s="20"/>
      <c r="G239" s="20"/>
      <c r="H239" s="20"/>
      <c r="I239" s="388"/>
      <c r="J239" s="20"/>
      <c r="K239" s="20"/>
      <c r="L239" s="20"/>
      <c r="M239" s="388"/>
      <c r="N239" s="20"/>
      <c r="O239" s="20"/>
      <c r="P239" s="20"/>
    </row>
    <row r="240" spans="1:16" s="21" customFormat="1">
      <c r="A240" s="388"/>
      <c r="B240" s="26"/>
      <c r="C240" s="26"/>
      <c r="D240" s="26"/>
      <c r="E240" s="388"/>
      <c r="F240" s="20"/>
      <c r="G240" s="20"/>
      <c r="H240" s="20"/>
      <c r="I240" s="388"/>
      <c r="J240" s="20"/>
      <c r="K240" s="20"/>
      <c r="L240" s="20"/>
      <c r="M240" s="388"/>
      <c r="N240" s="20"/>
      <c r="O240" s="20"/>
      <c r="P240" s="20"/>
    </row>
    <row r="241" spans="1:16" s="21" customFormat="1">
      <c r="A241" s="388"/>
      <c r="B241" s="26"/>
      <c r="C241" s="26"/>
      <c r="D241" s="26"/>
      <c r="E241" s="388"/>
      <c r="F241" s="20"/>
      <c r="G241" s="20"/>
      <c r="H241" s="20"/>
      <c r="I241" s="388"/>
      <c r="J241" s="20"/>
      <c r="K241" s="20"/>
      <c r="L241" s="20"/>
      <c r="M241" s="388"/>
      <c r="N241" s="20"/>
      <c r="O241" s="20"/>
      <c r="P241" s="20"/>
    </row>
    <row r="242" spans="1:16" s="21" customFormat="1">
      <c r="A242" s="388"/>
      <c r="B242" s="26"/>
      <c r="C242" s="26"/>
      <c r="D242" s="26"/>
      <c r="E242" s="388"/>
      <c r="F242" s="20"/>
      <c r="G242" s="20"/>
      <c r="H242" s="20"/>
      <c r="I242" s="388"/>
      <c r="J242" s="20"/>
      <c r="K242" s="20"/>
      <c r="L242" s="20"/>
      <c r="M242" s="388"/>
      <c r="N242" s="20"/>
      <c r="O242" s="20"/>
      <c r="P242" s="20"/>
    </row>
    <row r="243" spans="1:16" s="21" customFormat="1">
      <c r="A243" s="388"/>
      <c r="B243" s="26"/>
      <c r="C243" s="26"/>
      <c r="D243" s="26"/>
      <c r="E243" s="388"/>
      <c r="F243" s="20"/>
      <c r="G243" s="20"/>
      <c r="H243" s="20"/>
      <c r="I243" s="388"/>
      <c r="J243" s="20"/>
      <c r="K243" s="20"/>
      <c r="L243" s="20"/>
      <c r="M243" s="388"/>
      <c r="N243" s="20"/>
      <c r="O243" s="20"/>
      <c r="P243" s="20"/>
    </row>
    <row r="244" spans="1:16" s="21" customFormat="1">
      <c r="A244" s="388"/>
      <c r="B244" s="26"/>
      <c r="C244" s="26"/>
      <c r="D244" s="26"/>
      <c r="E244" s="388"/>
      <c r="F244" s="20"/>
      <c r="G244" s="20"/>
      <c r="H244" s="20"/>
      <c r="I244" s="388"/>
      <c r="J244" s="20"/>
      <c r="K244" s="20"/>
      <c r="L244" s="20"/>
      <c r="M244" s="388"/>
      <c r="N244" s="20"/>
      <c r="O244" s="20"/>
      <c r="P244" s="20"/>
    </row>
    <row r="245" spans="1:16" s="21" customFormat="1">
      <c r="A245" s="388"/>
      <c r="B245" s="26"/>
      <c r="C245" s="26"/>
      <c r="D245" s="26"/>
      <c r="E245" s="388"/>
      <c r="F245" s="20"/>
      <c r="G245" s="20"/>
      <c r="H245" s="20"/>
      <c r="I245" s="388"/>
      <c r="J245" s="20"/>
      <c r="K245" s="20"/>
      <c r="L245" s="20"/>
      <c r="M245" s="388"/>
      <c r="N245" s="20"/>
      <c r="O245" s="20"/>
      <c r="P245" s="20"/>
    </row>
    <row r="246" spans="1:16" s="21" customFormat="1">
      <c r="A246" s="388"/>
      <c r="B246" s="26"/>
      <c r="C246" s="26"/>
      <c r="D246" s="26"/>
      <c r="E246" s="388"/>
      <c r="F246" s="20"/>
      <c r="G246" s="20"/>
      <c r="H246" s="20"/>
      <c r="I246" s="388"/>
      <c r="J246" s="20"/>
      <c r="K246" s="20"/>
      <c r="L246" s="20"/>
      <c r="M246" s="388"/>
      <c r="N246" s="20"/>
      <c r="O246" s="20"/>
      <c r="P246" s="20"/>
    </row>
    <row r="247" spans="1:16" s="21" customFormat="1">
      <c r="A247" s="388"/>
      <c r="B247" s="26"/>
      <c r="C247" s="26"/>
      <c r="D247" s="26"/>
      <c r="E247" s="388"/>
      <c r="F247" s="20"/>
      <c r="G247" s="20"/>
      <c r="H247" s="20"/>
      <c r="I247" s="388"/>
      <c r="J247" s="20"/>
      <c r="K247" s="20"/>
      <c r="L247" s="20"/>
      <c r="M247" s="388"/>
      <c r="N247" s="20"/>
      <c r="O247" s="20"/>
      <c r="P247" s="20"/>
    </row>
    <row r="248" spans="1:16" s="21" customFormat="1">
      <c r="A248" s="388"/>
      <c r="B248" s="26"/>
      <c r="C248" s="26"/>
      <c r="D248" s="26"/>
      <c r="E248" s="388"/>
      <c r="F248" s="20"/>
      <c r="G248" s="20"/>
      <c r="H248" s="20"/>
      <c r="I248" s="388"/>
      <c r="J248" s="20"/>
      <c r="K248" s="20"/>
      <c r="L248" s="20"/>
      <c r="M248" s="388"/>
      <c r="N248" s="20"/>
      <c r="O248" s="20"/>
      <c r="P248" s="20"/>
    </row>
    <row r="249" spans="1:16" s="21" customFormat="1">
      <c r="A249" s="388"/>
      <c r="B249" s="26"/>
      <c r="C249" s="26"/>
      <c r="D249" s="26"/>
      <c r="E249" s="388"/>
      <c r="F249" s="20"/>
      <c r="G249" s="20"/>
      <c r="H249" s="20"/>
      <c r="I249" s="388"/>
      <c r="J249" s="20"/>
      <c r="K249" s="20"/>
      <c r="L249" s="20"/>
      <c r="M249" s="388"/>
      <c r="N249" s="20"/>
      <c r="O249" s="20"/>
      <c r="P249" s="20"/>
    </row>
    <row r="250" spans="1:16" s="21" customFormat="1">
      <c r="A250" s="388"/>
      <c r="B250" s="26"/>
      <c r="C250" s="26"/>
      <c r="D250" s="26"/>
      <c r="E250" s="388"/>
      <c r="F250" s="20"/>
      <c r="G250" s="20"/>
      <c r="H250" s="20"/>
      <c r="I250" s="388"/>
      <c r="J250" s="20"/>
      <c r="K250" s="20"/>
      <c r="L250" s="20"/>
      <c r="M250" s="388"/>
      <c r="N250" s="20"/>
      <c r="O250" s="20"/>
      <c r="P250" s="20"/>
    </row>
    <row r="251" spans="1:16" s="21" customFormat="1">
      <c r="A251" s="388"/>
      <c r="B251" s="26"/>
      <c r="C251" s="26"/>
      <c r="D251" s="26"/>
      <c r="E251" s="388"/>
      <c r="F251" s="20"/>
      <c r="G251" s="20"/>
      <c r="H251" s="20"/>
      <c r="I251" s="388"/>
      <c r="J251" s="20"/>
      <c r="K251" s="20"/>
      <c r="L251" s="20"/>
      <c r="M251" s="388"/>
      <c r="N251" s="20"/>
      <c r="O251" s="20"/>
      <c r="P251" s="20"/>
    </row>
    <row r="252" spans="1:16" s="21" customFormat="1">
      <c r="A252" s="388"/>
      <c r="B252" s="26"/>
      <c r="C252" s="26"/>
      <c r="D252" s="26"/>
      <c r="E252" s="388"/>
      <c r="F252" s="20"/>
      <c r="G252" s="20"/>
      <c r="H252" s="20"/>
      <c r="I252" s="388"/>
      <c r="J252" s="20"/>
      <c r="K252" s="20"/>
      <c r="L252" s="20"/>
      <c r="M252" s="388"/>
      <c r="N252" s="20"/>
      <c r="O252" s="20"/>
      <c r="P252" s="20"/>
    </row>
    <row r="253" spans="1:16" s="21" customFormat="1">
      <c r="A253" s="388"/>
      <c r="B253" s="26"/>
      <c r="C253" s="26"/>
      <c r="D253" s="26"/>
      <c r="E253" s="388"/>
      <c r="F253" s="20"/>
      <c r="G253" s="20"/>
      <c r="H253" s="20"/>
      <c r="I253" s="388"/>
      <c r="J253" s="20"/>
      <c r="K253" s="20"/>
      <c r="L253" s="20"/>
      <c r="M253" s="388"/>
      <c r="N253" s="20"/>
      <c r="O253" s="20"/>
      <c r="P253" s="20"/>
    </row>
    <row r="254" spans="1:16" s="21" customFormat="1">
      <c r="A254" s="388"/>
      <c r="B254" s="26"/>
      <c r="C254" s="26"/>
      <c r="D254" s="26"/>
      <c r="E254" s="388"/>
      <c r="F254" s="20"/>
      <c r="G254" s="20"/>
      <c r="H254" s="20"/>
      <c r="I254" s="388"/>
      <c r="J254" s="20"/>
      <c r="K254" s="20"/>
      <c r="L254" s="20"/>
      <c r="M254" s="388"/>
      <c r="N254" s="20"/>
      <c r="O254" s="20"/>
      <c r="P254" s="20"/>
    </row>
    <row r="255" spans="1:16" s="21" customFormat="1">
      <c r="A255" s="388"/>
      <c r="B255" s="26"/>
      <c r="C255" s="26"/>
      <c r="D255" s="26"/>
      <c r="E255" s="388"/>
      <c r="F255" s="20"/>
      <c r="G255" s="20"/>
      <c r="H255" s="20"/>
      <c r="I255" s="388"/>
      <c r="J255" s="20"/>
      <c r="K255" s="20"/>
      <c r="L255" s="20"/>
      <c r="M255" s="388"/>
      <c r="N255" s="20"/>
      <c r="O255" s="20"/>
      <c r="P255" s="20"/>
    </row>
    <row r="256" spans="1:16" s="21" customFormat="1">
      <c r="A256" s="388"/>
      <c r="B256" s="26"/>
      <c r="C256" s="26"/>
      <c r="D256" s="26"/>
      <c r="E256" s="388"/>
      <c r="F256" s="20"/>
      <c r="G256" s="20"/>
      <c r="H256" s="20"/>
      <c r="I256" s="388"/>
      <c r="J256" s="20"/>
      <c r="K256" s="20"/>
      <c r="L256" s="20"/>
      <c r="M256" s="388"/>
      <c r="N256" s="20"/>
      <c r="O256" s="20"/>
      <c r="P256" s="20"/>
    </row>
    <row r="257" spans="1:16" s="21" customFormat="1">
      <c r="A257" s="388"/>
      <c r="B257" s="26"/>
      <c r="C257" s="26"/>
      <c r="D257" s="26"/>
      <c r="E257" s="388"/>
      <c r="F257" s="26"/>
      <c r="G257" s="26"/>
      <c r="H257" s="26"/>
      <c r="I257" s="388"/>
      <c r="J257" s="20"/>
      <c r="K257" s="20"/>
      <c r="L257" s="20"/>
      <c r="M257" s="388"/>
      <c r="N257" s="20"/>
      <c r="O257" s="20"/>
      <c r="P257" s="20"/>
    </row>
    <row r="258" spans="1:16" s="21" customFormat="1">
      <c r="A258" s="388"/>
      <c r="B258" s="26"/>
      <c r="C258" s="26"/>
      <c r="D258" s="26"/>
      <c r="E258" s="388"/>
      <c r="F258" s="26"/>
      <c r="G258" s="26"/>
      <c r="H258" s="26"/>
      <c r="I258" s="388"/>
      <c r="J258" s="20"/>
      <c r="K258" s="20"/>
      <c r="L258" s="20"/>
      <c r="M258" s="388"/>
      <c r="N258" s="20"/>
      <c r="O258" s="20"/>
      <c r="P258" s="20"/>
    </row>
    <row r="259" spans="1:16" s="21" customFormat="1">
      <c r="A259" s="388"/>
      <c r="B259" s="26"/>
      <c r="C259" s="26"/>
      <c r="D259" s="26"/>
      <c r="E259" s="388"/>
      <c r="F259" s="26"/>
      <c r="G259" s="26"/>
      <c r="H259" s="26"/>
      <c r="I259" s="388"/>
      <c r="J259" s="20"/>
      <c r="K259" s="20"/>
      <c r="L259" s="20"/>
      <c r="M259" s="388"/>
      <c r="N259" s="20"/>
      <c r="O259" s="20"/>
      <c r="P259" s="20"/>
    </row>
    <row r="260" spans="1:16" s="21" customFormat="1">
      <c r="A260" s="388"/>
      <c r="B260" s="26"/>
      <c r="C260" s="26"/>
      <c r="D260" s="26"/>
      <c r="E260" s="388"/>
      <c r="F260" s="26"/>
      <c r="G260" s="26"/>
      <c r="H260" s="26"/>
      <c r="I260" s="388"/>
      <c r="J260" s="20"/>
      <c r="K260" s="20"/>
      <c r="L260" s="20"/>
      <c r="M260" s="388"/>
      <c r="N260" s="20"/>
      <c r="O260" s="20"/>
      <c r="P260" s="20"/>
    </row>
    <row r="261" spans="1:16" s="21" customFormat="1">
      <c r="A261" s="388"/>
      <c r="B261" s="26"/>
      <c r="C261" s="26"/>
      <c r="D261" s="26"/>
      <c r="E261" s="388"/>
      <c r="F261" s="26"/>
      <c r="G261" s="26"/>
      <c r="H261" s="26"/>
      <c r="I261" s="388"/>
      <c r="J261" s="20"/>
      <c r="K261" s="20"/>
      <c r="L261" s="20"/>
      <c r="M261" s="388"/>
      <c r="N261" s="20"/>
      <c r="O261" s="20"/>
      <c r="P261" s="20"/>
    </row>
    <row r="262" spans="1:16" s="21" customFormat="1">
      <c r="A262" s="388"/>
      <c r="B262" s="26"/>
      <c r="C262" s="26"/>
      <c r="D262" s="26"/>
      <c r="E262" s="388"/>
      <c r="F262" s="26"/>
      <c r="G262" s="26"/>
      <c r="H262" s="26"/>
      <c r="I262" s="388"/>
      <c r="J262" s="20"/>
      <c r="K262" s="20"/>
      <c r="L262" s="20"/>
      <c r="M262" s="388"/>
      <c r="N262" s="20"/>
      <c r="O262" s="20"/>
      <c r="P262" s="20"/>
    </row>
    <row r="263" spans="1:16" s="21" customFormat="1">
      <c r="A263" s="388"/>
      <c r="B263" s="26"/>
      <c r="C263" s="26"/>
      <c r="D263" s="26"/>
      <c r="E263" s="388"/>
      <c r="F263" s="26"/>
      <c r="G263" s="26"/>
      <c r="H263" s="26"/>
      <c r="I263" s="388"/>
      <c r="J263" s="20"/>
      <c r="K263" s="20"/>
      <c r="L263" s="20"/>
      <c r="M263" s="388"/>
      <c r="N263" s="20"/>
      <c r="O263" s="20"/>
      <c r="P263" s="20"/>
    </row>
    <row r="264" spans="1:16" s="21" customFormat="1">
      <c r="A264" s="388"/>
      <c r="B264" s="26"/>
      <c r="C264" s="26"/>
      <c r="D264" s="26"/>
      <c r="E264" s="388"/>
      <c r="F264" s="26"/>
      <c r="G264" s="26"/>
      <c r="H264" s="26"/>
      <c r="I264" s="388"/>
      <c r="J264" s="20"/>
      <c r="K264" s="20"/>
      <c r="L264" s="20"/>
      <c r="M264" s="388"/>
      <c r="N264" s="20"/>
      <c r="O264" s="20"/>
      <c r="P264" s="20"/>
    </row>
    <row r="265" spans="1:16" s="21" customFormat="1">
      <c r="A265" s="388"/>
      <c r="B265" s="26"/>
      <c r="C265" s="26"/>
      <c r="D265" s="26"/>
      <c r="E265" s="388"/>
      <c r="F265" s="26"/>
      <c r="G265" s="26"/>
      <c r="H265" s="26"/>
      <c r="I265" s="388"/>
      <c r="J265" s="20"/>
      <c r="K265" s="20"/>
      <c r="L265" s="20"/>
      <c r="M265" s="388"/>
      <c r="N265" s="20"/>
      <c r="O265" s="20"/>
      <c r="P265" s="20"/>
    </row>
    <row r="266" spans="1:16" s="21" customFormat="1">
      <c r="A266" s="388"/>
      <c r="B266" s="26"/>
      <c r="C266" s="26"/>
      <c r="D266" s="26"/>
      <c r="E266" s="388"/>
      <c r="F266" s="26"/>
      <c r="G266" s="26"/>
      <c r="H266" s="26"/>
      <c r="I266" s="388"/>
      <c r="J266" s="20"/>
      <c r="K266" s="20"/>
      <c r="L266" s="20"/>
      <c r="M266" s="388"/>
      <c r="N266" s="20"/>
      <c r="O266" s="20"/>
      <c r="P266" s="20"/>
    </row>
    <row r="267" spans="1:16" s="21" customFormat="1">
      <c r="A267" s="388"/>
      <c r="B267" s="26"/>
      <c r="C267" s="26"/>
      <c r="D267" s="26"/>
      <c r="E267" s="388"/>
      <c r="F267" s="26"/>
      <c r="G267" s="26"/>
      <c r="H267" s="26"/>
      <c r="I267" s="388"/>
      <c r="J267" s="20"/>
      <c r="K267" s="20"/>
      <c r="L267" s="20"/>
      <c r="M267" s="388"/>
      <c r="N267" s="20"/>
      <c r="O267" s="20"/>
      <c r="P267" s="20"/>
    </row>
    <row r="268" spans="1:16" s="21" customFormat="1">
      <c r="A268" s="388"/>
      <c r="B268" s="26"/>
      <c r="C268" s="26"/>
      <c r="D268" s="26"/>
      <c r="E268" s="388"/>
      <c r="F268" s="26"/>
      <c r="G268" s="26"/>
      <c r="H268" s="26"/>
      <c r="I268" s="388"/>
      <c r="J268" s="20"/>
      <c r="K268" s="20"/>
      <c r="L268" s="20"/>
      <c r="M268" s="388"/>
      <c r="N268" s="20"/>
      <c r="O268" s="20"/>
      <c r="P268" s="20"/>
    </row>
    <row r="269" spans="1:16" s="21" customFormat="1">
      <c r="A269" s="388"/>
      <c r="B269" s="26"/>
      <c r="C269" s="26"/>
      <c r="D269" s="26"/>
      <c r="E269" s="388"/>
      <c r="F269" s="26"/>
      <c r="G269" s="26"/>
      <c r="H269" s="26"/>
      <c r="I269" s="388"/>
      <c r="J269" s="20"/>
      <c r="K269" s="20"/>
      <c r="L269" s="20"/>
      <c r="M269" s="388"/>
      <c r="N269" s="20"/>
      <c r="O269" s="20"/>
      <c r="P269" s="20"/>
    </row>
    <row r="270" spans="1:16" s="21" customFormat="1">
      <c r="A270" s="388"/>
      <c r="B270" s="26"/>
      <c r="C270" s="26"/>
      <c r="D270" s="26"/>
      <c r="E270" s="388"/>
      <c r="F270" s="26"/>
      <c r="G270" s="26"/>
      <c r="H270" s="26"/>
      <c r="I270" s="388"/>
      <c r="J270" s="20"/>
      <c r="K270" s="20"/>
      <c r="L270" s="20"/>
      <c r="M270" s="388"/>
      <c r="N270" s="20"/>
      <c r="O270" s="20"/>
      <c r="P270" s="20"/>
    </row>
    <row r="271" spans="1:16" s="21" customFormat="1">
      <c r="A271" s="388"/>
      <c r="B271" s="26"/>
      <c r="C271" s="26"/>
      <c r="D271" s="26"/>
      <c r="E271" s="388"/>
      <c r="F271" s="26"/>
      <c r="G271" s="26"/>
      <c r="H271" s="26"/>
      <c r="I271" s="388"/>
      <c r="J271" s="20"/>
      <c r="K271" s="20"/>
      <c r="L271" s="20"/>
      <c r="M271" s="388"/>
      <c r="N271" s="20"/>
      <c r="O271" s="20"/>
      <c r="P271" s="20"/>
    </row>
    <row r="272" spans="1:16" s="21" customFormat="1">
      <c r="A272" s="388"/>
      <c r="B272" s="26"/>
      <c r="C272" s="26"/>
      <c r="D272" s="26"/>
      <c r="E272" s="388"/>
      <c r="F272" s="26"/>
      <c r="G272" s="26"/>
      <c r="H272" s="26"/>
      <c r="I272" s="388"/>
      <c r="J272" s="20"/>
      <c r="K272" s="20"/>
      <c r="L272" s="20"/>
      <c r="M272" s="388"/>
      <c r="N272" s="20"/>
      <c r="O272" s="20"/>
      <c r="P272" s="20"/>
    </row>
    <row r="273" spans="1:16" s="21" customFormat="1">
      <c r="A273" s="388"/>
      <c r="B273" s="26"/>
      <c r="C273" s="26"/>
      <c r="D273" s="26"/>
      <c r="E273" s="388"/>
      <c r="F273" s="26"/>
      <c r="G273" s="26"/>
      <c r="H273" s="26"/>
      <c r="I273" s="388"/>
      <c r="J273" s="20"/>
      <c r="K273" s="20"/>
      <c r="L273" s="20"/>
      <c r="M273" s="388"/>
      <c r="N273" s="20"/>
      <c r="O273" s="20"/>
      <c r="P273" s="20"/>
    </row>
  </sheetData>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36</vt:i4>
      </vt:variant>
    </vt:vector>
  </HeadingPairs>
  <TitlesOfParts>
    <vt:vector size="51" baseType="lpstr">
      <vt:lpstr>START</vt:lpstr>
      <vt:lpstr>PRODUCT &amp; PO</vt:lpstr>
      <vt:lpstr>QUALITY ASSURANCE</vt:lpstr>
      <vt:lpstr>LOGISTICS </vt:lpstr>
      <vt:lpstr>IMAGES</vt:lpstr>
      <vt:lpstr>GTIN</vt:lpstr>
      <vt:lpstr>CUSTOMS</vt:lpstr>
      <vt:lpstr>Fields names</vt:lpstr>
      <vt:lpstr>Attributes list</vt:lpstr>
      <vt:lpstr>spec lists</vt:lpstr>
      <vt:lpstr>drop down choices</vt:lpstr>
      <vt:lpstr>Language</vt:lpstr>
      <vt:lpstr>instructions</vt:lpstr>
      <vt:lpstr>QVC ROLE</vt:lpstr>
      <vt:lpstr>CATE AND SUBCAT</vt:lpstr>
      <vt:lpstr>'LOGISTICS '!BatterySize</vt:lpstr>
      <vt:lpstr>'LOGISTICS '!BatteryType</vt:lpstr>
      <vt:lpstr>categories</vt:lpstr>
      <vt:lpstr>Cats</vt:lpstr>
      <vt:lpstr>CUSTOMS!Druckbereich</vt:lpstr>
      <vt:lpstr>GTIN!Druckbereich</vt:lpstr>
      <vt:lpstr>IMAGES!Druckbereich</vt:lpstr>
      <vt:lpstr>'LOGISTICS '!Druckbereich</vt:lpstr>
      <vt:lpstr>'PRODUCT &amp; PO'!Druckbereich</vt:lpstr>
      <vt:lpstr>'QUALITY ASSURANCE'!Druckbereich</vt:lpstr>
      <vt:lpstr>START!Druckbereich</vt:lpstr>
      <vt:lpstr>'Attributes list'!Drucktitel</vt:lpstr>
      <vt:lpstr>CUSTOMS!Drucktitel</vt:lpstr>
      <vt:lpstr>IMAGES!Drucktitel</vt:lpstr>
      <vt:lpstr>'LOGISTICS '!Drucktitel</vt:lpstr>
      <vt:lpstr>'PRODUCT &amp; PO'!Drucktitel</vt:lpstr>
      <vt:lpstr>'QUALITY ASSURANCE'!Drucktitel</vt:lpstr>
      <vt:lpstr>FlammRating</vt:lpstr>
      <vt:lpstr>HazardousClass</vt:lpstr>
      <vt:lpstr>'LOGISTICS '!Language</vt:lpstr>
      <vt:lpstr>'LOGISTICS '!Market</vt:lpstr>
      <vt:lpstr>MasterCarton</vt:lpstr>
      <vt:lpstr>MaterialConstruction</vt:lpstr>
      <vt:lpstr>'LOGISTICS '!Materials</vt:lpstr>
      <vt:lpstr>'LOGISTICS '!MHD</vt:lpstr>
      <vt:lpstr>'LOGISTICS '!OuterPackaging</vt:lpstr>
      <vt:lpstr>'LOGISTICS '!ShoeMaterial</vt:lpstr>
      <vt:lpstr>VAT</vt:lpstr>
      <vt:lpstr>'LOGISTICS '!Version</vt:lpstr>
      <vt:lpstr>'QUALITY ASSURANCE'!WaterHazardClass</vt:lpstr>
      <vt:lpstr>WaterHazardClass</vt:lpstr>
      <vt:lpstr>WEEECat</vt:lpstr>
      <vt:lpstr>WEEEProd</vt:lpstr>
      <vt:lpstr>yes</vt:lpstr>
      <vt:lpstr>YesNoField</vt:lpstr>
      <vt:lpstr>YesNoOther</vt:lpstr>
    </vt:vector>
  </TitlesOfParts>
  <Company>QVC 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Federica Bernardelli;Mithilfe Wilfried Schnieders</dc:creator>
  <cp:lastModifiedBy>Petra Schirrmacher</cp:lastModifiedBy>
  <cp:lastPrinted>2020-11-26T15:22:46Z</cp:lastPrinted>
  <dcterms:created xsi:type="dcterms:W3CDTF">2016-11-28T09:38:48Z</dcterms:created>
  <dcterms:modified xsi:type="dcterms:W3CDTF">2021-03-03T11:22:34Z</dcterms:modified>
</cp:coreProperties>
</file>