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L:\Apparel\Apparel &amp; Lifestyle\11 Technical Product Development\TPD\Formulare_Vorlagen\EU Spec Card Apparel neu\"/>
    </mc:Choice>
  </mc:AlternateContent>
  <xr:revisionPtr revIDLastSave="0" documentId="13_ncr:1_{0A0F46F3-02C7-4D9B-B22C-DD1FE5501D0E}" xr6:coauthVersionLast="47" xr6:coauthVersionMax="47" xr10:uidLastSave="{00000000-0000-0000-0000-000000000000}"/>
  <workbookProtection workbookAlgorithmName="SHA-512" workbookHashValue="xqqo4SuyNui4ROtodLbP7dmXDICZ9s6cKboBkyW5SS89Ws0jOiPP7w/YXnfQ2HYbQpdVayPAYh8uGszXLpyQNg==" workbookSaltValue="CWNC7R1WOWUhdsYNWe2Kdw==" workbookSpinCount="100000" lockStructure="1"/>
  <bookViews>
    <workbookView xWindow="28680" yWindow="240" windowWidth="25440" windowHeight="15270" tabRatio="913" firstSheet="10" activeTab="16" xr2:uid="{F39D5F14-8839-4B06-8413-E7F1835FDD25}"/>
  </bookViews>
  <sheets>
    <sheet name=" Attribute DOB" sheetId="60" state="hidden" r:id="rId1"/>
    <sheet name="Attribute Produktkategorie DOB" sheetId="66" state="hidden" r:id="rId2"/>
    <sheet name="Attribute OT UT DOB" sheetId="67" state="hidden" r:id="rId3"/>
    <sheet name=" Attribute Wäsche + Bademode" sheetId="69" state="hidden" r:id="rId4"/>
    <sheet name="Attribute Produktkategorie Wäsc" sheetId="70" state="hidden" r:id="rId5"/>
    <sheet name="Attribute OT UT Wäsche" sheetId="71" state="hidden" r:id="rId6"/>
    <sheet name="Attribute Produktkategorie Acce" sheetId="72" state="hidden" r:id="rId7"/>
    <sheet name="Übersetzungen" sheetId="68" state="hidden" r:id="rId8"/>
    <sheet name="Angabe Länge" sheetId="64" state="hidden" r:id="rId9"/>
    <sheet name="Attributes list" sheetId="12" state="hidden" r:id="rId10"/>
    <sheet name="START" sheetId="17" r:id="rId11"/>
    <sheet name="PRODUCT &amp; PO" sheetId="37" r:id="rId12"/>
    <sheet name="QUALITY ASSURANCE" sheetId="54" r:id="rId13"/>
    <sheet name="LOGISTICS " sheetId="53" r:id="rId14"/>
    <sheet name="IMAGES" sheetId="43" r:id="rId15"/>
    <sheet name="GTIN" sheetId="20" r:id="rId16"/>
    <sheet name="CUSTOMS" sheetId="73" r:id="rId17"/>
    <sheet name="Fields names" sheetId="28" state="hidden" r:id="rId18"/>
    <sheet name="Language" sheetId="29" state="hidden" r:id="rId19"/>
    <sheet name="CATE AND SUBCAT" sheetId="46" state="hidden" r:id="rId20"/>
    <sheet name="Bleichen" sheetId="55" state="hidden" r:id="rId21"/>
    <sheet name="Trocknen" sheetId="56" state="hidden" r:id="rId22"/>
    <sheet name="Bügeln" sheetId="57" state="hidden" r:id="rId23"/>
    <sheet name="Reinigung" sheetId="58" state="hidden" r:id="rId24"/>
    <sheet name="drop down choices" sheetId="26" state="hidden" r:id="rId25"/>
    <sheet name="instructions" sheetId="24" state="hidden" r:id="rId26"/>
    <sheet name="QVC ROLE" sheetId="49" state="hidden" r:id="rId27"/>
    <sheet name="Waschen" sheetId="59" state="hidden" r:id="rId28"/>
  </sheets>
  <externalReferences>
    <externalReference r:id="rId29"/>
    <externalReference r:id="rId30"/>
    <externalReference r:id="rId31"/>
  </externalReferences>
  <definedNames>
    <definedName name="_2_piece_set">'Attribute Produktkategorie Wäsc'!$L$4:$L$18</definedName>
    <definedName name="_2er_Set">'Attribute Produktkategorie Wäsc'!$K$4:$K$18</definedName>
    <definedName name="_3_piece_set">'Attribute Produktkategorie Wäsc'!$L$20:$L$45</definedName>
    <definedName name="_3er_Set">'Attribute Produktkategorie Wäsc'!$K$20:$K$45</definedName>
    <definedName name="_4_piece_set">'Attribute Produktkategorie Wäsc'!$L$47:$L$64</definedName>
    <definedName name="_4er_Set">'Attribute Produktkategorie Wäsc'!$K$47:$K$64</definedName>
    <definedName name="_5_piece_set">'Attribute Produktkategorie Wäsc'!$L$66:$L$93</definedName>
    <definedName name="_5er_Set">'Attribute Produktkategorie Wäsc'!$K$66:$K$93</definedName>
    <definedName name="_6_piece_set">'Attribute Produktkategorie Wäsc'!$L$95:$L$104</definedName>
    <definedName name="_6er_Set">'Attribute Produktkategorie Wäsc'!$K$95:$K$104</definedName>
    <definedName name="_7_piece_set">'Attribute Produktkategorie Wäsc'!$L$106:$L$107</definedName>
    <definedName name="_7er_Set">'Attribute Produktkategorie Wäsc'!$K$106:$K$107</definedName>
    <definedName name="_xlnm._FilterDatabase" localSheetId="0" hidden="1">'Attribute Produktkategorie DOB'!#REF!</definedName>
    <definedName name="_xlnm._FilterDatabase" localSheetId="3" hidden="1">'Attribute Produktkategorie Wäsc'!#REF!</definedName>
    <definedName name="_xlnm._FilterDatabase" localSheetId="17" hidden="1">'Fields names'!$A$1:$D$265</definedName>
    <definedName name="_xlnm._FilterDatabase" localSheetId="7" hidden="1">Übersetzungen!$A$1:$B$266</definedName>
    <definedName name="Additional_Care_Instruction">'Attributes list'!$B$81:$B$116</definedName>
    <definedName name="Additional_information">' Attribute DOB'!$AN$2:$AN$24</definedName>
    <definedName name="Additional_information_LS">' Attribute Wäsche + Bademode'!$V$2:$V$14</definedName>
    <definedName name="Ärmelform">' Attribute DOB'!$S$2:$S$9</definedName>
    <definedName name="Ärmellänge">' Attribute DOB'!$Q$2:$Q$14</definedName>
    <definedName name="Asciugatura" localSheetId="12">INDIRECT("Trocknen!B"&amp;MATCH('QUALITY ASSURANCE'!$E$18,Trocknen!$A:$A,0))</definedName>
    <definedName name="Ausrüstung_Funktionen">' Attribute DOB'!$K$2:$K$13</definedName>
    <definedName name="Ausrüstung_Funktionen_WB">' Attribute Wäsche + Bademode'!$I$2:$I$6</definedName>
    <definedName name="Ausrüstung_Lizenz">' Attribute DOB'!$I$2:$I$23</definedName>
    <definedName name="Ausrüstung_Lizenz_WB">' Attribute Wäsche + Bademode'!$G$2:$G$8</definedName>
    <definedName name="Ausschnittformen">' Attribute DOB'!$M$2:$M$13</definedName>
    <definedName name="Ausschnittformen_Bein">'Attribute OT UT Wäsche'!$O$3:$O$11</definedName>
    <definedName name="Ausschnittformen_RT">'Attribute OT UT Wäsche'!$E$3:$E$11</definedName>
    <definedName name="Ausschnittformen_VT">'Attribute OT UT Wäsche'!$C$3:$C$11</definedName>
    <definedName name="Badeanzug">'Attribute Produktkategorie Wäsc'!$C$3</definedName>
    <definedName name="Badehose">'Attribute Produktkategorie Wäsc'!$G$4:$G$7</definedName>
    <definedName name="Bag">'Attribute Produktkategorie Acce'!$D$58:$D$60</definedName>
    <definedName name="BatterySize" localSheetId="13">'drop down choices'!$AR$3:$AR$12</definedName>
    <definedName name="BatteryType" localSheetId="13">'drop down choices'!$Y$3:$Y$98</definedName>
    <definedName name="Beanie">'Attribute Produktkategorie Acce'!$D$23:$D$27</definedName>
    <definedName name="belt">'Attribute Produktkategorie Acce'!$D$4:$D$11</definedName>
    <definedName name="BH">'Attribute Produktkategorie Wäsc'!$C$4:$C$16</definedName>
    <definedName name="BH_Set">'Attribute Produktkategorie Wäsc'!$O$5:$O$7</definedName>
    <definedName name="Bikini_Set">'Attribute Produktkategorie Wäsc'!$O$3</definedName>
    <definedName name="Bikini_set_">'Attribute Produktkategorie Wäsc'!$P$3</definedName>
    <definedName name="Blazer_DE">'Attribute Produktkategorie DOB'!$C$3:$C$11</definedName>
    <definedName name="Blazer_EN">'Attribute Produktkategorie DOB'!$D$3:$D$11</definedName>
    <definedName name="Bleichen" localSheetId="6">OFFSET([1]Bleichen!$A$3,0,0,COUNTA([1]Bleichen!$A:$A),1)</definedName>
    <definedName name="Bleichen" localSheetId="16">OFFSET([2]Bleichen!$A$3,0,0,COUNTA([2]Bleichen!$A:$A),1)</definedName>
    <definedName name="Bleichen">OFFSET(Bleichen!$A$3,0,0,COUNTA(Bleichen!$A:$A),1)</definedName>
    <definedName name="BleichenDaten" localSheetId="6">[1]Bleichen!$A$2:$A$5</definedName>
    <definedName name="BleichenDaten" localSheetId="16">[2]Bleichen!$A$2:$A$5</definedName>
    <definedName name="BleichenDaten">Bleichen!$A$2:$A$5</definedName>
    <definedName name="Bleichsymbole" localSheetId="12">INDIRECT("Bleichen!B"&amp;MATCH('QUALITY ASSURANCE'!$B$17,Bleichen!$A:$A,0))</definedName>
    <definedName name="Blouse">'Attribute Produktkategorie DOB'!$D$12:$D$21</definedName>
    <definedName name="Bluse">'Attribute Produktkategorie DOB'!$C$12:$C$21</definedName>
    <definedName name="Body">'Attribute Produktkategorie Wäsc'!$C$17:$C$20</definedName>
    <definedName name="Bodysuit">'Attribute Produktkategorie Wäsc'!$D$17:$D$20</definedName>
    <definedName name="Bra">'Attribute Produktkategorie Wäsc'!$D$4:$D$16</definedName>
    <definedName name="Bra_set">'Attribute Produktkategorie Wäsc'!$P$5:$P$7</definedName>
    <definedName name="Brand">' Attribute DOB'!$B$2:$B$24</definedName>
    <definedName name="Brand_LS">' Attribute Wäsche + Bademode'!$B$2:$B$7</definedName>
    <definedName name="Bügeln" localSheetId="6">OFFSET([1]Bügeln!$A$3,0,0,COUNTA([1]Bügeln!$A:$A),1)</definedName>
    <definedName name="Bügeln" localSheetId="16">OFFSET([2]Bügeln!$A$3,0,0,COUNTA([2]Bügeln!$A:$A),1)</definedName>
    <definedName name="Bügeln">OFFSET(Bügeln!$A$3,0,0,COUNTA(Bügeln!$A:$A),1)</definedName>
    <definedName name="BügelnDaten" localSheetId="6">[1]Bügeln!$A$2:$A$6</definedName>
    <definedName name="BügelnDaten" localSheetId="16">[2]Bügeln!$A$2:$A$6</definedName>
    <definedName name="BügelnDaten">Bügeln!$A$2:$A$6</definedName>
    <definedName name="Bügelsymbole" localSheetId="12">INDIRECT("Bügeln!B"&amp;MATCH('QUALITY ASSURANCE'!$B$19,Bügeln!$A:$A,0))</definedName>
    <definedName name="Bundformen">' Attribute DOB'!$W$2:$W$11</definedName>
    <definedName name="Bustier">'Attribute Produktkategorie Wäsc'!$C$21</definedName>
    <definedName name="Candeggio" localSheetId="12">INDIRECT("Bleichen!B"&amp;MATCH('QUALITY ASSURANCE'!$E$17,Bleichen!$A:$A,0))</definedName>
    <definedName name="Cap">'Attribute Produktkategorie Acce'!$D$20:$D$21</definedName>
    <definedName name="Cape_DE">'Attribute Produktkategorie DOB'!$C$22:$C$24</definedName>
    <definedName name="Cape_EN">'Attribute Produktkategorie DOB'!$D$22:$D$24</definedName>
    <definedName name="Cardigan_DE">'Attribute Produktkategorie DOB'!$C$25:$C$31</definedName>
    <definedName name="Cardigan_EN">'Attribute Produktkategorie DOB'!$D$25:$D$31</definedName>
    <definedName name="categories" localSheetId="6">[1]START!$B$11</definedName>
    <definedName name="categories">START!$B$11</definedName>
    <definedName name="Cats">'CATE AND SUBCAT'!$A$4:$A$9</definedName>
    <definedName name="Coat">'Attribute Produktkategorie DOB'!$D$58:$D$73</definedName>
    <definedName name="Collar_types">' Attribute DOB'!$P$2:$P$19</definedName>
    <definedName name="Cut">' Attribute DOB'!$V$2:$V$12</definedName>
    <definedName name="Damenunterhosen">'Attribute Produktkategorie Wäsc'!$G$9:$G$15</definedName>
    <definedName name="Damenunterhosen_Set">'Attribute Produktkategorie Wäsc'!$O$9:$O$14</definedName>
    <definedName name="Decorative_element_position">' Attribute DOB'!$AL$2:$AL$29</definedName>
    <definedName name="Decorative_element_position_LS">' Attribute Wäsche + Bademode'!$T$2:$T$30</definedName>
    <definedName name="Dessin_LS">' Attribute Wäsche + Bademode'!$R$2:$R$26</definedName>
    <definedName name="Dessin_WB">' Attribute Wäsche + Bademode'!$Q$2:$Q$26</definedName>
    <definedName name="Details_Bügel_OT">'Attribute OT UT Wäsche'!$K$3:$K$9</definedName>
    <definedName name="Details_Cup_OT">'Attribute OT UT Wäsche'!$G$3:$G$15</definedName>
    <definedName name="Details_cup_tops">'Attribute OT UT Wäsche'!$H$3:$H$15</definedName>
    <definedName name="Details_cut_bottoms">'Attribute OT UT DOB'!$J$3:$J$15</definedName>
    <definedName name="Details_cut_bottoms_LS">'Attribute OT UT Wäsche'!$R$3:$R$10</definedName>
    <definedName name="Details_cut_tops">'Attribute OT UT DOB'!$D$3:$D$13</definedName>
    <definedName name="Details_Schnitt_OT">'Attribute OT UT DOB'!$C$3:$C$13</definedName>
    <definedName name="Details_Schnitt_UT">'Attribute OT UT DOB'!$I$3:$I$15</definedName>
    <definedName name="Details_Schnitt_UT_WB">'Attribute OT UT Wäsche'!$Q$3:$Q$10</definedName>
    <definedName name="Details_straps_tops">'Attribute OT UT Wäsche'!$J$3:$J$19</definedName>
    <definedName name="Details_style_bottoms">'Attribute OT UT DOB'!$L$3:$L$21</definedName>
    <definedName name="Details_style_bottoms_LS">'Attribute OT UT Wäsche'!$T$3:$T$7</definedName>
    <definedName name="Details_Style_OT">'Attribute OT UT DOB'!$E$3:$E$31</definedName>
    <definedName name="Details_style_tops">'Attribute OT UT DOB'!$F$3:$F$31</definedName>
    <definedName name="Details_Style_UT">'Attribute OT UT DOB'!$K$3:$K$21</definedName>
    <definedName name="Details_Style_UT_WB">'Attribute OT UT Wäsche'!$S$3:$S$7</definedName>
    <definedName name="Details_Träger_OT">'Attribute OT UT Wäsche'!$I$3:$I$19</definedName>
    <definedName name="Details_underwire_tops">'Attribute OT UT Wäsche'!$L$3:$L$9</definedName>
    <definedName name="Details_Verarbeitung">' Attribute DOB'!$Y$2:$Y$30</definedName>
    <definedName name="Details_Verarbeitung_WB">' Attribute Wäsche + Bademode'!$M$2:$M$12</definedName>
    <definedName name="Details_workmanship">' Attribute DOB'!$Z$2:$Z$30</definedName>
    <definedName name="Details_workmanship_LS">' Attribute Wäsche + Bademode'!$N$2:$N$12</definedName>
    <definedName name="Dress">'Attribute Produktkategorie DOB'!$D$111:$D$124</definedName>
    <definedName name="Druck">' Attribute DOB'!$AE$2:$AE$17</definedName>
    <definedName name="_xlnm.Print_Area" localSheetId="16">CUSTOMS!$B$1:$AD$26</definedName>
    <definedName name="_xlnm.Print_Area" localSheetId="15">GTIN!$B$7:$BC$81</definedName>
    <definedName name="_xlnm.Print_Area" localSheetId="14">IMAGES!$A$1:$AE$43</definedName>
    <definedName name="_xlnm.Print_Area" localSheetId="13">'LOGISTICS '!$B$1:$X$46</definedName>
    <definedName name="_xlnm.Print_Area" localSheetId="11">'PRODUCT &amp; PO'!$B$1:$AC$50</definedName>
    <definedName name="_xlnm.Print_Area" localSheetId="12">'QUALITY ASSURANCE'!$B$1:$M$43</definedName>
    <definedName name="_xlnm.Print_Area" localSheetId="10">START!$A$1:$T$19</definedName>
    <definedName name="Drucktechnik">' Attribute DOB'!$AG$2:$AG$8</definedName>
    <definedName name="_xlnm.Print_Titles" localSheetId="9">'Attributes list'!#REF!</definedName>
    <definedName name="_xlnm.Print_Titles" localSheetId="16">CUSTOMS!$1:$5</definedName>
    <definedName name="_xlnm.Print_Titles" localSheetId="14">IMAGES!$6:$6</definedName>
    <definedName name="_xlnm.Print_Titles" localSheetId="13">'LOGISTICS '!$1:$5</definedName>
    <definedName name="_xlnm.Print_Titles" localSheetId="11">'PRODUCT &amp; PO'!$18:$18</definedName>
    <definedName name="Finish_functions">' Attribute DOB'!$L$2:$L$13</definedName>
    <definedName name="Finish_functions_LS">' Attribute Wäsche + Bademode'!$J$2:$J$6</definedName>
    <definedName name="Finish_license">' Attribute DOB'!$J$2:$J$23</definedName>
    <definedName name="Finish_license_LS">' Attribute Wäsche + Bademode'!$H$2:$H$8</definedName>
    <definedName name="Fit_description_bottoms">'Attribute OT UT DOB'!$H$3:$H$14</definedName>
    <definedName name="Fit_description_LS">' Attribute Wäsche + Bademode'!$L$2:$L$19</definedName>
    <definedName name="Fit_description_tops">'Attribute OT UT DOB'!$B$3:$B$8</definedName>
    <definedName name="fit_rise">'Attribute OT UT Wäsche'!$N$3:$N$9</definedName>
    <definedName name="FlammRating">'drop down choices'!$AP$3:$AP$8</definedName>
    <definedName name="Formen">' Attribute DOB'!$U$2:$U$12</definedName>
    <definedName name="Gürtel">'Attribute Produktkategorie Acce'!$C$4:$C$11</definedName>
    <definedName name="Hat">'Attribute Produktkategorie Acce'!$D$14:$D$18</definedName>
    <definedName name="HazardousClass">'drop down choices'!$BM$3:$BM$14</definedName>
    <definedName name="Herrenunterhosen">'Attribute Produktkategorie Wäsc'!$G$17:$G$19</definedName>
    <definedName name="Herrenunterhosen_Set">'Attribute Produktkategorie Wäsc'!$O$16:$O$21</definedName>
    <definedName name="Hosen_Jeans">'Attribute Produktkategorie DOB'!$G$3:$G$26</definedName>
    <definedName name="Hut">'Attribute Produktkategorie Acce'!$C$14:$C$18</definedName>
    <definedName name="Jacke">'Attribute Produktkategorie DOB'!$C$32:$C$57</definedName>
    <definedName name="Jacket">'Attribute Produktkategorie DOB'!$D$32:$D$57</definedName>
    <definedName name="Jumpsuit">'Attribute Produktkategorie DOB'!$K$3:$K$5</definedName>
    <definedName name="Jumpsuit_EN">'Attribute Produktkategorie DOB'!$L$3:$L$5</definedName>
    <definedName name="Kappe">'Attribute Produktkategorie Acce'!$C$20:$C$21</definedName>
    <definedName name="Kim_Co">' Attribute DOB'!$F$74:$F$161</definedName>
    <definedName name="Kleid">'Attribute Produktkategorie DOB'!$C$111:$C$124</definedName>
    <definedName name="Knitting_set">'Attribute Produktkategorie Acce'!$D$63:$D$65</definedName>
    <definedName name="Kragenformen">' Attribute DOB'!$O$2:$O$19</definedName>
    <definedName name="Language" localSheetId="13">Language!$D$3:$D$4</definedName>
    <definedName name="lavaggio" localSheetId="12">INDIRECT("Waschen!B"&amp;MATCH('QUALITY ASSURANCE'!$E$16,Waschen!$A:$A,0))</definedName>
    <definedName name="Lavaggiosecco" localSheetId="12">INDIRECT("Reinigung!B"&amp;MATCH('QUALITY ASSURANCE'!$E$20,Reinigung!$A:$A,0))</definedName>
    <definedName name="Leggings_DE">'Attribute Produktkategorie DOB'!$G$27:$G$29</definedName>
    <definedName name="Leggings_EN">'Attribute Produktkategorie DOB'!$H$27:$H$29</definedName>
    <definedName name="Lounge_Anzug_Hausanzug">'Attribute Produktkategorie DOB'!$K$6:$K$23</definedName>
    <definedName name="Loungewear_suit_homewear_suit">'Attribute Produktkategorie DOB'!$L$6:$L$23</definedName>
    <definedName name="Mantel">'Attribute Produktkategorie DOB'!$C$58:$C$73</definedName>
    <definedName name="Marke">' Attribute DOB'!$A$2:$A$26</definedName>
    <definedName name="Marke_WB">' Attribute Wäsche + Bademode'!$A$2:$A$7</definedName>
    <definedName name="Market" localSheetId="13">Language!$B$2:$B$5</definedName>
    <definedName name="MasterCarton">'drop down choices'!$A$4:$A$501</definedName>
    <definedName name="Material">' Attribute DOB'!$E$2:$E$68</definedName>
    <definedName name="Material_description">' Attribute DOB'!$H$2:$H$25</definedName>
    <definedName name="Material_description_LS">' Attribute Wäsche + Bademode'!$F$2:$F$18</definedName>
    <definedName name="Material_EN">' Attribute DOB'!$F$2:$F$68</definedName>
    <definedName name="Material_LS">' Attribute Wäsche + Bademode'!$D$2:$D$14</definedName>
    <definedName name="Material_WB">' Attribute Wäsche + Bademode'!$C$2:$C$14</definedName>
    <definedName name="Materialbeschreibung">' Attribute DOB'!$G$2:$G$25</definedName>
    <definedName name="Materialbeschreibung_WB">' Attribute Wäsche + Bademode'!$E$2:$E$18</definedName>
    <definedName name="MaterialConstruction">'drop down choices'!$BD$3:$BD$6</definedName>
    <definedName name="Materials" localSheetId="13">'drop down choices'!$BS$3:$BS$13</definedName>
    <definedName name="Mens_briefs">'Attribute Produktkategorie Wäsc'!$H$17:$H$19</definedName>
    <definedName name="Mens_briefs_set">'Attribute Produktkategorie Wäsc'!$P$16:$P$21</definedName>
    <definedName name="MHD" localSheetId="13">'drop down choices'!$AL$3:$AL$7</definedName>
    <definedName name="Morgenmantel">'Attribute Produktkategorie DOB'!$C$125:$C$127</definedName>
    <definedName name="Mütze">'Attribute Produktkategorie Acce'!$C$23:$C$27</definedName>
    <definedName name="Nachthemd">'Attribute Produktkategorie DOB'!$C$128:$C$130</definedName>
    <definedName name="Neckline_shapes">' Attribute DOB'!$N$2:$N$13</definedName>
    <definedName name="Neckline_shapes_back">'Attribute OT UT Wäsche'!$F$3:$F$11</definedName>
    <definedName name="Neckline_shapes_front">'Attribute OT UT Wäsche'!$D$3:$D$11</definedName>
    <definedName name="OuterPackaging" localSheetId="13">'drop down choices'!$AZ$3:$AZ$8</definedName>
    <definedName name="Passform_Leibhöhe">'Attribute OT UT Wäsche'!$M$3:$M$9</definedName>
    <definedName name="Passformbeschreibung_OT">'Attribute OT UT DOB'!$A$3:$A$8</definedName>
    <definedName name="Passformbeschreibung_UT">'Attribute OT UT DOB'!$G$3:$G$14</definedName>
    <definedName name="Passformbeschreibung_WB">' Attribute Wäsche + Bademode'!$K$2:$K$19</definedName>
    <definedName name="Pockets">' Attribute DOB'!$AD$2:$AD$18</definedName>
    <definedName name="Poncho_DE">'Attribute Produktkategorie DOB'!$C$74:$C$76</definedName>
    <definedName name="Poncho_EN">'Attribute Produktkategorie DOB'!$D$74:$D$76</definedName>
    <definedName name="Print">' Attribute DOB'!$AF$2:$AF$17</definedName>
    <definedName name="Printing_technique">' Attribute DOB'!$AH$2:$AH$8</definedName>
    <definedName name="Product_category_acc">'Attribute Produktkategorie Acce'!$B$3:$B$16</definedName>
    <definedName name="Product_category_bottoms">'Attribute Produktkategorie DOB'!$F$3:$F$7</definedName>
    <definedName name="Product_category_LS_bottoms">'Attribute Produktkategorie Wäsc'!$F$3:$F$7</definedName>
    <definedName name="Product_category_LS_tops">'Attribute Produktkategorie Wäsc'!$B$3:$B$8</definedName>
    <definedName name="Product_category_sets">'Attribute Produktkategorie DOB'!$J$3:$J$9</definedName>
    <definedName name="Product_category_sets_LS">'Attribute Produktkategorie Wäsc'!$N$3:$N$9</definedName>
    <definedName name="Product_category_tops">'Attribute Produktkategorie DOB'!$B$3:$B$20</definedName>
    <definedName name="Produktkategorie_Acc">'Attribute Produktkategorie Acce'!$A$3:$A$16</definedName>
    <definedName name="Produktkategorie_OT">'Attribute Produktkategorie DOB'!$A$3:$A$20</definedName>
    <definedName name="Produktkategorie_Sets">'Attribute Produktkategorie DOB'!$I$3:$I$9</definedName>
    <definedName name="Produktkategorie_Sets_WB">'Attribute Produktkategorie Wäsc'!$M$3:$M$9</definedName>
    <definedName name="Produktkategorie_UT">'Attribute Produktkategorie DOB'!$E$3:$E$7</definedName>
    <definedName name="Produktkategorie_WB_OT">'Attribute Produktkategorie Wäsc'!$A$3:$A$8</definedName>
    <definedName name="Produktkategorie_WB_UT">'Attribute Produktkategorie Wäsc'!$E$3:$E$7</definedName>
    <definedName name="Pullover_DE">'Attribute Produktkategorie DOB'!$C$77:$C$81</definedName>
    <definedName name="Pullover_EN">'Attribute Produktkategorie DOB'!$D$77:$D$81</definedName>
    <definedName name="Pullunder">'Attribute Produktkategorie DOB'!$C$82:$C$84</definedName>
    <definedName name="Pyjama_Set">'Attribute Produktkategorie DOB'!$K$24:$K$48</definedName>
    <definedName name="Pyjama_set_EN">'Attribute Produktkategorie DOB'!$L$24:$L$48</definedName>
    <definedName name="Reinigung" localSheetId="12">OFFSET(Reinigung!$A$3,0,0,COUNTA(Reinigung!$A:$A),1)</definedName>
    <definedName name="ReinigungDaten" localSheetId="6">[1]Reinigung!$A$2:$A$5</definedName>
    <definedName name="ReinigungDaten" localSheetId="16">[2]Reinigung!$A$2:$A$5</definedName>
    <definedName name="ReinigungDaten">Reinigung!$A$2:$A$5</definedName>
    <definedName name="Reinigungssymbole" localSheetId="12">INDIRECT("Reinigung!B"&amp;MATCH('QUALITY ASSURANCE'!$B$20,Reinigung!$A:$A,0))</definedName>
    <definedName name="Rock">'Attribute Produktkategorie DOB'!$G$30:$G$49</definedName>
    <definedName name="Scarf_cloth">'Attribute Produktkategorie Acce'!$D$29:$D$41</definedName>
    <definedName name="Schal_Tuch">'Attribute Produktkategorie Acce'!$C$29:$C$41</definedName>
    <definedName name="Schmuckelement_Positionsangabe">' Attribute DOB'!$AK$2:$AK$29</definedName>
    <definedName name="Schmuckelement_Positionsangabe_WB">' Attribute Wäsche + Bademode'!$S$2:$S$30</definedName>
    <definedName name="Set_specification">' Attribute DOB'!$D$2:$D$11</definedName>
    <definedName name="Set_specification_">'Attribute Produktkategorie Wäsc'!$J$3:$J$8</definedName>
    <definedName name="Setangabe">' Attribute DOB'!$C$2:$C$11</definedName>
    <definedName name="Setangabe_">'Attribute Produktkategorie Wäsc'!$I$3:$I$8</definedName>
    <definedName name="Sets_DE">'Attribute Produktkategorie DOB'!$K$49:$K$69</definedName>
    <definedName name="Sets_EN">'Attribute Produktkategorie DOB'!$L$49:$L$69</definedName>
    <definedName name="shapes_leg">'Attribute OT UT Wäsche'!$P$3:$P$11</definedName>
    <definedName name="Shirt_DE">'Attribute Produktkategorie DOB'!$C$85:$C$92</definedName>
    <definedName name="Shirt_EN">'Attribute Produktkategorie DOB'!$D$85:$D$92</definedName>
    <definedName name="ShoeMaterial" localSheetId="13">'drop down choices'!$CI$3:$CI$7</definedName>
    <definedName name="Skirt">'Attribute Produktkategorie DOB'!$H$30:$H$49</definedName>
    <definedName name="Sleeve_length">' Attribute DOB'!$R$2:$R$14</definedName>
    <definedName name="sleeve_shape">' Attribute DOB'!$T$2:$T$9</definedName>
    <definedName name="Slipover">'Attribute Produktkategorie DOB'!$D$82:$D$84</definedName>
    <definedName name="Socken_Strümpfe">'Attribute Produktkategorie Acce'!$C$43:$C$51</definedName>
    <definedName name="Socks_stockings">'Attribute Produktkategorie Acce'!$D$43:$D$51</definedName>
    <definedName name="Stiro" localSheetId="12">INDIRECT("Bügeln!B"&amp;MATCH('QUALITY ASSURANCE'!$E$19,Bügeln!$A:$A,0))</definedName>
    <definedName name="Strickset">'Attribute Produktkategorie Acce'!$C$63:$C$65</definedName>
    <definedName name="Strumpfhose">'Attribute Produktkategorie Acce'!$C$54:$C$56</definedName>
    <definedName name="Strumpfhose_Set">'Attribute Produktkategorie Acce'!$C$67</definedName>
    <definedName name="Style_name_LS">'Attribute OT UT Wäsche'!$B$3:$B$13</definedName>
    <definedName name="Stylenamen_WB">'Attribute OT UT Wäsche'!$A$3:$A$13</definedName>
    <definedName name="Tankini_Set">'Attribute Produktkategorie Wäsc'!$O$22</definedName>
    <definedName name="Tasche">'Attribute Produktkategorie Acce'!$C$58:$C$60</definedName>
    <definedName name="Taschen">' Attribute DOB'!$AC$2:$AC$18</definedName>
    <definedName name="Tights">'Attribute Produktkategorie Acce'!$D$54:$D$56</definedName>
    <definedName name="Tights_Set">'Attribute Produktkategorie Acce'!$D$67</definedName>
    <definedName name="Top_DE">'Attribute Produktkategorie DOB'!$C$93:$C$99</definedName>
    <definedName name="Top_EN">'Attribute Produktkategorie DOB'!$D$93:$D$99</definedName>
    <definedName name="Trockensymbole" localSheetId="12">INDIRECT("Trocknen!B"&amp;MATCH('QUALITY ASSURANCE'!$B$18,Trocknen!$A:$A,0))</definedName>
    <definedName name="Trocknen" localSheetId="12">OFFSET(Trocknen!$A$3,0,0,COUNTA(Trocknen!$A:$A),1)</definedName>
    <definedName name="TrocknenDaten" localSheetId="6">[1]Trocknen!$A$2:$A$5</definedName>
    <definedName name="TrocknenDaten" localSheetId="16">[2]Trocknen!$A$2:$A$5</definedName>
    <definedName name="TrocknenDaten">Trocknen!$A$2:$A$5</definedName>
    <definedName name="Trousers_Jeans">'Attribute Produktkategorie DOB'!$H$3:$H$26</definedName>
    <definedName name="Tuch">'Attribute Produktkategorie Acce'!$C$35:$C$41</definedName>
    <definedName name="Twinset_DE">'Attribute Produktkategorie DOB'!$K$70:$K$78</definedName>
    <definedName name="Twinset_EN">'Attribute Produktkategorie DOB'!$L$70:$L$78</definedName>
    <definedName name="Type_of_fastening">' Attribute DOB'!$AB$2:$AB$26</definedName>
    <definedName name="Type_of_fastening_LS">' Attribute Wäsche + Bademode'!$P$2:$P$17</definedName>
    <definedName name="VAT">'drop down choices'!$AV$4:$AV$10</definedName>
    <definedName name="Verschlussart">' Attribute DOB'!$AA$2:$AA$26</definedName>
    <definedName name="Verschlussart_WB">' Attribute Wäsche + Bademode'!$O$2:$O$17</definedName>
    <definedName name="Version" localSheetId="13">'drop down choices'!$CM$3:$CM$9</definedName>
    <definedName name="Vest">'Attribute Produktkategorie DOB'!$D$100:$D$110</definedName>
    <definedName name="Waistband_types">' Attribute DOB'!$X$2:$X$11</definedName>
    <definedName name="Waschen" localSheetId="6">OFFSET([1]Waschen!$A$3,0,0,COUNTA([1]Waschen!$A:$A),1)</definedName>
    <definedName name="Waschen" localSheetId="16">OFFSET([2]Waschen!$A$3,0,0,COUNTA([2]Waschen!$A:$A),1)</definedName>
    <definedName name="Waschen">OFFSET(Waschen!$A$3,0,0,COUNTA(Waschen!$A:$A),1)</definedName>
    <definedName name="WaschenDaten" localSheetId="6">[1]Waschen!$A$2:$A$14</definedName>
    <definedName name="WaschenDaten" localSheetId="16">[2]Waschen!$A$2:$A$14</definedName>
    <definedName name="WaschenDaten">Waschen!$A$2:$A$14</definedName>
    <definedName name="Waschsymbole" localSheetId="12">INDIRECT("Waschen!B"&amp;MATCH('QUALITY ASSURANCE'!$B$16,Waschen!$A:$A,0))</definedName>
    <definedName name="Waschung">' Attribute DOB'!$AI$2:$AI$6</definedName>
    <definedName name="Wash">' Attribute DOB'!$AJ$2:$AJ$6</definedName>
    <definedName name="WaterHazardClass" localSheetId="16">'[2]drop down choices'!$BQ$3:$BQ$7</definedName>
    <definedName name="WaterHazardClass" localSheetId="12">'drop down choices'!$BN$3:$BN$7</definedName>
    <definedName name="WaterHazardClass">'drop down choices'!$BQ$3:$BQ$7</definedName>
    <definedName name="WEEECat" localSheetId="16">'[2]drop down choices'!$AE$3:$AE$17</definedName>
    <definedName name="WEEECat">'drop down choices'!$AE$3:$AE$17</definedName>
    <definedName name="WEEEProd" localSheetId="16">'[2]drop down choices'!$BX$3:$BX$86</definedName>
    <definedName name="WEEEProd">'drop down choices'!$BX$3:$BX$86</definedName>
    <definedName name="Weste">'Attribute Produktkategorie DOB'!$C$100:$C$110</definedName>
    <definedName name="Womens_briefs_set">'Attribute Produktkategorie Wäsc'!$P$9:$P$14</definedName>
    <definedName name="yes">'drop down choices'!$G$4</definedName>
    <definedName name="YesNoField" localSheetId="6">'[1]drop down choices'!$G$3:$G$5</definedName>
    <definedName name="YesNoField" localSheetId="16">'[2]drop down choices'!$G$3:$G$5</definedName>
    <definedName name="YesNoField">'drop down choices'!$G$3:$G$5</definedName>
    <definedName name="YesNoOther" localSheetId="16">'[2]drop down choices'!$G$3:$G$6</definedName>
    <definedName name="YesNoOther">'drop down choices'!$G$3:$G$6</definedName>
    <definedName name="zusätzliche_Information">' Attribute DOB'!$AM$2:$AM$24</definedName>
    <definedName name="zusätzliche_Information_WB">' Attribute Wäsche + Bademode'!$U$2:$U$14</definedName>
    <definedName name="Zusätzliche_Pflegehinweise">'Attributes list'!$C$81:$C$116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8" i="54" l="1"/>
  <c r="A123" i="12" l="1"/>
  <c r="Z5" i="73" l="1"/>
  <c r="Z4" i="73"/>
  <c r="Z3" i="73"/>
  <c r="Z2" i="73"/>
  <c r="AB5" i="73"/>
  <c r="AB4" i="73"/>
  <c r="AB3" i="73"/>
  <c r="AB2" i="73"/>
  <c r="B21" i="73" l="1"/>
  <c r="AE17" i="73" l="1"/>
  <c r="AE15" i="73"/>
  <c r="W14" i="73"/>
  <c r="H16" i="73"/>
  <c r="L20" i="73"/>
  <c r="W16" i="73"/>
  <c r="L15" i="73"/>
  <c r="H15" i="73"/>
  <c r="H20" i="73"/>
  <c r="L16" i="73"/>
  <c r="L18" i="73"/>
  <c r="W15" i="73"/>
  <c r="H18" i="73"/>
  <c r="AE24" i="73"/>
  <c r="AL16" i="73"/>
  <c r="AE25" i="73"/>
  <c r="AE26" i="73"/>
  <c r="F23" i="73" l="1"/>
  <c r="B7" i="73"/>
  <c r="AE23" i="73"/>
  <c r="B25" i="73"/>
  <c r="AE19" i="73"/>
  <c r="B14" i="73"/>
  <c r="Q13" i="73"/>
  <c r="AE14" i="73" s="1"/>
  <c r="T43" i="37" l="1"/>
  <c r="T44" i="37"/>
  <c r="T45" i="37"/>
  <c r="G3" i="20"/>
  <c r="AA3" i="43"/>
  <c r="T3" i="53"/>
  <c r="L3" i="54"/>
  <c r="E31" i="54"/>
  <c r="E32" i="54"/>
  <c r="E33" i="54"/>
  <c r="E30" i="54"/>
  <c r="B31" i="54"/>
  <c r="B32" i="54"/>
  <c r="B33" i="54"/>
  <c r="B30" i="54"/>
  <c r="A118" i="12"/>
  <c r="A79" i="12"/>
  <c r="T16" i="37" l="1"/>
  <c r="T17" i="37"/>
  <c r="T18" i="37"/>
  <c r="T19" i="37"/>
  <c r="T20" i="37"/>
  <c r="T21" i="37"/>
  <c r="T22" i="37"/>
  <c r="T23" i="37"/>
  <c r="T24" i="37"/>
  <c r="T25" i="37"/>
  <c r="T26" i="37"/>
  <c r="T27" i="37"/>
  <c r="T28" i="37"/>
  <c r="T29" i="37"/>
  <c r="T30" i="37"/>
  <c r="T31" i="37"/>
  <c r="T32" i="37"/>
  <c r="T33" i="37"/>
  <c r="T34" i="37"/>
  <c r="T35" i="37"/>
  <c r="T36" i="37"/>
  <c r="T37" i="37"/>
  <c r="T38" i="37"/>
  <c r="T39" i="37"/>
  <c r="T40" i="37"/>
  <c r="T41" i="37"/>
  <c r="T42" i="37"/>
  <c r="T46" i="37"/>
  <c r="S48" i="37" a="1"/>
  <c r="S48" i="37" s="1"/>
  <c r="S49" i="37" s="1"/>
  <c r="N48" i="37" a="1"/>
  <c r="N48" i="37" s="1"/>
  <c r="N49" i="37" s="1"/>
  <c r="A68" i="12"/>
  <c r="A36" i="12"/>
  <c r="A44" i="12"/>
  <c r="A2" i="12"/>
  <c r="A125" i="12" l="1"/>
  <c r="A124" i="12"/>
  <c r="A126" i="12"/>
  <c r="A115" i="12"/>
  <c r="A114" i="12"/>
  <c r="A113" i="12"/>
  <c r="A33" i="12"/>
  <c r="B49" i="37" s="1"/>
  <c r="T49" i="37" s="1"/>
  <c r="A25" i="12"/>
  <c r="C38" i="37" s="1"/>
  <c r="A17" i="12"/>
  <c r="C30" i="37" s="1"/>
  <c r="A9" i="12"/>
  <c r="C22" i="37" s="1"/>
  <c r="A24" i="12"/>
  <c r="A16" i="12"/>
  <c r="C29" i="37" s="1"/>
  <c r="A4" i="12"/>
  <c r="C17" i="37" s="1"/>
  <c r="A29" i="12"/>
  <c r="A13" i="12"/>
  <c r="C26" i="37" s="1"/>
  <c r="A32" i="12"/>
  <c r="A31" i="12"/>
  <c r="C46" i="37" s="1"/>
  <c r="A23" i="12"/>
  <c r="C36" i="37" s="1"/>
  <c r="A15" i="12"/>
  <c r="C28" i="37" s="1"/>
  <c r="A5" i="12"/>
  <c r="C18" i="37" s="1"/>
  <c r="A22" i="12"/>
  <c r="C35" i="37" s="1"/>
  <c r="A14" i="12"/>
  <c r="C27" i="37" s="1"/>
  <c r="A6" i="12"/>
  <c r="C19" i="37" s="1"/>
  <c r="A21" i="12"/>
  <c r="C34" i="37" s="1"/>
  <c r="A7" i="12"/>
  <c r="C20" i="37" s="1"/>
  <c r="A30" i="12"/>
  <c r="C45" i="37" s="1"/>
  <c r="A28" i="12"/>
  <c r="C43" i="37" s="1"/>
  <c r="A20" i="12"/>
  <c r="C33" i="37" s="1"/>
  <c r="A12" i="12"/>
  <c r="C25" i="37" s="1"/>
  <c r="A8" i="12"/>
  <c r="C21" i="37" s="1"/>
  <c r="A27" i="12"/>
  <c r="A19" i="12"/>
  <c r="C32" i="37" s="1"/>
  <c r="A11" i="12"/>
  <c r="C24" i="37" s="1"/>
  <c r="A26" i="12"/>
  <c r="C39" i="37" s="1"/>
  <c r="A18" i="12"/>
  <c r="C31" i="37" s="1"/>
  <c r="A10" i="12"/>
  <c r="C23" i="37" s="1"/>
  <c r="A119" i="12"/>
  <c r="B29" i="54" s="1"/>
  <c r="A37" i="12"/>
  <c r="A47" i="12"/>
  <c r="A49" i="12"/>
  <c r="A45" i="12"/>
  <c r="A46" i="12"/>
  <c r="A48" i="12"/>
  <c r="A39" i="12"/>
  <c r="A82" i="12"/>
  <c r="A90" i="12"/>
  <c r="A98" i="12"/>
  <c r="A106" i="12"/>
  <c r="A83" i="12"/>
  <c r="A91" i="12"/>
  <c r="A99" i="12"/>
  <c r="A107" i="12"/>
  <c r="A81" i="12"/>
  <c r="A93" i="12"/>
  <c r="A101" i="12"/>
  <c r="A105" i="12"/>
  <c r="A84" i="12"/>
  <c r="A92" i="12"/>
  <c r="A100" i="12"/>
  <c r="A108" i="12"/>
  <c r="A85" i="12"/>
  <c r="A109" i="12"/>
  <c r="A86" i="12"/>
  <c r="A94" i="12"/>
  <c r="A102" i="12"/>
  <c r="A110" i="12"/>
  <c r="A96" i="12"/>
  <c r="A104" i="12"/>
  <c r="A89" i="12"/>
  <c r="A87" i="12"/>
  <c r="A95" i="12"/>
  <c r="A103" i="12"/>
  <c r="A111" i="12"/>
  <c r="A88" i="12"/>
  <c r="A112" i="12"/>
  <c r="A97" i="12"/>
  <c r="A3" i="12"/>
  <c r="A71" i="12"/>
  <c r="A69" i="12"/>
  <c r="A70" i="12"/>
  <c r="C37" i="37"/>
  <c r="A38" i="12"/>
  <c r="A40" i="12"/>
  <c r="C1" i="49"/>
  <c r="CR1" i="26"/>
  <c r="C16" i="37" l="1"/>
  <c r="B16" i="37" s="1"/>
  <c r="C44" i="37"/>
  <c r="B48" i="37"/>
  <c r="T48" i="37" s="1"/>
  <c r="U25" i="37" s="1"/>
  <c r="C41" i="37"/>
  <c r="C42" i="37"/>
  <c r="C40" i="37"/>
  <c r="EH1" i="26"/>
  <c r="G5" i="20" l="1"/>
  <c r="G4" i="20"/>
  <c r="ED1" i="26" l="1"/>
  <c r="ED5" i="26" s="1"/>
  <c r="DZ1" i="26"/>
  <c r="DZ5" i="26" s="1"/>
  <c r="CQ1" i="26"/>
  <c r="CQ6" i="26" l="1"/>
  <c r="CQ3" i="26"/>
  <c r="CQ5" i="26"/>
  <c r="CQ4" i="26"/>
  <c r="CQ7" i="26"/>
  <c r="ED2" i="26"/>
  <c r="DZ2" i="26"/>
  <c r="DZ3" i="26"/>
  <c r="ED3" i="26"/>
  <c r="DZ4" i="26"/>
  <c r="ED4" i="26"/>
  <c r="A1" i="59" l="1"/>
  <c r="A5" i="59" s="1"/>
  <c r="A1" i="58"/>
  <c r="A3" i="58" s="1"/>
  <c r="A1" i="57"/>
  <c r="A6" i="57" s="1"/>
  <c r="A1" i="56"/>
  <c r="A3" i="56" s="1"/>
  <c r="A1" i="55"/>
  <c r="A3" i="55" s="1"/>
  <c r="L5" i="54"/>
  <c r="L4" i="54"/>
  <c r="L2" i="54"/>
  <c r="A6" i="59" l="1"/>
  <c r="A8" i="59"/>
  <c r="A13" i="59"/>
  <c r="A14" i="59"/>
  <c r="A12" i="59"/>
  <c r="A4" i="59"/>
  <c r="A2" i="58"/>
  <c r="A4" i="56"/>
  <c r="A5" i="56"/>
  <c r="A7" i="59"/>
  <c r="A4" i="57"/>
  <c r="A2" i="55"/>
  <c r="A4" i="55"/>
  <c r="A2" i="57"/>
  <c r="A4" i="58"/>
  <c r="A5" i="55"/>
  <c r="A3" i="57"/>
  <c r="A5" i="58"/>
  <c r="A9" i="59"/>
  <c r="A2" i="56"/>
  <c r="A5" i="57"/>
  <c r="A2" i="59"/>
  <c r="A10" i="59"/>
  <c r="A3" i="59"/>
  <c r="A11" i="59"/>
  <c r="O12" i="46" l="1"/>
  <c r="N12" i="46"/>
  <c r="M12" i="46"/>
  <c r="O11" i="46"/>
  <c r="N11" i="46"/>
  <c r="M11" i="46"/>
  <c r="O10" i="46"/>
  <c r="N10" i="46"/>
  <c r="M10" i="46"/>
  <c r="N9" i="46" l="1"/>
  <c r="O9" i="46"/>
  <c r="M9" i="46"/>
  <c r="N8" i="46"/>
  <c r="O8" i="46"/>
  <c r="M8" i="46"/>
  <c r="M7" i="46"/>
  <c r="N7" i="46"/>
  <c r="O7" i="46"/>
  <c r="N6" i="46"/>
  <c r="O6" i="46"/>
  <c r="M6" i="46"/>
  <c r="M5" i="46"/>
  <c r="O5" i="46"/>
  <c r="N5" i="46"/>
  <c r="N4" i="46"/>
  <c r="O4" i="46"/>
  <c r="M4" i="46"/>
  <c r="M3" i="46"/>
  <c r="O3" i="46"/>
  <c r="N3" i="46"/>
  <c r="J6" i="46"/>
  <c r="K6" i="46"/>
  <c r="I6" i="46"/>
  <c r="J5" i="46"/>
  <c r="K5" i="46"/>
  <c r="I5" i="46"/>
  <c r="J4" i="46"/>
  <c r="K4" i="46"/>
  <c r="I4" i="46"/>
  <c r="K3" i="46"/>
  <c r="J3" i="46"/>
  <c r="I3" i="46"/>
  <c r="G4" i="46" l="1"/>
  <c r="F4" i="46"/>
  <c r="G3" i="46"/>
  <c r="F3" i="46"/>
  <c r="F2" i="46"/>
  <c r="G2" i="46"/>
  <c r="AA5" i="43" l="1"/>
  <c r="AA4" i="43"/>
  <c r="T5" i="53"/>
  <c r="T4" i="53"/>
  <c r="DT1" i="26" l="1"/>
  <c r="C1" i="26" l="1"/>
  <c r="C3" i="26" s="1"/>
  <c r="C4" i="26" l="1"/>
  <c r="C6" i="26"/>
  <c r="C7" i="26"/>
  <c r="C5" i="26"/>
  <c r="C2" i="26"/>
  <c r="DN1" i="26" l="1"/>
  <c r="CE1" i="26" l="1"/>
  <c r="CE8" i="26" l="1"/>
  <c r="CE6" i="26"/>
  <c r="CE3" i="26"/>
  <c r="CE7" i="26"/>
  <c r="CE4" i="26"/>
  <c r="CE5" i="26"/>
  <c r="CE2" i="26"/>
  <c r="DH1" i="26"/>
  <c r="DB1" i="26" l="1"/>
  <c r="CV1" i="26"/>
  <c r="V12" i="20" l="1"/>
  <c r="U12" i="20"/>
  <c r="AU12" i="20" s="1"/>
  <c r="T12" i="20"/>
  <c r="AT12" i="20" s="1"/>
  <c r="S12" i="20"/>
  <c r="AS12" i="20" s="1"/>
  <c r="R12" i="20"/>
  <c r="AR12" i="20" s="1"/>
  <c r="Q12" i="20"/>
  <c r="AQ12" i="20" s="1"/>
  <c r="P12" i="20"/>
  <c r="AP12" i="20" s="1"/>
  <c r="O12" i="20"/>
  <c r="AO12" i="20" s="1"/>
  <c r="N12" i="20"/>
  <c r="AN12" i="20" s="1"/>
  <c r="M12" i="20"/>
  <c r="AM12" i="20" s="1"/>
  <c r="L12" i="20"/>
  <c r="AL12" i="20" s="1"/>
  <c r="K12" i="20"/>
  <c r="AK12" i="20" s="1"/>
  <c r="J12" i="20"/>
  <c r="AJ12" i="20" s="1"/>
  <c r="I12" i="20"/>
  <c r="AS11" i="20"/>
  <c r="AQ11" i="20"/>
  <c r="AP11" i="20"/>
  <c r="AK11" i="20"/>
  <c r="V11" i="20"/>
  <c r="U11" i="20"/>
  <c r="AU11" i="20" s="1"/>
  <c r="T11" i="20"/>
  <c r="AT11" i="20" s="1"/>
  <c r="S11" i="20"/>
  <c r="R11" i="20"/>
  <c r="AR11" i="20" s="1"/>
  <c r="Q11" i="20"/>
  <c r="P11" i="20"/>
  <c r="O11" i="20"/>
  <c r="AO11" i="20" s="1"/>
  <c r="N11" i="20"/>
  <c r="AN11" i="20" s="1"/>
  <c r="M11" i="20"/>
  <c r="AM11" i="20" s="1"/>
  <c r="L11" i="20"/>
  <c r="AL11" i="20" s="1"/>
  <c r="K11" i="20"/>
  <c r="J11" i="20"/>
  <c r="AJ11" i="20" s="1"/>
  <c r="I11" i="20"/>
  <c r="V10" i="20"/>
  <c r="U10" i="20"/>
  <c r="AU10" i="20" s="1"/>
  <c r="T10" i="20"/>
  <c r="AT10" i="20" s="1"/>
  <c r="S10" i="20"/>
  <c r="AS10" i="20" s="1"/>
  <c r="R10" i="20"/>
  <c r="AR10" i="20" s="1"/>
  <c r="Q10" i="20"/>
  <c r="AQ10" i="20" s="1"/>
  <c r="P10" i="20"/>
  <c r="AP10" i="20" s="1"/>
  <c r="O10" i="20"/>
  <c r="AO10" i="20" s="1"/>
  <c r="N10" i="20"/>
  <c r="AN10" i="20" s="1"/>
  <c r="M10" i="20"/>
  <c r="AM10" i="20" s="1"/>
  <c r="L10" i="20"/>
  <c r="AL10" i="20" s="1"/>
  <c r="K10" i="20"/>
  <c r="AK10" i="20" s="1"/>
  <c r="J10" i="20"/>
  <c r="AJ10" i="20" s="1"/>
  <c r="AV10" i="20" l="1"/>
  <c r="AW10" i="20" s="1"/>
  <c r="AX10" i="20" s="1"/>
  <c r="AY10" i="20" s="1"/>
  <c r="AV11" i="20"/>
  <c r="AW11" i="20" s="1"/>
  <c r="AX11" i="20" s="1"/>
  <c r="AY11" i="20" s="1"/>
  <c r="AV12" i="20"/>
  <c r="AW12" i="20" s="1"/>
  <c r="AX12" i="20" s="1"/>
  <c r="AY12" i="20" s="1"/>
  <c r="G2" i="20"/>
  <c r="B2" i="20"/>
  <c r="H10" i="20" l="1"/>
  <c r="I10" i="20" s="1"/>
  <c r="H12" i="20"/>
  <c r="H11" i="20"/>
  <c r="AC5" i="43"/>
  <c r="AC4" i="43"/>
  <c r="AC3" i="43"/>
  <c r="AC2" i="43"/>
  <c r="AA2" i="43"/>
  <c r="T2" i="53"/>
  <c r="A1" i="24" l="1"/>
  <c r="C2" i="46" l="1"/>
  <c r="BQ1" i="12" l="1"/>
  <c r="BM1" i="12"/>
  <c r="BI1" i="12"/>
  <c r="BE1" i="12"/>
  <c r="BA1" i="12"/>
  <c r="AW1" i="12"/>
  <c r="AS1" i="12"/>
  <c r="AO1" i="12"/>
  <c r="AK1" i="12"/>
  <c r="AG1" i="12"/>
  <c r="AD1" i="12"/>
  <c r="AA1" i="12"/>
  <c r="L1" i="46"/>
  <c r="L2" i="46" l="1"/>
  <c r="A6" i="46" l="1"/>
  <c r="B1" i="49"/>
  <c r="B3" i="49" l="1"/>
  <c r="B5" i="49"/>
  <c r="B4" i="49"/>
  <c r="B2" i="49"/>
  <c r="H1" i="46"/>
  <c r="E1" i="46"/>
  <c r="E2" i="46" s="1"/>
  <c r="E4" i="46" l="1"/>
  <c r="E3" i="46"/>
  <c r="H5" i="46"/>
  <c r="H6" i="46"/>
  <c r="H4" i="46"/>
  <c r="H3" i="46"/>
  <c r="L11" i="46"/>
  <c r="L10" i="46"/>
  <c r="L4" i="46"/>
  <c r="L5" i="46"/>
  <c r="L9" i="46"/>
  <c r="L8" i="46"/>
  <c r="L6" i="46"/>
  <c r="H2" i="46"/>
  <c r="A5" i="46" s="1"/>
  <c r="L7" i="46"/>
  <c r="L3" i="46"/>
  <c r="L12" i="46"/>
  <c r="B5" i="46" l="1"/>
  <c r="A4" i="46"/>
  <c r="B8" i="46"/>
  <c r="B6" i="46"/>
  <c r="B11" i="46"/>
  <c r="B12" i="46"/>
  <c r="B4" i="46"/>
  <c r="B9" i="46"/>
  <c r="B7" i="46"/>
  <c r="B10" i="46"/>
  <c r="B13" i="46"/>
  <c r="A2" i="49" l="1"/>
  <c r="A5" i="49"/>
  <c r="CQ2" i="26"/>
  <c r="A3" i="49"/>
  <c r="A4" i="49"/>
  <c r="A2" i="28" l="1"/>
  <c r="A26" i="28" s="1"/>
  <c r="BX1" i="26"/>
  <c r="Y1" i="26"/>
  <c r="AL1" i="26"/>
  <c r="AE1" i="26"/>
  <c r="X1" i="12"/>
  <c r="U1" i="12"/>
  <c r="R1" i="12"/>
  <c r="A1" i="12"/>
  <c r="I81" i="20"/>
  <c r="I80" i="20"/>
  <c r="I79" i="20"/>
  <c r="I78" i="20"/>
  <c r="I77" i="20"/>
  <c r="I76" i="20"/>
  <c r="I75" i="20"/>
  <c r="I74" i="20"/>
  <c r="I73" i="20"/>
  <c r="I72" i="20"/>
  <c r="I71" i="20"/>
  <c r="I70" i="20"/>
  <c r="I69" i="20"/>
  <c r="I68" i="20"/>
  <c r="I67" i="20"/>
  <c r="I66" i="20"/>
  <c r="I65" i="20"/>
  <c r="I64" i="20"/>
  <c r="I63" i="20"/>
  <c r="I62" i="20"/>
  <c r="I61" i="20"/>
  <c r="I60" i="20"/>
  <c r="I59" i="20"/>
  <c r="I58" i="20"/>
  <c r="I57" i="20"/>
  <c r="I56" i="20"/>
  <c r="I55" i="20"/>
  <c r="I54" i="20"/>
  <c r="I53" i="20"/>
  <c r="I52" i="20"/>
  <c r="I51" i="20"/>
  <c r="I50" i="20"/>
  <c r="I49" i="20"/>
  <c r="I48" i="20"/>
  <c r="I47" i="20"/>
  <c r="I46" i="20"/>
  <c r="I45" i="20"/>
  <c r="I44" i="20"/>
  <c r="I43" i="20"/>
  <c r="I42" i="20"/>
  <c r="I41" i="20"/>
  <c r="I40" i="20"/>
  <c r="I39" i="20"/>
  <c r="I38" i="20"/>
  <c r="I37" i="20"/>
  <c r="I36" i="20"/>
  <c r="I35" i="20"/>
  <c r="I34" i="20"/>
  <c r="I33" i="20"/>
  <c r="I32" i="20"/>
  <c r="I31" i="20"/>
  <c r="I30" i="20"/>
  <c r="I29" i="20"/>
  <c r="I28" i="20"/>
  <c r="I27" i="20"/>
  <c r="I26" i="20"/>
  <c r="I25" i="20"/>
  <c r="I24" i="20"/>
  <c r="I23" i="20"/>
  <c r="I22" i="20"/>
  <c r="I21" i="20"/>
  <c r="I20" i="20"/>
  <c r="I19" i="20"/>
  <c r="I18" i="20"/>
  <c r="I17" i="20"/>
  <c r="I16" i="20"/>
  <c r="I15" i="20"/>
  <c r="I14" i="20"/>
  <c r="I13" i="20"/>
  <c r="J15" i="20"/>
  <c r="K15" i="20"/>
  <c r="L15" i="20"/>
  <c r="M15" i="20"/>
  <c r="N15" i="20"/>
  <c r="O15" i="20"/>
  <c r="P15" i="20"/>
  <c r="Q15" i="20"/>
  <c r="R15" i="20"/>
  <c r="S15" i="20"/>
  <c r="T15" i="20"/>
  <c r="U15" i="20"/>
  <c r="V15" i="20"/>
  <c r="J16" i="20"/>
  <c r="K16" i="20"/>
  <c r="L16" i="20"/>
  <c r="M16" i="20"/>
  <c r="N16" i="20"/>
  <c r="O16" i="20"/>
  <c r="P16" i="20"/>
  <c r="Q16" i="20"/>
  <c r="R16" i="20"/>
  <c r="S16" i="20"/>
  <c r="T16" i="20"/>
  <c r="U16" i="20"/>
  <c r="V16" i="20"/>
  <c r="J17" i="20"/>
  <c r="K17" i="20"/>
  <c r="L17" i="20"/>
  <c r="M17" i="20"/>
  <c r="N17" i="20"/>
  <c r="O17" i="20"/>
  <c r="P17" i="20"/>
  <c r="Q17" i="20"/>
  <c r="R17" i="20"/>
  <c r="S17" i="20"/>
  <c r="T17" i="20"/>
  <c r="U17" i="20"/>
  <c r="V17" i="20"/>
  <c r="J18" i="20"/>
  <c r="K18" i="20"/>
  <c r="L18" i="20"/>
  <c r="M18" i="20"/>
  <c r="N18" i="20"/>
  <c r="O18" i="20"/>
  <c r="P18" i="20"/>
  <c r="Q18" i="20"/>
  <c r="R18" i="20"/>
  <c r="S18" i="20"/>
  <c r="T18" i="20"/>
  <c r="U18" i="20"/>
  <c r="V18" i="20"/>
  <c r="J19" i="20"/>
  <c r="K19" i="20"/>
  <c r="L19" i="20"/>
  <c r="M19" i="20"/>
  <c r="N19" i="20"/>
  <c r="O19" i="20"/>
  <c r="P19" i="20"/>
  <c r="Q19" i="20"/>
  <c r="R19" i="20"/>
  <c r="S19" i="20"/>
  <c r="T19" i="20"/>
  <c r="U19" i="20"/>
  <c r="V19" i="20"/>
  <c r="J20" i="20"/>
  <c r="K20" i="20"/>
  <c r="L20" i="20"/>
  <c r="M20" i="20"/>
  <c r="N20" i="20"/>
  <c r="O20" i="20"/>
  <c r="P20" i="20"/>
  <c r="Q20" i="20"/>
  <c r="R20" i="20"/>
  <c r="S20" i="20"/>
  <c r="T20" i="20"/>
  <c r="U20" i="20"/>
  <c r="V20" i="20"/>
  <c r="J21" i="20"/>
  <c r="K21" i="20"/>
  <c r="L21" i="20"/>
  <c r="M21" i="20"/>
  <c r="N21" i="20"/>
  <c r="O21" i="20"/>
  <c r="P21" i="20"/>
  <c r="Q21" i="20"/>
  <c r="R21" i="20"/>
  <c r="S21" i="20"/>
  <c r="T21" i="20"/>
  <c r="U21" i="20"/>
  <c r="V21" i="20"/>
  <c r="J22" i="20"/>
  <c r="K22" i="20"/>
  <c r="L22" i="20"/>
  <c r="M22" i="20"/>
  <c r="N22" i="20"/>
  <c r="O22" i="20"/>
  <c r="P22" i="20"/>
  <c r="Q22" i="20"/>
  <c r="R22" i="20"/>
  <c r="S22" i="20"/>
  <c r="T22" i="20"/>
  <c r="U22" i="20"/>
  <c r="V22" i="20"/>
  <c r="J23" i="20"/>
  <c r="K23" i="20"/>
  <c r="L23" i="20"/>
  <c r="M23" i="20"/>
  <c r="N23" i="20"/>
  <c r="O23" i="20"/>
  <c r="P23" i="20"/>
  <c r="Q23" i="20"/>
  <c r="R23" i="20"/>
  <c r="S23" i="20"/>
  <c r="T23" i="20"/>
  <c r="U23" i="20"/>
  <c r="V23" i="20"/>
  <c r="J24" i="20"/>
  <c r="K24" i="20"/>
  <c r="L24" i="20"/>
  <c r="M24" i="20"/>
  <c r="N24" i="20"/>
  <c r="O24" i="20"/>
  <c r="P24" i="20"/>
  <c r="Q24" i="20"/>
  <c r="R24" i="20"/>
  <c r="S24" i="20"/>
  <c r="T24" i="20"/>
  <c r="U24" i="20"/>
  <c r="V24" i="20"/>
  <c r="J25" i="20"/>
  <c r="K25" i="20"/>
  <c r="L25" i="20"/>
  <c r="M25" i="20"/>
  <c r="N25" i="20"/>
  <c r="O25" i="20"/>
  <c r="P25" i="20"/>
  <c r="Q25" i="20"/>
  <c r="R25" i="20"/>
  <c r="S25" i="20"/>
  <c r="T25" i="20"/>
  <c r="U25" i="20"/>
  <c r="V25" i="20"/>
  <c r="J26" i="20"/>
  <c r="K26" i="20"/>
  <c r="L26" i="20"/>
  <c r="M26" i="20"/>
  <c r="N26" i="20"/>
  <c r="O26" i="20"/>
  <c r="P26" i="20"/>
  <c r="Q26" i="20"/>
  <c r="R26" i="20"/>
  <c r="S26" i="20"/>
  <c r="T26" i="20"/>
  <c r="U26" i="20"/>
  <c r="V26" i="20"/>
  <c r="J27" i="20"/>
  <c r="K27" i="20"/>
  <c r="L27" i="20"/>
  <c r="M27" i="20"/>
  <c r="N27" i="20"/>
  <c r="O27" i="20"/>
  <c r="P27" i="20"/>
  <c r="Q27" i="20"/>
  <c r="R27" i="20"/>
  <c r="S27" i="20"/>
  <c r="T27" i="20"/>
  <c r="U27" i="20"/>
  <c r="V27" i="20"/>
  <c r="J28" i="20"/>
  <c r="K28" i="20"/>
  <c r="L28" i="20"/>
  <c r="M28" i="20"/>
  <c r="N28" i="20"/>
  <c r="O28" i="20"/>
  <c r="P28" i="20"/>
  <c r="Q28" i="20"/>
  <c r="R28" i="20"/>
  <c r="S28" i="20"/>
  <c r="T28" i="20"/>
  <c r="U28" i="20"/>
  <c r="V28" i="20"/>
  <c r="J29" i="20"/>
  <c r="K29" i="20"/>
  <c r="L29" i="20"/>
  <c r="M29" i="20"/>
  <c r="N29" i="20"/>
  <c r="O29" i="20"/>
  <c r="P29" i="20"/>
  <c r="Q29" i="20"/>
  <c r="R29" i="20"/>
  <c r="S29" i="20"/>
  <c r="T29" i="20"/>
  <c r="U29" i="20"/>
  <c r="V29" i="20"/>
  <c r="J30" i="20"/>
  <c r="K30" i="20"/>
  <c r="L30" i="20"/>
  <c r="M30" i="20"/>
  <c r="N30" i="20"/>
  <c r="O30" i="20"/>
  <c r="P30" i="20"/>
  <c r="Q30" i="20"/>
  <c r="R30" i="20"/>
  <c r="S30" i="20"/>
  <c r="T30" i="20"/>
  <c r="U30" i="20"/>
  <c r="V30" i="20"/>
  <c r="J31" i="20"/>
  <c r="K31" i="20"/>
  <c r="L31" i="20"/>
  <c r="M31" i="20"/>
  <c r="N31" i="20"/>
  <c r="O31" i="20"/>
  <c r="P31" i="20"/>
  <c r="Q31" i="20"/>
  <c r="R31" i="20"/>
  <c r="S31" i="20"/>
  <c r="T31" i="20"/>
  <c r="U31" i="20"/>
  <c r="V31" i="20"/>
  <c r="J32" i="20"/>
  <c r="K32" i="20"/>
  <c r="L32" i="20"/>
  <c r="M32" i="20"/>
  <c r="N32" i="20"/>
  <c r="O32" i="20"/>
  <c r="P32" i="20"/>
  <c r="Q32" i="20"/>
  <c r="R32" i="20"/>
  <c r="S32" i="20"/>
  <c r="T32" i="20"/>
  <c r="U32" i="20"/>
  <c r="V32" i="20"/>
  <c r="J33" i="20"/>
  <c r="K33" i="20"/>
  <c r="L33" i="20"/>
  <c r="M33" i="20"/>
  <c r="N33" i="20"/>
  <c r="O33" i="20"/>
  <c r="P33" i="20"/>
  <c r="Q33" i="20"/>
  <c r="R33" i="20"/>
  <c r="S33" i="20"/>
  <c r="T33" i="20"/>
  <c r="U33" i="20"/>
  <c r="V33" i="20"/>
  <c r="J34" i="20"/>
  <c r="K34" i="20"/>
  <c r="L34" i="20"/>
  <c r="M34" i="20"/>
  <c r="N34" i="20"/>
  <c r="O34" i="20"/>
  <c r="P34" i="20"/>
  <c r="Q34" i="20"/>
  <c r="R34" i="20"/>
  <c r="S34" i="20"/>
  <c r="T34" i="20"/>
  <c r="U34" i="20"/>
  <c r="V34" i="20"/>
  <c r="J35" i="20"/>
  <c r="K35" i="20"/>
  <c r="L35" i="20"/>
  <c r="M35" i="20"/>
  <c r="N35" i="20"/>
  <c r="O35" i="20"/>
  <c r="P35" i="20"/>
  <c r="Q35" i="20"/>
  <c r="R35" i="20"/>
  <c r="S35" i="20"/>
  <c r="T35" i="20"/>
  <c r="U35" i="20"/>
  <c r="V35" i="20"/>
  <c r="J36" i="20"/>
  <c r="K36" i="20"/>
  <c r="L36" i="20"/>
  <c r="M36" i="20"/>
  <c r="N36" i="20"/>
  <c r="O36" i="20"/>
  <c r="P36" i="20"/>
  <c r="Q36" i="20"/>
  <c r="R36" i="20"/>
  <c r="S36" i="20"/>
  <c r="T36" i="20"/>
  <c r="U36" i="20"/>
  <c r="V36" i="20"/>
  <c r="J37" i="20"/>
  <c r="K37" i="20"/>
  <c r="L37" i="20"/>
  <c r="M37" i="20"/>
  <c r="N37" i="20"/>
  <c r="O37" i="20"/>
  <c r="P37" i="20"/>
  <c r="Q37" i="20"/>
  <c r="R37" i="20"/>
  <c r="S37" i="20"/>
  <c r="T37" i="20"/>
  <c r="U37" i="20"/>
  <c r="V37" i="20"/>
  <c r="J38" i="20"/>
  <c r="K38" i="20"/>
  <c r="L38" i="20"/>
  <c r="M38" i="20"/>
  <c r="N38" i="20"/>
  <c r="O38" i="20"/>
  <c r="P38" i="20"/>
  <c r="Q38" i="20"/>
  <c r="R38" i="20"/>
  <c r="S38" i="20"/>
  <c r="T38" i="20"/>
  <c r="U38" i="20"/>
  <c r="V38" i="20"/>
  <c r="J39" i="20"/>
  <c r="K39" i="20"/>
  <c r="L39" i="20"/>
  <c r="M39" i="20"/>
  <c r="N39" i="20"/>
  <c r="O39" i="20"/>
  <c r="P39" i="20"/>
  <c r="Q39" i="20"/>
  <c r="R39" i="20"/>
  <c r="S39" i="20"/>
  <c r="T39" i="20"/>
  <c r="U39" i="20"/>
  <c r="V39" i="20"/>
  <c r="J40" i="20"/>
  <c r="K40" i="20"/>
  <c r="L40" i="20"/>
  <c r="M40" i="20"/>
  <c r="N40" i="20"/>
  <c r="O40" i="20"/>
  <c r="P40" i="20"/>
  <c r="Q40" i="20"/>
  <c r="R40" i="20"/>
  <c r="S40" i="20"/>
  <c r="T40" i="20"/>
  <c r="U40" i="20"/>
  <c r="V40" i="20"/>
  <c r="J41" i="20"/>
  <c r="K41" i="20"/>
  <c r="L41" i="20"/>
  <c r="M41" i="20"/>
  <c r="N41" i="20"/>
  <c r="O41" i="20"/>
  <c r="P41" i="20"/>
  <c r="Q41" i="20"/>
  <c r="R41" i="20"/>
  <c r="S41" i="20"/>
  <c r="T41" i="20"/>
  <c r="U41" i="20"/>
  <c r="V41" i="20"/>
  <c r="J42" i="20"/>
  <c r="K42" i="20"/>
  <c r="L42" i="20"/>
  <c r="M42" i="20"/>
  <c r="N42" i="20"/>
  <c r="O42" i="20"/>
  <c r="P42" i="20"/>
  <c r="Q42" i="20"/>
  <c r="R42" i="20"/>
  <c r="S42" i="20"/>
  <c r="T42" i="20"/>
  <c r="U42" i="20"/>
  <c r="V42" i="20"/>
  <c r="J43" i="20"/>
  <c r="K43" i="20"/>
  <c r="L43" i="20"/>
  <c r="M43" i="20"/>
  <c r="N43" i="20"/>
  <c r="O43" i="20"/>
  <c r="P43" i="20"/>
  <c r="Q43" i="20"/>
  <c r="R43" i="20"/>
  <c r="S43" i="20"/>
  <c r="T43" i="20"/>
  <c r="U43" i="20"/>
  <c r="V43" i="20"/>
  <c r="J44" i="20"/>
  <c r="K44" i="20"/>
  <c r="L44" i="20"/>
  <c r="M44" i="20"/>
  <c r="N44" i="20"/>
  <c r="O44" i="20"/>
  <c r="P44" i="20"/>
  <c r="Q44" i="20"/>
  <c r="R44" i="20"/>
  <c r="S44" i="20"/>
  <c r="T44" i="20"/>
  <c r="U44" i="20"/>
  <c r="V44" i="20"/>
  <c r="J45" i="20"/>
  <c r="K45" i="20"/>
  <c r="L45" i="20"/>
  <c r="M45" i="20"/>
  <c r="N45" i="20"/>
  <c r="O45" i="20"/>
  <c r="P45" i="20"/>
  <c r="Q45" i="20"/>
  <c r="R45" i="20"/>
  <c r="S45" i="20"/>
  <c r="T45" i="20"/>
  <c r="U45" i="20"/>
  <c r="V45" i="20"/>
  <c r="J46" i="20"/>
  <c r="K46" i="20"/>
  <c r="L46" i="20"/>
  <c r="M46" i="20"/>
  <c r="N46" i="20"/>
  <c r="O46" i="20"/>
  <c r="P46" i="20"/>
  <c r="Q46" i="20"/>
  <c r="R46" i="20"/>
  <c r="S46" i="20"/>
  <c r="T46" i="20"/>
  <c r="U46" i="20"/>
  <c r="V46" i="20"/>
  <c r="J47" i="20"/>
  <c r="K47" i="20"/>
  <c r="L47" i="20"/>
  <c r="M47" i="20"/>
  <c r="N47" i="20"/>
  <c r="O47" i="20"/>
  <c r="P47" i="20"/>
  <c r="Q47" i="20"/>
  <c r="R47" i="20"/>
  <c r="S47" i="20"/>
  <c r="T47" i="20"/>
  <c r="U47" i="20"/>
  <c r="V47" i="20"/>
  <c r="J48" i="20"/>
  <c r="K48" i="20"/>
  <c r="L48" i="20"/>
  <c r="M48" i="20"/>
  <c r="N48" i="20"/>
  <c r="O48" i="20"/>
  <c r="P48" i="20"/>
  <c r="Q48" i="20"/>
  <c r="R48" i="20"/>
  <c r="S48" i="20"/>
  <c r="T48" i="20"/>
  <c r="U48" i="20"/>
  <c r="V48" i="20"/>
  <c r="J49" i="20"/>
  <c r="K49" i="20"/>
  <c r="L49" i="20"/>
  <c r="M49" i="20"/>
  <c r="N49" i="20"/>
  <c r="O49" i="20"/>
  <c r="P49" i="20"/>
  <c r="Q49" i="20"/>
  <c r="R49" i="20"/>
  <c r="S49" i="20"/>
  <c r="T49" i="20"/>
  <c r="U49" i="20"/>
  <c r="V49" i="20"/>
  <c r="J50" i="20"/>
  <c r="K50" i="20"/>
  <c r="L50" i="20"/>
  <c r="M50" i="20"/>
  <c r="N50" i="20"/>
  <c r="O50" i="20"/>
  <c r="P50" i="20"/>
  <c r="Q50" i="20"/>
  <c r="R50" i="20"/>
  <c r="S50" i="20"/>
  <c r="T50" i="20"/>
  <c r="U50" i="20"/>
  <c r="V50" i="20"/>
  <c r="J51" i="20"/>
  <c r="K51" i="20"/>
  <c r="L51" i="20"/>
  <c r="M51" i="20"/>
  <c r="N51" i="20"/>
  <c r="O51" i="20"/>
  <c r="P51" i="20"/>
  <c r="Q51" i="20"/>
  <c r="R51" i="20"/>
  <c r="S51" i="20"/>
  <c r="T51" i="20"/>
  <c r="U51" i="20"/>
  <c r="V51" i="20"/>
  <c r="J52" i="20"/>
  <c r="K52" i="20"/>
  <c r="L52" i="20"/>
  <c r="M52" i="20"/>
  <c r="N52" i="20"/>
  <c r="O52" i="20"/>
  <c r="P52" i="20"/>
  <c r="Q52" i="20"/>
  <c r="R52" i="20"/>
  <c r="S52" i="20"/>
  <c r="T52" i="20"/>
  <c r="U52" i="20"/>
  <c r="V52" i="20"/>
  <c r="J53" i="20"/>
  <c r="K53" i="20"/>
  <c r="L53" i="20"/>
  <c r="M53" i="20"/>
  <c r="N53" i="20"/>
  <c r="O53" i="20"/>
  <c r="P53" i="20"/>
  <c r="Q53" i="20"/>
  <c r="R53" i="20"/>
  <c r="S53" i="20"/>
  <c r="T53" i="20"/>
  <c r="U53" i="20"/>
  <c r="V53" i="20"/>
  <c r="J54" i="20"/>
  <c r="K54" i="20"/>
  <c r="L54" i="20"/>
  <c r="M54" i="20"/>
  <c r="N54" i="20"/>
  <c r="O54" i="20"/>
  <c r="P54" i="20"/>
  <c r="Q54" i="20"/>
  <c r="R54" i="20"/>
  <c r="S54" i="20"/>
  <c r="T54" i="20"/>
  <c r="U54" i="20"/>
  <c r="V54" i="20"/>
  <c r="J55" i="20"/>
  <c r="K55" i="20"/>
  <c r="L55" i="20"/>
  <c r="M55" i="20"/>
  <c r="N55" i="20"/>
  <c r="O55" i="20"/>
  <c r="P55" i="20"/>
  <c r="Q55" i="20"/>
  <c r="R55" i="20"/>
  <c r="S55" i="20"/>
  <c r="T55" i="20"/>
  <c r="U55" i="20"/>
  <c r="V55" i="20"/>
  <c r="J56" i="20"/>
  <c r="K56" i="20"/>
  <c r="L56" i="20"/>
  <c r="M56" i="20"/>
  <c r="N56" i="20"/>
  <c r="O56" i="20"/>
  <c r="P56" i="20"/>
  <c r="Q56" i="20"/>
  <c r="R56" i="20"/>
  <c r="S56" i="20"/>
  <c r="T56" i="20"/>
  <c r="U56" i="20"/>
  <c r="V56" i="20"/>
  <c r="J57" i="20"/>
  <c r="K57" i="20"/>
  <c r="L57" i="20"/>
  <c r="M57" i="20"/>
  <c r="N57" i="20"/>
  <c r="O57" i="20"/>
  <c r="P57" i="20"/>
  <c r="Q57" i="20"/>
  <c r="R57" i="20"/>
  <c r="S57" i="20"/>
  <c r="T57" i="20"/>
  <c r="U57" i="20"/>
  <c r="V57" i="20"/>
  <c r="J58" i="20"/>
  <c r="K58" i="20"/>
  <c r="L58" i="20"/>
  <c r="M58" i="20"/>
  <c r="N58" i="20"/>
  <c r="O58" i="20"/>
  <c r="P58" i="20"/>
  <c r="Q58" i="20"/>
  <c r="R58" i="20"/>
  <c r="S58" i="20"/>
  <c r="T58" i="20"/>
  <c r="U58" i="20"/>
  <c r="V58" i="20"/>
  <c r="J59" i="20"/>
  <c r="K59" i="20"/>
  <c r="L59" i="20"/>
  <c r="M59" i="20"/>
  <c r="N59" i="20"/>
  <c r="O59" i="20"/>
  <c r="P59" i="20"/>
  <c r="Q59" i="20"/>
  <c r="R59" i="20"/>
  <c r="S59" i="20"/>
  <c r="T59" i="20"/>
  <c r="U59" i="20"/>
  <c r="V59" i="20"/>
  <c r="J60" i="20"/>
  <c r="K60" i="20"/>
  <c r="L60" i="20"/>
  <c r="M60" i="20"/>
  <c r="N60" i="20"/>
  <c r="O60" i="20"/>
  <c r="P60" i="20"/>
  <c r="Q60" i="20"/>
  <c r="R60" i="20"/>
  <c r="S60" i="20"/>
  <c r="T60" i="20"/>
  <c r="U60" i="20"/>
  <c r="V60" i="20"/>
  <c r="J61" i="20"/>
  <c r="K61" i="20"/>
  <c r="L61" i="20"/>
  <c r="M61" i="20"/>
  <c r="N61" i="20"/>
  <c r="O61" i="20"/>
  <c r="P61" i="20"/>
  <c r="Q61" i="20"/>
  <c r="R61" i="20"/>
  <c r="S61" i="20"/>
  <c r="T61" i="20"/>
  <c r="U61" i="20"/>
  <c r="V61" i="20"/>
  <c r="J62" i="20"/>
  <c r="K62" i="20"/>
  <c r="L62" i="20"/>
  <c r="M62" i="20"/>
  <c r="N62" i="20"/>
  <c r="O62" i="20"/>
  <c r="P62" i="20"/>
  <c r="Q62" i="20"/>
  <c r="R62" i="20"/>
  <c r="S62" i="20"/>
  <c r="T62" i="20"/>
  <c r="U62" i="20"/>
  <c r="V62" i="20"/>
  <c r="J63" i="20"/>
  <c r="K63" i="20"/>
  <c r="L63" i="20"/>
  <c r="M63" i="20"/>
  <c r="N63" i="20"/>
  <c r="O63" i="20"/>
  <c r="P63" i="20"/>
  <c r="Q63" i="20"/>
  <c r="R63" i="20"/>
  <c r="S63" i="20"/>
  <c r="T63" i="20"/>
  <c r="U63" i="20"/>
  <c r="V63" i="20"/>
  <c r="J64" i="20"/>
  <c r="K64" i="20"/>
  <c r="L64" i="20"/>
  <c r="M64" i="20"/>
  <c r="N64" i="20"/>
  <c r="O64" i="20"/>
  <c r="P64" i="20"/>
  <c r="Q64" i="20"/>
  <c r="R64" i="20"/>
  <c r="S64" i="20"/>
  <c r="T64" i="20"/>
  <c r="U64" i="20"/>
  <c r="V64" i="20"/>
  <c r="J65" i="20"/>
  <c r="K65" i="20"/>
  <c r="L65" i="20"/>
  <c r="M65" i="20"/>
  <c r="N65" i="20"/>
  <c r="O65" i="20"/>
  <c r="P65" i="20"/>
  <c r="Q65" i="20"/>
  <c r="R65" i="20"/>
  <c r="S65" i="20"/>
  <c r="T65" i="20"/>
  <c r="U65" i="20"/>
  <c r="V65" i="20"/>
  <c r="J66" i="20"/>
  <c r="K66" i="20"/>
  <c r="L66" i="20"/>
  <c r="M66" i="20"/>
  <c r="N66" i="20"/>
  <c r="O66" i="20"/>
  <c r="P66" i="20"/>
  <c r="Q66" i="20"/>
  <c r="R66" i="20"/>
  <c r="S66" i="20"/>
  <c r="T66" i="20"/>
  <c r="U66" i="20"/>
  <c r="V66" i="20"/>
  <c r="J67" i="20"/>
  <c r="K67" i="20"/>
  <c r="L67" i="20"/>
  <c r="M67" i="20"/>
  <c r="N67" i="20"/>
  <c r="O67" i="20"/>
  <c r="P67" i="20"/>
  <c r="Q67" i="20"/>
  <c r="R67" i="20"/>
  <c r="S67" i="20"/>
  <c r="T67" i="20"/>
  <c r="U67" i="20"/>
  <c r="V67" i="20"/>
  <c r="J68" i="20"/>
  <c r="K68" i="20"/>
  <c r="L68" i="20"/>
  <c r="M68" i="20"/>
  <c r="N68" i="20"/>
  <c r="O68" i="20"/>
  <c r="P68" i="20"/>
  <c r="Q68" i="20"/>
  <c r="R68" i="20"/>
  <c r="S68" i="20"/>
  <c r="T68" i="20"/>
  <c r="U68" i="20"/>
  <c r="V68" i="20"/>
  <c r="J69" i="20"/>
  <c r="K69" i="20"/>
  <c r="L69" i="20"/>
  <c r="M69" i="20"/>
  <c r="N69" i="20"/>
  <c r="O69" i="20"/>
  <c r="P69" i="20"/>
  <c r="Q69" i="20"/>
  <c r="R69" i="20"/>
  <c r="S69" i="20"/>
  <c r="T69" i="20"/>
  <c r="U69" i="20"/>
  <c r="V69" i="20"/>
  <c r="J70" i="20"/>
  <c r="K70" i="20"/>
  <c r="L70" i="20"/>
  <c r="M70" i="20"/>
  <c r="N70" i="20"/>
  <c r="O70" i="20"/>
  <c r="P70" i="20"/>
  <c r="Q70" i="20"/>
  <c r="R70" i="20"/>
  <c r="S70" i="20"/>
  <c r="T70" i="20"/>
  <c r="U70" i="20"/>
  <c r="V70" i="20"/>
  <c r="J71" i="20"/>
  <c r="K71" i="20"/>
  <c r="L71" i="20"/>
  <c r="M71" i="20"/>
  <c r="N71" i="20"/>
  <c r="O71" i="20"/>
  <c r="P71" i="20"/>
  <c r="Q71" i="20"/>
  <c r="R71" i="20"/>
  <c r="S71" i="20"/>
  <c r="T71" i="20"/>
  <c r="U71" i="20"/>
  <c r="V71" i="20"/>
  <c r="J72" i="20"/>
  <c r="K72" i="20"/>
  <c r="L72" i="20"/>
  <c r="M72" i="20"/>
  <c r="N72" i="20"/>
  <c r="O72" i="20"/>
  <c r="P72" i="20"/>
  <c r="Q72" i="20"/>
  <c r="R72" i="20"/>
  <c r="S72" i="20"/>
  <c r="T72" i="20"/>
  <c r="U72" i="20"/>
  <c r="V72" i="20"/>
  <c r="J73" i="20"/>
  <c r="K73" i="20"/>
  <c r="L73" i="20"/>
  <c r="M73" i="20"/>
  <c r="N73" i="20"/>
  <c r="O73" i="20"/>
  <c r="P73" i="20"/>
  <c r="Q73" i="20"/>
  <c r="R73" i="20"/>
  <c r="S73" i="20"/>
  <c r="T73" i="20"/>
  <c r="U73" i="20"/>
  <c r="V73" i="20"/>
  <c r="J74" i="20"/>
  <c r="K74" i="20"/>
  <c r="L74" i="20"/>
  <c r="M74" i="20"/>
  <c r="N74" i="20"/>
  <c r="O74" i="20"/>
  <c r="P74" i="20"/>
  <c r="Q74" i="20"/>
  <c r="R74" i="20"/>
  <c r="S74" i="20"/>
  <c r="T74" i="20"/>
  <c r="U74" i="20"/>
  <c r="V74" i="20"/>
  <c r="J75" i="20"/>
  <c r="K75" i="20"/>
  <c r="L75" i="20"/>
  <c r="M75" i="20"/>
  <c r="N75" i="20"/>
  <c r="O75" i="20"/>
  <c r="P75" i="20"/>
  <c r="Q75" i="20"/>
  <c r="R75" i="20"/>
  <c r="S75" i="20"/>
  <c r="T75" i="20"/>
  <c r="U75" i="20"/>
  <c r="V75" i="20"/>
  <c r="J76" i="20"/>
  <c r="K76" i="20"/>
  <c r="L76" i="20"/>
  <c r="M76" i="20"/>
  <c r="N76" i="20"/>
  <c r="O76" i="20"/>
  <c r="P76" i="20"/>
  <c r="Q76" i="20"/>
  <c r="R76" i="20"/>
  <c r="S76" i="20"/>
  <c r="T76" i="20"/>
  <c r="U76" i="20"/>
  <c r="V76" i="20"/>
  <c r="J77" i="20"/>
  <c r="K77" i="20"/>
  <c r="L77" i="20"/>
  <c r="M77" i="20"/>
  <c r="N77" i="20"/>
  <c r="O77" i="20"/>
  <c r="P77" i="20"/>
  <c r="Q77" i="20"/>
  <c r="R77" i="20"/>
  <c r="S77" i="20"/>
  <c r="T77" i="20"/>
  <c r="U77" i="20"/>
  <c r="V77" i="20"/>
  <c r="J78" i="20"/>
  <c r="K78" i="20"/>
  <c r="L78" i="20"/>
  <c r="M78" i="20"/>
  <c r="N78" i="20"/>
  <c r="O78" i="20"/>
  <c r="P78" i="20"/>
  <c r="Q78" i="20"/>
  <c r="R78" i="20"/>
  <c r="S78" i="20"/>
  <c r="T78" i="20"/>
  <c r="U78" i="20"/>
  <c r="V78" i="20"/>
  <c r="J79" i="20"/>
  <c r="K79" i="20"/>
  <c r="L79" i="20"/>
  <c r="M79" i="20"/>
  <c r="N79" i="20"/>
  <c r="O79" i="20"/>
  <c r="P79" i="20"/>
  <c r="Q79" i="20"/>
  <c r="R79" i="20"/>
  <c r="S79" i="20"/>
  <c r="T79" i="20"/>
  <c r="U79" i="20"/>
  <c r="V79" i="20"/>
  <c r="J80" i="20"/>
  <c r="K80" i="20"/>
  <c r="L80" i="20"/>
  <c r="M80" i="20"/>
  <c r="N80" i="20"/>
  <c r="O80" i="20"/>
  <c r="P80" i="20"/>
  <c r="Q80" i="20"/>
  <c r="R80" i="20"/>
  <c r="S80" i="20"/>
  <c r="T80" i="20"/>
  <c r="U80" i="20"/>
  <c r="V80" i="20"/>
  <c r="J81" i="20"/>
  <c r="K81" i="20"/>
  <c r="L81" i="20"/>
  <c r="M81" i="20"/>
  <c r="N81" i="20"/>
  <c r="O81" i="20"/>
  <c r="P81" i="20"/>
  <c r="Q81" i="20"/>
  <c r="R81" i="20"/>
  <c r="S81" i="20"/>
  <c r="T81" i="20"/>
  <c r="U81" i="20"/>
  <c r="V81" i="20"/>
  <c r="P14" i="20"/>
  <c r="J13" i="20"/>
  <c r="K13" i="20"/>
  <c r="AK13" i="20" s="1"/>
  <c r="L13" i="20"/>
  <c r="M13" i="20"/>
  <c r="AM13" i="20" s="1"/>
  <c r="N13" i="20"/>
  <c r="O13" i="20"/>
  <c r="P13" i="20"/>
  <c r="Q13" i="20"/>
  <c r="AQ13" i="20" s="1"/>
  <c r="R13" i="20"/>
  <c r="AR13" i="20" s="1"/>
  <c r="S13" i="20"/>
  <c r="AS13" i="20" s="1"/>
  <c r="T13" i="20"/>
  <c r="U13" i="20"/>
  <c r="AU13" i="20" s="1"/>
  <c r="V13" i="20"/>
  <c r="J14" i="20"/>
  <c r="K14" i="20"/>
  <c r="L14" i="20"/>
  <c r="M14" i="20"/>
  <c r="N14" i="20"/>
  <c r="O14" i="20"/>
  <c r="Q14" i="20"/>
  <c r="AQ14" i="20" s="1"/>
  <c r="AV14" i="20" s="1"/>
  <c r="AW14" i="20" s="1"/>
  <c r="AX14" i="20" s="1"/>
  <c r="R14" i="20"/>
  <c r="S14" i="20"/>
  <c r="T14" i="20"/>
  <c r="U14" i="20"/>
  <c r="AU14" i="20" s="1"/>
  <c r="V14" i="20"/>
  <c r="AJ13" i="20"/>
  <c r="AL13" i="20"/>
  <c r="AN13" i="20"/>
  <c r="AO13" i="20"/>
  <c r="AP13" i="20"/>
  <c r="AT13" i="20"/>
  <c r="AJ14" i="20"/>
  <c r="AK14" i="20"/>
  <c r="AL14" i="20"/>
  <c r="AM14" i="20"/>
  <c r="AN14" i="20"/>
  <c r="AO14" i="20"/>
  <c r="AP14" i="20"/>
  <c r="AR14" i="20"/>
  <c r="AS14" i="20"/>
  <c r="AT14" i="20"/>
  <c r="AK15" i="20"/>
  <c r="AL15" i="20"/>
  <c r="AM15" i="20"/>
  <c r="AO15" i="20"/>
  <c r="AP15" i="20"/>
  <c r="AQ15" i="20"/>
  <c r="AT15" i="20"/>
  <c r="AU15" i="20"/>
  <c r="AJ15" i="20"/>
  <c r="AN15" i="20"/>
  <c r="AR15" i="20"/>
  <c r="AS15" i="20"/>
  <c r="AJ16" i="20"/>
  <c r="AN16" i="20"/>
  <c r="AO16" i="20"/>
  <c r="AQ16" i="20"/>
  <c r="AR16" i="20"/>
  <c r="AS16" i="20"/>
  <c r="AU16" i="20"/>
  <c r="AK16" i="20"/>
  <c r="AL16" i="20"/>
  <c r="AM16" i="20"/>
  <c r="AP16" i="20"/>
  <c r="AT16" i="20"/>
  <c r="AK17" i="20"/>
  <c r="AO17" i="20"/>
  <c r="AQ17" i="20"/>
  <c r="AS17" i="20"/>
  <c r="AT17" i="20"/>
  <c r="AJ17" i="20"/>
  <c r="AL17" i="20"/>
  <c r="AM17" i="20"/>
  <c r="AN17" i="20"/>
  <c r="AP17" i="20"/>
  <c r="AR17" i="20"/>
  <c r="AU17" i="20"/>
  <c r="AJ18" i="20"/>
  <c r="AK18" i="20"/>
  <c r="AL18" i="20"/>
  <c r="AM18" i="20"/>
  <c r="AN18" i="20"/>
  <c r="AO18" i="20"/>
  <c r="AP18" i="20"/>
  <c r="AQ18" i="20"/>
  <c r="AS18" i="20"/>
  <c r="AT18" i="20"/>
  <c r="AU18" i="20"/>
  <c r="AR18" i="20"/>
  <c r="AJ19" i="20"/>
  <c r="AK19" i="20"/>
  <c r="AL19" i="20"/>
  <c r="AM19" i="20"/>
  <c r="AN19" i="20"/>
  <c r="AO19" i="20"/>
  <c r="AP19" i="20"/>
  <c r="AQ19" i="20"/>
  <c r="AS19" i="20"/>
  <c r="AT19" i="20"/>
  <c r="AU19" i="20"/>
  <c r="AR19" i="20"/>
  <c r="AJ20" i="20"/>
  <c r="AN20" i="20"/>
  <c r="AO20" i="20"/>
  <c r="AP20" i="20"/>
  <c r="AQ20" i="20"/>
  <c r="AR20" i="20"/>
  <c r="AS20" i="20"/>
  <c r="AT20" i="20"/>
  <c r="AU20" i="20"/>
  <c r="AK20" i="20"/>
  <c r="AL20" i="20"/>
  <c r="AM20" i="20"/>
  <c r="AJ21" i="20"/>
  <c r="AK21" i="20"/>
  <c r="AL21" i="20"/>
  <c r="AN21" i="20"/>
  <c r="AO21" i="20"/>
  <c r="AQ21" i="20"/>
  <c r="AR21" i="20"/>
  <c r="AS21" i="20"/>
  <c r="AT21" i="20"/>
  <c r="AM21" i="20"/>
  <c r="AP21" i="20"/>
  <c r="AU21" i="20"/>
  <c r="AJ22" i="20"/>
  <c r="AK22" i="20"/>
  <c r="AL22" i="20"/>
  <c r="AM22" i="20"/>
  <c r="AO22" i="20"/>
  <c r="AP22" i="20"/>
  <c r="AQ22" i="20"/>
  <c r="AR22" i="20"/>
  <c r="AS22" i="20"/>
  <c r="AT22" i="20"/>
  <c r="AU22" i="20"/>
  <c r="AN22" i="20"/>
  <c r="AJ23" i="20"/>
  <c r="AK23" i="20"/>
  <c r="AM23" i="20"/>
  <c r="AN23" i="20"/>
  <c r="AO23" i="20"/>
  <c r="AP23" i="20"/>
  <c r="AQ23" i="20"/>
  <c r="AS23" i="20"/>
  <c r="AT23" i="20"/>
  <c r="AU23" i="20"/>
  <c r="AL23" i="20"/>
  <c r="AR23" i="20"/>
  <c r="AJ24" i="20"/>
  <c r="AN24" i="20"/>
  <c r="AO24" i="20"/>
  <c r="AQ24" i="20"/>
  <c r="AR24" i="20"/>
  <c r="AS24" i="20"/>
  <c r="AU24" i="20"/>
  <c r="AK24" i="20"/>
  <c r="AL24" i="20"/>
  <c r="AM24" i="20"/>
  <c r="AP24" i="20"/>
  <c r="AT24" i="20"/>
  <c r="AJ25" i="20"/>
  <c r="AK25" i="20"/>
  <c r="AL25" i="20"/>
  <c r="AM25" i="20"/>
  <c r="AN25" i="20"/>
  <c r="AO25" i="20"/>
  <c r="AP25" i="20"/>
  <c r="AQ25" i="20"/>
  <c r="AR25" i="20"/>
  <c r="AS25" i="20"/>
  <c r="AT25" i="20"/>
  <c r="AU25" i="20"/>
  <c r="AJ26" i="20"/>
  <c r="AK26" i="20"/>
  <c r="AL26" i="20"/>
  <c r="AM26" i="20"/>
  <c r="AN26" i="20"/>
  <c r="AO26" i="20"/>
  <c r="AP26" i="20"/>
  <c r="AR26" i="20"/>
  <c r="AS26" i="20"/>
  <c r="AT26" i="20"/>
  <c r="AQ26" i="20"/>
  <c r="AU26" i="20"/>
  <c r="AJ27" i="20"/>
  <c r="AK27" i="20"/>
  <c r="AL27" i="20"/>
  <c r="AM27" i="20"/>
  <c r="AN27" i="20"/>
  <c r="AO27" i="20"/>
  <c r="AQ27" i="20"/>
  <c r="AS27" i="20"/>
  <c r="AT27" i="20"/>
  <c r="AU27" i="20"/>
  <c r="AP27" i="20"/>
  <c r="AR27" i="20"/>
  <c r="AJ28" i="20"/>
  <c r="AN28" i="20"/>
  <c r="AO28" i="20"/>
  <c r="AP28" i="20"/>
  <c r="AQ28" i="20"/>
  <c r="AR28" i="20"/>
  <c r="AT28" i="20"/>
  <c r="AU28" i="20"/>
  <c r="AK28" i="20"/>
  <c r="AL28" i="20"/>
  <c r="AM28" i="20"/>
  <c r="AS28" i="20"/>
  <c r="AK29" i="20"/>
  <c r="AO29" i="20"/>
  <c r="AP29" i="20"/>
  <c r="AQ29" i="20"/>
  <c r="AR29" i="20"/>
  <c r="AS29" i="20"/>
  <c r="AU29" i="20"/>
  <c r="AJ29" i="20"/>
  <c r="AL29" i="20"/>
  <c r="AM29" i="20"/>
  <c r="AN29" i="20"/>
  <c r="AT29" i="20"/>
  <c r="AJ30" i="20"/>
  <c r="AK30" i="20"/>
  <c r="AL30" i="20"/>
  <c r="AM30" i="20"/>
  <c r="AN30" i="20"/>
  <c r="AO30" i="20"/>
  <c r="AP30" i="20"/>
  <c r="AS30" i="20"/>
  <c r="AT30" i="20"/>
  <c r="AQ30" i="20"/>
  <c r="AR30" i="20"/>
  <c r="AU30" i="20"/>
  <c r="AJ31" i="20"/>
  <c r="AK31" i="20"/>
  <c r="AL31" i="20"/>
  <c r="AM31" i="20"/>
  <c r="AO31" i="20"/>
  <c r="AP31" i="20"/>
  <c r="AQ31" i="20"/>
  <c r="AS31" i="20"/>
  <c r="AT31" i="20"/>
  <c r="AU31" i="20"/>
  <c r="AN31" i="20"/>
  <c r="AR31" i="20"/>
  <c r="AJ32" i="20"/>
  <c r="AN32" i="20"/>
  <c r="AP32" i="20"/>
  <c r="AQ32" i="20"/>
  <c r="AR32" i="20"/>
  <c r="AT32" i="20"/>
  <c r="AK32" i="20"/>
  <c r="AL32" i="20"/>
  <c r="AM32" i="20"/>
  <c r="AO32" i="20"/>
  <c r="AS32" i="20"/>
  <c r="AU32" i="20"/>
  <c r="AJ33" i="20"/>
  <c r="AK33" i="20"/>
  <c r="AM33" i="20"/>
  <c r="AO33" i="20"/>
  <c r="AP33" i="20"/>
  <c r="AQ33" i="20"/>
  <c r="AR33" i="20"/>
  <c r="AS33" i="20"/>
  <c r="AT33" i="20"/>
  <c r="AU33" i="20"/>
  <c r="AL33" i="20"/>
  <c r="AN33" i="20"/>
  <c r="AJ34" i="20"/>
  <c r="AL34" i="20"/>
  <c r="AN34" i="20"/>
  <c r="AP34" i="20"/>
  <c r="AQ34" i="20"/>
  <c r="AR34" i="20"/>
  <c r="AS34" i="20"/>
  <c r="AT34" i="20"/>
  <c r="AU34" i="20"/>
  <c r="AK34" i="20"/>
  <c r="AM34" i="20"/>
  <c r="AO34" i="20"/>
  <c r="AJ35" i="20"/>
  <c r="AM35" i="20"/>
  <c r="AN35" i="20"/>
  <c r="AO35" i="20"/>
  <c r="AP35" i="20"/>
  <c r="AQ35" i="20"/>
  <c r="AR35" i="20"/>
  <c r="AS35" i="20"/>
  <c r="AT35" i="20"/>
  <c r="AU35" i="20"/>
  <c r="AK35" i="20"/>
  <c r="AL35" i="20"/>
  <c r="AJ36" i="20"/>
  <c r="AN36" i="20"/>
  <c r="AP36" i="20"/>
  <c r="AQ36" i="20"/>
  <c r="AR36" i="20"/>
  <c r="AU36" i="20"/>
  <c r="AK36" i="20"/>
  <c r="AL36" i="20"/>
  <c r="AM36" i="20"/>
  <c r="AO36" i="20"/>
  <c r="AS36" i="20"/>
  <c r="AT36" i="20"/>
  <c r="AJ37" i="20"/>
  <c r="AK37" i="20"/>
  <c r="AL37" i="20"/>
  <c r="AM37" i="20"/>
  <c r="AO37" i="20"/>
  <c r="AP37" i="20"/>
  <c r="AQ37" i="20"/>
  <c r="AR37" i="20"/>
  <c r="AS37" i="20"/>
  <c r="AT37" i="20"/>
  <c r="AU37" i="20"/>
  <c r="AN37" i="20"/>
  <c r="AK38" i="20"/>
  <c r="AL38" i="20"/>
  <c r="AM38" i="20"/>
  <c r="AN38" i="20"/>
  <c r="AO38" i="20"/>
  <c r="AP38" i="20"/>
  <c r="AQ38" i="20"/>
  <c r="AS38" i="20"/>
  <c r="AT38" i="20"/>
  <c r="AU38" i="20"/>
  <c r="AJ38" i="20"/>
  <c r="AR38" i="20"/>
  <c r="AJ39" i="20"/>
  <c r="AL39" i="20"/>
  <c r="AM39" i="20"/>
  <c r="AN39" i="20"/>
  <c r="AO39" i="20"/>
  <c r="AP39" i="20"/>
  <c r="AQ39" i="20"/>
  <c r="AR39" i="20"/>
  <c r="AS39" i="20"/>
  <c r="AT39" i="20"/>
  <c r="AU39" i="20"/>
  <c r="AK39" i="20"/>
  <c r="AJ40" i="20"/>
  <c r="AK40" i="20"/>
  <c r="AL40" i="20"/>
  <c r="AM40" i="20"/>
  <c r="AO40" i="20"/>
  <c r="AP40" i="20"/>
  <c r="AQ40" i="20"/>
  <c r="AS40" i="20"/>
  <c r="AT40" i="20"/>
  <c r="AU40" i="20"/>
  <c r="AN40" i="20"/>
  <c r="AR40" i="20"/>
  <c r="AK41" i="20"/>
  <c r="AL41" i="20"/>
  <c r="AM41" i="20"/>
  <c r="AO41" i="20"/>
  <c r="AP41" i="20"/>
  <c r="AQ41" i="20"/>
  <c r="AS41" i="20"/>
  <c r="AT41" i="20"/>
  <c r="AU41" i="20"/>
  <c r="AJ41" i="20"/>
  <c r="AN41" i="20"/>
  <c r="AR41" i="20"/>
  <c r="AJ42" i="20"/>
  <c r="AL42" i="20"/>
  <c r="AM42" i="20"/>
  <c r="AN42" i="20"/>
  <c r="AO42" i="20"/>
  <c r="AP42" i="20"/>
  <c r="AQ42" i="20"/>
  <c r="AS42" i="20"/>
  <c r="AT42" i="20"/>
  <c r="AU42" i="20"/>
  <c r="AK42" i="20"/>
  <c r="AR42" i="20"/>
  <c r="AJ43" i="20"/>
  <c r="AN43" i="20"/>
  <c r="AO43" i="20"/>
  <c r="AP43" i="20"/>
  <c r="AQ43" i="20"/>
  <c r="AR43" i="20"/>
  <c r="AS43" i="20"/>
  <c r="AT43" i="20"/>
  <c r="AK43" i="20"/>
  <c r="AL43" i="20"/>
  <c r="AM43" i="20"/>
  <c r="AU43" i="20"/>
  <c r="AJ44" i="20"/>
  <c r="AK44" i="20"/>
  <c r="AL44" i="20"/>
  <c r="AM44" i="20"/>
  <c r="AN44" i="20"/>
  <c r="AO44" i="20"/>
  <c r="AP44" i="20"/>
  <c r="AQ44" i="20"/>
  <c r="AS44" i="20"/>
  <c r="AT44" i="20"/>
  <c r="AU44" i="20"/>
  <c r="AR44" i="20"/>
  <c r="AJ45" i="20"/>
  <c r="AK45" i="20"/>
  <c r="AL45" i="20"/>
  <c r="AN45" i="20"/>
  <c r="AO45" i="20"/>
  <c r="AP45" i="20"/>
  <c r="AQ45" i="20"/>
  <c r="AR45" i="20"/>
  <c r="AS45" i="20"/>
  <c r="AT45" i="20"/>
  <c r="AM45" i="20"/>
  <c r="AU45" i="20"/>
  <c r="AJ46" i="20"/>
  <c r="AL46" i="20"/>
  <c r="AM46" i="20"/>
  <c r="AN46" i="20"/>
  <c r="AO46" i="20"/>
  <c r="AP46" i="20"/>
  <c r="AQ46" i="20"/>
  <c r="AR46" i="20"/>
  <c r="AS46" i="20"/>
  <c r="AT46" i="20"/>
  <c r="AU46" i="20"/>
  <c r="AK46" i="20"/>
  <c r="AJ47" i="20"/>
  <c r="AK47" i="20"/>
  <c r="AL47" i="20"/>
  <c r="AM47" i="20"/>
  <c r="AN47" i="20"/>
  <c r="AO47" i="20"/>
  <c r="AQ47" i="20"/>
  <c r="AR47" i="20"/>
  <c r="AT47" i="20"/>
  <c r="AU47" i="20"/>
  <c r="AP47" i="20"/>
  <c r="AS47" i="20"/>
  <c r="AJ48" i="20"/>
  <c r="AN48" i="20"/>
  <c r="AO48" i="20"/>
  <c r="AP48" i="20"/>
  <c r="AQ48" i="20"/>
  <c r="AR48" i="20"/>
  <c r="AT48" i="20"/>
  <c r="AU48" i="20"/>
  <c r="AK48" i="20"/>
  <c r="AL48" i="20"/>
  <c r="AM48" i="20"/>
  <c r="AS48" i="20"/>
  <c r="AJ49" i="20"/>
  <c r="AK49" i="20"/>
  <c r="AL49" i="20"/>
  <c r="AM49" i="20"/>
  <c r="AN49" i="20"/>
  <c r="AO49" i="20"/>
  <c r="AQ49" i="20"/>
  <c r="AR49" i="20"/>
  <c r="AS49" i="20"/>
  <c r="AT49" i="20"/>
  <c r="AU49" i="20"/>
  <c r="AP49" i="20"/>
  <c r="AJ50" i="20"/>
  <c r="AL50" i="20"/>
  <c r="AP50" i="20"/>
  <c r="AR50" i="20"/>
  <c r="AS50" i="20"/>
  <c r="AT50" i="20"/>
  <c r="AK50" i="20"/>
  <c r="AM50" i="20"/>
  <c r="AN50" i="20"/>
  <c r="AO50" i="20"/>
  <c r="AQ50" i="20"/>
  <c r="AU50" i="20"/>
  <c r="AJ51" i="20"/>
  <c r="AK51" i="20"/>
  <c r="AM51" i="20"/>
  <c r="AN51" i="20"/>
  <c r="AO51" i="20"/>
  <c r="AP51" i="20"/>
  <c r="AQ51" i="20"/>
  <c r="AS51" i="20"/>
  <c r="AT51" i="20"/>
  <c r="AU51" i="20"/>
  <c r="AL51" i="20"/>
  <c r="AR51" i="20"/>
  <c r="AJ52" i="20"/>
  <c r="AN52" i="20"/>
  <c r="AO52" i="20"/>
  <c r="AP52" i="20"/>
  <c r="AQ52" i="20"/>
  <c r="AR52" i="20"/>
  <c r="AS52" i="20"/>
  <c r="AU52" i="20"/>
  <c r="AK52" i="20"/>
  <c r="AL52" i="20"/>
  <c r="AM52" i="20"/>
  <c r="AT52" i="20"/>
  <c r="AJ53" i="20"/>
  <c r="AK53" i="20"/>
  <c r="AL53" i="20"/>
  <c r="AM53" i="20"/>
  <c r="AN53" i="20"/>
  <c r="AO53" i="20"/>
  <c r="AP53" i="20"/>
  <c r="AQ53" i="20"/>
  <c r="AR53" i="20"/>
  <c r="AS53" i="20"/>
  <c r="AT53" i="20"/>
  <c r="AU53" i="20"/>
  <c r="AJ54" i="20"/>
  <c r="AL54" i="20"/>
  <c r="AN54" i="20"/>
  <c r="AO54" i="20"/>
  <c r="AP54" i="20"/>
  <c r="AT54" i="20"/>
  <c r="AK54" i="20"/>
  <c r="AM54" i="20"/>
  <c r="AQ54" i="20"/>
  <c r="AR54" i="20"/>
  <c r="AS54" i="20"/>
  <c r="AU54" i="20"/>
  <c r="AJ55" i="20"/>
  <c r="AK55" i="20"/>
  <c r="AL55" i="20"/>
  <c r="AM55" i="20"/>
  <c r="AO55" i="20"/>
  <c r="AQ55" i="20"/>
  <c r="AR55" i="20"/>
  <c r="AT55" i="20"/>
  <c r="AU55" i="20"/>
  <c r="AN55" i="20"/>
  <c r="AP55" i="20"/>
  <c r="AS55" i="20"/>
  <c r="AJ56" i="20"/>
  <c r="AN56" i="20"/>
  <c r="AP56" i="20"/>
  <c r="AR56" i="20"/>
  <c r="AT56" i="20"/>
  <c r="AK56" i="20"/>
  <c r="AL56" i="20"/>
  <c r="AM56" i="20"/>
  <c r="AO56" i="20"/>
  <c r="AQ56" i="20"/>
  <c r="AS56" i="20"/>
  <c r="AU56" i="20"/>
  <c r="AJ57" i="20"/>
  <c r="AK57" i="20"/>
  <c r="AL57" i="20"/>
  <c r="AM57" i="20"/>
  <c r="AN57" i="20"/>
  <c r="AO57" i="20"/>
  <c r="AP57" i="20"/>
  <c r="AQ57" i="20"/>
  <c r="AR57" i="20"/>
  <c r="AS57" i="20"/>
  <c r="AU57" i="20"/>
  <c r="AT57" i="20"/>
  <c r="AJ58" i="20"/>
  <c r="AK58" i="20"/>
  <c r="AL58" i="20"/>
  <c r="AM58" i="20"/>
  <c r="AO58" i="20"/>
  <c r="AP58" i="20"/>
  <c r="AR58" i="20"/>
  <c r="AS58" i="20"/>
  <c r="AT58" i="20"/>
  <c r="AU58" i="20"/>
  <c r="AN58" i="20"/>
  <c r="AQ58" i="20"/>
  <c r="AJ59" i="20"/>
  <c r="AL59" i="20"/>
  <c r="AM59" i="20"/>
  <c r="AQ59" i="20"/>
  <c r="AR59" i="20"/>
  <c r="AS59" i="20"/>
  <c r="AT59" i="20"/>
  <c r="AU59" i="20"/>
  <c r="AK59" i="20"/>
  <c r="AN59" i="20"/>
  <c r="AO59" i="20"/>
  <c r="AP59" i="20"/>
  <c r="AJ60" i="20"/>
  <c r="AN60" i="20"/>
  <c r="AP60" i="20"/>
  <c r="AQ60" i="20"/>
  <c r="AR60" i="20"/>
  <c r="AU60" i="20"/>
  <c r="AK60" i="20"/>
  <c r="AL60" i="20"/>
  <c r="AM60" i="20"/>
  <c r="AO60" i="20"/>
  <c r="AS60" i="20"/>
  <c r="AT60" i="20"/>
  <c r="AJ61" i="20"/>
  <c r="AK61" i="20"/>
  <c r="AL61" i="20"/>
  <c r="AM61" i="20"/>
  <c r="AO61" i="20"/>
  <c r="AQ61" i="20"/>
  <c r="AR61" i="20"/>
  <c r="AS61" i="20"/>
  <c r="AT61" i="20"/>
  <c r="AU61" i="20"/>
  <c r="AN61" i="20"/>
  <c r="AP61" i="20"/>
  <c r="AJ62" i="20"/>
  <c r="AL62" i="20"/>
  <c r="AM62" i="20"/>
  <c r="AN62" i="20"/>
  <c r="AP62" i="20"/>
  <c r="AR62" i="20"/>
  <c r="AT62" i="20"/>
  <c r="AU62" i="20"/>
  <c r="AK62" i="20"/>
  <c r="AO62" i="20"/>
  <c r="AQ62" i="20"/>
  <c r="AS62" i="20"/>
  <c r="AJ63" i="20"/>
  <c r="AK63" i="20"/>
  <c r="AM63" i="20"/>
  <c r="AN63" i="20"/>
  <c r="AO63" i="20"/>
  <c r="AQ63" i="20"/>
  <c r="AS63" i="20"/>
  <c r="AT63" i="20"/>
  <c r="AU63" i="20"/>
  <c r="AL63" i="20"/>
  <c r="AP63" i="20"/>
  <c r="AR63" i="20"/>
  <c r="AJ64" i="20"/>
  <c r="AN64" i="20"/>
  <c r="AO64" i="20"/>
  <c r="AP64" i="20"/>
  <c r="AR64" i="20"/>
  <c r="AS64" i="20"/>
  <c r="AT64" i="20"/>
  <c r="AK64" i="20"/>
  <c r="AL64" i="20"/>
  <c r="AM64" i="20"/>
  <c r="AQ64" i="20"/>
  <c r="AU64" i="20"/>
  <c r="AJ65" i="20"/>
  <c r="AK65" i="20"/>
  <c r="AL65" i="20"/>
  <c r="AM65" i="20"/>
  <c r="AN65" i="20"/>
  <c r="AO65" i="20"/>
  <c r="AP65" i="20"/>
  <c r="AR65" i="20"/>
  <c r="AS65" i="20"/>
  <c r="AT65" i="20"/>
  <c r="AU65" i="20"/>
  <c r="AQ65" i="20"/>
  <c r="AJ66" i="20"/>
  <c r="AL66" i="20"/>
  <c r="AM66" i="20"/>
  <c r="AO66" i="20"/>
  <c r="AP66" i="20"/>
  <c r="AR66" i="20"/>
  <c r="AS66" i="20"/>
  <c r="AT66" i="20"/>
  <c r="AU66" i="20"/>
  <c r="AK66" i="20"/>
  <c r="AN66" i="20"/>
  <c r="AQ66" i="20"/>
  <c r="AJ67" i="20"/>
  <c r="AL67" i="20"/>
  <c r="AM67" i="20"/>
  <c r="AO67" i="20"/>
  <c r="AP67" i="20"/>
  <c r="AQ67" i="20"/>
  <c r="AR67" i="20"/>
  <c r="AS67" i="20"/>
  <c r="AT67" i="20"/>
  <c r="AU67" i="20"/>
  <c r="AK67" i="20"/>
  <c r="AN67" i="20"/>
  <c r="AJ68" i="20"/>
  <c r="AN68" i="20"/>
  <c r="AO68" i="20"/>
  <c r="AP68" i="20"/>
  <c r="AR68" i="20"/>
  <c r="AT68" i="20"/>
  <c r="AU68" i="20"/>
  <c r="AK68" i="20"/>
  <c r="AL68" i="20"/>
  <c r="AM68" i="20"/>
  <c r="AQ68" i="20"/>
  <c r="AS68" i="20"/>
  <c r="AJ69" i="20"/>
  <c r="AK69" i="20"/>
  <c r="AL69" i="20"/>
  <c r="AM69" i="20"/>
  <c r="AN69" i="20"/>
  <c r="AO69" i="20"/>
  <c r="AP69" i="20"/>
  <c r="AQ69" i="20"/>
  <c r="AR69" i="20"/>
  <c r="AS69" i="20"/>
  <c r="AT69" i="20"/>
  <c r="AU69" i="20"/>
  <c r="AJ70" i="20"/>
  <c r="AL70" i="20"/>
  <c r="AM70" i="20"/>
  <c r="AN70" i="20"/>
  <c r="AO70" i="20"/>
  <c r="AP70" i="20"/>
  <c r="AQ70" i="20"/>
  <c r="AS70" i="20"/>
  <c r="AT70" i="20"/>
  <c r="AU70" i="20"/>
  <c r="AK70" i="20"/>
  <c r="AR70" i="20"/>
  <c r="AJ71" i="20"/>
  <c r="AK71" i="20"/>
  <c r="AL71" i="20"/>
  <c r="AM71" i="20"/>
  <c r="AN71" i="20"/>
  <c r="AO71" i="20"/>
  <c r="AP71" i="20"/>
  <c r="AQ71" i="20"/>
  <c r="AR71" i="20"/>
  <c r="AS71" i="20"/>
  <c r="AT71" i="20"/>
  <c r="AU71" i="20"/>
  <c r="AJ72" i="20"/>
  <c r="AN72" i="20"/>
  <c r="AO72" i="20"/>
  <c r="AP72" i="20"/>
  <c r="AR72" i="20"/>
  <c r="AS72" i="20"/>
  <c r="AT72" i="20"/>
  <c r="AU72" i="20"/>
  <c r="AK72" i="20"/>
  <c r="AL72" i="20"/>
  <c r="AM72" i="20"/>
  <c r="AQ72" i="20"/>
  <c r="AJ73" i="20"/>
  <c r="AK73" i="20"/>
  <c r="AL73" i="20"/>
  <c r="AM73" i="20"/>
  <c r="AN73" i="20"/>
  <c r="AO73" i="20"/>
  <c r="AP73" i="20"/>
  <c r="AQ73" i="20"/>
  <c r="AR73" i="20"/>
  <c r="AS73" i="20"/>
  <c r="AU73" i="20"/>
  <c r="AT73" i="20"/>
  <c r="AJ74" i="20"/>
  <c r="AN74" i="20"/>
  <c r="AO74" i="20"/>
  <c r="AP74" i="20"/>
  <c r="AQ74" i="20"/>
  <c r="AR74" i="20"/>
  <c r="AT74" i="20"/>
  <c r="AU74" i="20"/>
  <c r="AK74" i="20"/>
  <c r="AL74" i="20"/>
  <c r="AM74" i="20"/>
  <c r="AS74" i="20"/>
  <c r="AJ75" i="20"/>
  <c r="AK75" i="20"/>
  <c r="AO75" i="20"/>
  <c r="AP75" i="20"/>
  <c r="AQ75" i="20"/>
  <c r="AR75" i="20"/>
  <c r="AS75" i="20"/>
  <c r="AT75" i="20"/>
  <c r="AL75" i="20"/>
  <c r="AM75" i="20"/>
  <c r="AN75" i="20"/>
  <c r="AU75" i="20"/>
  <c r="AK76" i="20"/>
  <c r="AL76" i="20"/>
  <c r="AP76" i="20"/>
  <c r="AQ76" i="20"/>
  <c r="AR76" i="20"/>
  <c r="AS76" i="20"/>
  <c r="AT76" i="20"/>
  <c r="AU76" i="20"/>
  <c r="AJ76" i="20"/>
  <c r="AM76" i="20"/>
  <c r="AN76" i="20"/>
  <c r="AO76" i="20"/>
  <c r="AJ77" i="20"/>
  <c r="AM77" i="20"/>
  <c r="AN77" i="20"/>
  <c r="AP77" i="20"/>
  <c r="AQ77" i="20"/>
  <c r="AR77" i="20"/>
  <c r="AT77" i="20"/>
  <c r="AU77" i="20"/>
  <c r="AK77" i="20"/>
  <c r="AL77" i="20"/>
  <c r="AO77" i="20"/>
  <c r="AS77" i="20"/>
  <c r="AJ78" i="20"/>
  <c r="AN78" i="20"/>
  <c r="AO78" i="20"/>
  <c r="AP78" i="20"/>
  <c r="AQ78" i="20"/>
  <c r="AR78" i="20"/>
  <c r="AK78" i="20"/>
  <c r="AL78" i="20"/>
  <c r="AM78" i="20"/>
  <c r="AS78" i="20"/>
  <c r="AT78" i="20"/>
  <c r="AU78" i="20"/>
  <c r="AK79" i="20"/>
  <c r="AO79" i="20"/>
  <c r="AP79" i="20"/>
  <c r="AQ79" i="20"/>
  <c r="AS79" i="20"/>
  <c r="AU79" i="20"/>
  <c r="AJ79" i="20"/>
  <c r="AL79" i="20"/>
  <c r="AM79" i="20"/>
  <c r="AN79" i="20"/>
  <c r="AR79" i="20"/>
  <c r="AT79" i="20"/>
  <c r="AJ80" i="20"/>
  <c r="AK80" i="20"/>
  <c r="AL80" i="20"/>
  <c r="AV80" i="20" s="1"/>
  <c r="AW80" i="20" s="1"/>
  <c r="AX80" i="20" s="1"/>
  <c r="AM80" i="20"/>
  <c r="AN80" i="20"/>
  <c r="AO80" i="20"/>
  <c r="AP80" i="20"/>
  <c r="AR80" i="20"/>
  <c r="AS80" i="20"/>
  <c r="AT80" i="20"/>
  <c r="AU80" i="20"/>
  <c r="AQ80" i="20"/>
  <c r="AK81" i="20"/>
  <c r="AL81" i="20"/>
  <c r="AM81" i="20"/>
  <c r="AN81" i="20"/>
  <c r="AO81" i="20"/>
  <c r="AP81" i="20"/>
  <c r="AQ81" i="20"/>
  <c r="AS81" i="20"/>
  <c r="AT81" i="20"/>
  <c r="AU81" i="20"/>
  <c r="AJ81" i="20"/>
  <c r="AR81" i="20"/>
  <c r="AV70" i="20"/>
  <c r="AW70" i="20"/>
  <c r="AX70" i="20" s="1"/>
  <c r="AV38" i="20"/>
  <c r="AW38" i="20" s="1"/>
  <c r="AX38" i="20" s="1"/>
  <c r="AV37" i="20"/>
  <c r="AW37" i="20" s="1"/>
  <c r="AX37" i="20" s="1"/>
  <c r="AV69" i="20"/>
  <c r="AW69" i="20"/>
  <c r="AX69" i="20" s="1"/>
  <c r="AV56" i="20"/>
  <c r="AW56" i="20" s="1"/>
  <c r="AX56" i="20" s="1"/>
  <c r="AV43" i="20"/>
  <c r="AW43" i="20" s="1"/>
  <c r="AX43" i="20" s="1"/>
  <c r="AV42" i="20"/>
  <c r="AW42" i="20" s="1"/>
  <c r="AX42" i="20" s="1"/>
  <c r="AV36" i="20"/>
  <c r="AW36" i="20" s="1"/>
  <c r="AX36" i="20" s="1"/>
  <c r="AV35" i="20"/>
  <c r="AW35" i="20" s="1"/>
  <c r="AX35" i="20" s="1"/>
  <c r="AV34" i="20"/>
  <c r="AW34" i="20" s="1"/>
  <c r="AX34" i="20" s="1"/>
  <c r="AV33" i="20"/>
  <c r="AW33" i="20" s="1"/>
  <c r="AX33" i="20" s="1"/>
  <c r="AV32" i="20"/>
  <c r="AW32" i="20" s="1"/>
  <c r="AX32" i="20" s="1"/>
  <c r="AV31" i="20"/>
  <c r="AW31" i="20"/>
  <c r="AX31" i="20" s="1"/>
  <c r="AV30" i="20"/>
  <c r="AW30" i="20"/>
  <c r="AX30" i="20" s="1"/>
  <c r="AV28" i="20"/>
  <c r="AW28" i="20"/>
  <c r="AX28" i="20" s="1"/>
  <c r="AV27" i="20"/>
  <c r="AW27" i="20"/>
  <c r="AX27" i="20" s="1"/>
  <c r="AV26" i="20"/>
  <c r="AW26" i="20"/>
  <c r="AX26" i="20" s="1"/>
  <c r="AV25" i="20"/>
  <c r="AW25" i="20"/>
  <c r="AX25" i="20" s="1"/>
  <c r="AV24" i="20"/>
  <c r="AW24" i="20"/>
  <c r="AX24" i="20" s="1"/>
  <c r="AV23" i="20"/>
  <c r="AW23" i="20"/>
  <c r="AX23" i="20" s="1"/>
  <c r="AV22" i="20"/>
  <c r="AW22" i="20" s="1"/>
  <c r="AX22" i="20" s="1"/>
  <c r="AV17" i="20"/>
  <c r="AW17" i="20" s="1"/>
  <c r="AX17" i="20" s="1"/>
  <c r="AV68" i="20"/>
  <c r="AW68" i="20" s="1"/>
  <c r="AX68" i="20" s="1"/>
  <c r="AV67" i="20"/>
  <c r="AW67" i="20"/>
  <c r="AX67" i="20" s="1"/>
  <c r="AV66" i="20"/>
  <c r="AW66" i="20" s="1"/>
  <c r="AX66" i="20" s="1"/>
  <c r="AV65" i="20"/>
  <c r="AW65" i="20"/>
  <c r="AX65" i="20" s="1"/>
  <c r="AV64" i="20"/>
  <c r="AW64" i="20" s="1"/>
  <c r="AX64" i="20" s="1"/>
  <c r="AV63" i="20"/>
  <c r="AW63" i="20" s="1"/>
  <c r="AX63" i="20" s="1"/>
  <c r="AV55" i="20"/>
  <c r="AW55" i="20" s="1"/>
  <c r="AX55" i="20" s="1"/>
  <c r="AV54" i="20"/>
  <c r="AW54" i="20"/>
  <c r="AX54" i="20" s="1"/>
  <c r="AV53" i="20"/>
  <c r="AW53" i="20"/>
  <c r="AX53" i="20" s="1"/>
  <c r="AV52" i="20"/>
  <c r="AW52" i="20"/>
  <c r="AX52" i="20"/>
  <c r="H52" i="20" s="1"/>
  <c r="AV51" i="20"/>
  <c r="AW51" i="20" s="1"/>
  <c r="AX51" i="20" s="1"/>
  <c r="AV50" i="20"/>
  <c r="AW50" i="20"/>
  <c r="AX50" i="20"/>
  <c r="AY50" i="20" s="1"/>
  <c r="AV49" i="20"/>
  <c r="AW49" i="20" s="1"/>
  <c r="AX49" i="20" s="1"/>
  <c r="AV48" i="20"/>
  <c r="AW48" i="20" s="1"/>
  <c r="AX48" i="20" s="1"/>
  <c r="AV47" i="20"/>
  <c r="AW47" i="20"/>
  <c r="AX47" i="20" s="1"/>
  <c r="AV40" i="20"/>
  <c r="AW40" i="20" s="1"/>
  <c r="AX40" i="20" s="1"/>
  <c r="AV29" i="20"/>
  <c r="AW29" i="20"/>
  <c r="AX29" i="20" s="1"/>
  <c r="AV21" i="20"/>
  <c r="AW21" i="20" s="1"/>
  <c r="AX21" i="20" s="1"/>
  <c r="AV20" i="20"/>
  <c r="AW20" i="20"/>
  <c r="AX20" i="20" s="1"/>
  <c r="AV19" i="20"/>
  <c r="AW19" i="20" s="1"/>
  <c r="AX19" i="20" s="1"/>
  <c r="AV18" i="20"/>
  <c r="AW18" i="20"/>
  <c r="AX18" i="20" s="1"/>
  <c r="AV16" i="20"/>
  <c r="AW16" i="20" s="1"/>
  <c r="AX16" i="20" s="1"/>
  <c r="AV15" i="20"/>
  <c r="AW15" i="20" s="1"/>
  <c r="AX15" i="20" s="1"/>
  <c r="AV78" i="20"/>
  <c r="AW78" i="20" s="1"/>
  <c r="AX78" i="20" s="1"/>
  <c r="AV77" i="20"/>
  <c r="AW77" i="20" s="1"/>
  <c r="AX77" i="20" s="1"/>
  <c r="AV76" i="20"/>
  <c r="AW76" i="20" s="1"/>
  <c r="AX76" i="20" s="1"/>
  <c r="AV75" i="20"/>
  <c r="AW75" i="20" s="1"/>
  <c r="AX75" i="20" s="1"/>
  <c r="AV74" i="20"/>
  <c r="AW74" i="20" s="1"/>
  <c r="AX74" i="20" s="1"/>
  <c r="AV73" i="20"/>
  <c r="AW73" i="20" s="1"/>
  <c r="AX73" i="20" s="1"/>
  <c r="AV62" i="20"/>
  <c r="AW62" i="20" s="1"/>
  <c r="AX62" i="20" s="1"/>
  <c r="AV61" i="20"/>
  <c r="AW61" i="20" s="1"/>
  <c r="AX61" i="20" s="1"/>
  <c r="AV46" i="20"/>
  <c r="AW46" i="20" s="1"/>
  <c r="AX46" i="20" s="1"/>
  <c r="AV39" i="20"/>
  <c r="AW39" i="20" s="1"/>
  <c r="AX39" i="20" s="1"/>
  <c r="AV81" i="20"/>
  <c r="AW81" i="20"/>
  <c r="AX81" i="20" s="1"/>
  <c r="AV79" i="20"/>
  <c r="AW79" i="20"/>
  <c r="AX79" i="20" s="1"/>
  <c r="AV72" i="20"/>
  <c r="AW72" i="20"/>
  <c r="AX72" i="20" s="1"/>
  <c r="AV71" i="20"/>
  <c r="AW71" i="20"/>
  <c r="AX71" i="20" s="1"/>
  <c r="AV60" i="20"/>
  <c r="AW60" i="20" s="1"/>
  <c r="AX60" i="20" s="1"/>
  <c r="AV59" i="20"/>
  <c r="AW59" i="20"/>
  <c r="AX59" i="20"/>
  <c r="H59" i="20" s="1"/>
  <c r="AV58" i="20"/>
  <c r="AW58" i="20" s="1"/>
  <c r="AX58" i="20" s="1"/>
  <c r="AV57" i="20"/>
  <c r="AW57" i="20"/>
  <c r="AX57" i="20"/>
  <c r="AY57" i="20" s="1"/>
  <c r="AV45" i="20"/>
  <c r="AW45" i="20"/>
  <c r="AX45" i="20" s="1"/>
  <c r="AV44" i="20"/>
  <c r="AW44" i="20" s="1"/>
  <c r="AX44" i="20" s="1"/>
  <c r="AV41" i="20"/>
  <c r="AW41" i="20"/>
  <c r="AX41" i="20" s="1"/>
  <c r="AY52" i="20"/>
  <c r="H50" i="20"/>
  <c r="BM1" i="26"/>
  <c r="M1" i="26"/>
  <c r="M3" i="26" s="1"/>
  <c r="Q1" i="26"/>
  <c r="Q4" i="26" s="1"/>
  <c r="U1" i="26"/>
  <c r="U2" i="26" s="1"/>
  <c r="CI1" i="26"/>
  <c r="A1" i="28"/>
  <c r="CM1" i="26"/>
  <c r="AV1" i="26"/>
  <c r="D1" i="29"/>
  <c r="C2" i="29"/>
  <c r="G1" i="26"/>
  <c r="A1" i="26"/>
  <c r="BS1" i="26"/>
  <c r="BH1" i="26"/>
  <c r="BD1" i="26"/>
  <c r="AZ1" i="26"/>
  <c r="AQ1" i="26"/>
  <c r="A2" i="24"/>
  <c r="A79" i="24" s="1"/>
  <c r="C19" i="17" s="1"/>
  <c r="AV13" i="20" l="1"/>
  <c r="AW13" i="20" s="1"/>
  <c r="AX13" i="20" s="1"/>
  <c r="H13" i="20" s="1"/>
  <c r="R3" i="12"/>
  <c r="R5" i="12"/>
  <c r="R6" i="12"/>
  <c r="R7" i="12"/>
  <c r="R8" i="12"/>
  <c r="R9" i="12"/>
  <c r="R4" i="12"/>
  <c r="BE13" i="12"/>
  <c r="A199" i="28"/>
  <c r="B12" i="37"/>
  <c r="A272" i="28"/>
  <c r="A23" i="28"/>
  <c r="A104" i="24"/>
  <c r="A7" i="24"/>
  <c r="EH2" i="26"/>
  <c r="EH3" i="26"/>
  <c r="I34" i="53" s="1"/>
  <c r="EH4" i="26"/>
  <c r="I43" i="53" s="1"/>
  <c r="A105" i="24"/>
  <c r="A103" i="24"/>
  <c r="A93" i="24"/>
  <c r="AA19" i="12"/>
  <c r="AA20" i="12"/>
  <c r="AA21" i="12"/>
  <c r="BM15" i="12"/>
  <c r="A64" i="24"/>
  <c r="A101" i="24"/>
  <c r="AF9" i="43" s="1"/>
  <c r="A102" i="24"/>
  <c r="AF13" i="43" s="1"/>
  <c r="A270" i="28"/>
  <c r="AF17" i="43" s="1"/>
  <c r="A271" i="28"/>
  <c r="AF18" i="43" s="1"/>
  <c r="A269" i="28"/>
  <c r="AF16" i="43" s="1"/>
  <c r="A268" i="28"/>
  <c r="AF15" i="43" s="1"/>
  <c r="A267" i="28"/>
  <c r="AF14" i="43" s="1"/>
  <c r="A266" i="28"/>
  <c r="AF8" i="43" s="1"/>
  <c r="U5" i="12"/>
  <c r="U14" i="12"/>
  <c r="U6" i="12"/>
  <c r="U15" i="12"/>
  <c r="U7" i="12"/>
  <c r="U16" i="12"/>
  <c r="U8" i="12"/>
  <c r="U4" i="12"/>
  <c r="U17" i="12"/>
  <c r="U21" i="12"/>
  <c r="U9" i="12"/>
  <c r="U18" i="12"/>
  <c r="U13" i="12"/>
  <c r="U11" i="12"/>
  <c r="U19" i="12"/>
  <c r="U3" i="12"/>
  <c r="U12" i="12"/>
  <c r="U20" i="12"/>
  <c r="BQ3" i="12"/>
  <c r="BQ12" i="12"/>
  <c r="BM11" i="12"/>
  <c r="BI7" i="12"/>
  <c r="BE5" i="12"/>
  <c r="BE14" i="12"/>
  <c r="BA11" i="12"/>
  <c r="AW9" i="12"/>
  <c r="AS8" i="12"/>
  <c r="AO7" i="12"/>
  <c r="AK6" i="12"/>
  <c r="AK15" i="12"/>
  <c r="AG6" i="12"/>
  <c r="AD3" i="12"/>
  <c r="AD12" i="12"/>
  <c r="AA11" i="12"/>
  <c r="X8" i="12"/>
  <c r="AD11" i="12"/>
  <c r="BQ4" i="12"/>
  <c r="BQ13" i="12"/>
  <c r="BM3" i="12"/>
  <c r="BM12" i="12"/>
  <c r="BI8" i="12"/>
  <c r="BE6" i="12"/>
  <c r="BA3" i="12"/>
  <c r="BA12" i="12"/>
  <c r="AW11" i="12"/>
  <c r="AS9" i="12"/>
  <c r="AO8" i="12"/>
  <c r="AK7" i="12"/>
  <c r="AK16" i="12"/>
  <c r="AG7" i="12"/>
  <c r="AD4" i="12"/>
  <c r="AA3" i="12"/>
  <c r="AA12" i="12"/>
  <c r="X9" i="12"/>
  <c r="AS7" i="12"/>
  <c r="AA9" i="12"/>
  <c r="BQ5" i="12"/>
  <c r="BQ14" i="12"/>
  <c r="BM4" i="12"/>
  <c r="BM13" i="12"/>
  <c r="BI9" i="12"/>
  <c r="BE7" i="12"/>
  <c r="BA4" i="12"/>
  <c r="AW3" i="12"/>
  <c r="AW12" i="12"/>
  <c r="AS11" i="12"/>
  <c r="AO9" i="12"/>
  <c r="AK8" i="12"/>
  <c r="AG8" i="12"/>
  <c r="AD5" i="12"/>
  <c r="AA4" i="12"/>
  <c r="AA13" i="12"/>
  <c r="X11" i="12"/>
  <c r="BI6" i="12"/>
  <c r="AG5" i="12"/>
  <c r="BQ6" i="12"/>
  <c r="BQ15" i="12"/>
  <c r="BM5" i="12"/>
  <c r="BM14" i="12"/>
  <c r="BI11" i="12"/>
  <c r="BE8" i="12"/>
  <c r="BA5" i="12"/>
  <c r="AW4" i="12"/>
  <c r="AS3" i="12"/>
  <c r="AS12" i="12"/>
  <c r="AO11" i="12"/>
  <c r="AK9" i="12"/>
  <c r="AG9" i="12"/>
  <c r="AD6" i="12"/>
  <c r="AA5" i="12"/>
  <c r="AA14" i="12"/>
  <c r="X3" i="12"/>
  <c r="X12" i="12"/>
  <c r="BE4" i="12"/>
  <c r="BQ7" i="12"/>
  <c r="BQ16" i="12"/>
  <c r="BM6" i="12"/>
  <c r="BI3" i="12"/>
  <c r="BI12" i="12"/>
  <c r="BE9" i="12"/>
  <c r="BA6" i="12"/>
  <c r="AW5" i="12"/>
  <c r="AS4" i="12"/>
  <c r="AO3" i="12"/>
  <c r="AO12" i="12"/>
  <c r="AK11" i="12"/>
  <c r="AG11" i="12"/>
  <c r="AD7" i="12"/>
  <c r="AA6" i="12"/>
  <c r="AA15" i="12"/>
  <c r="X4" i="12"/>
  <c r="X13" i="12"/>
  <c r="BQ19" i="12"/>
  <c r="BQ8" i="12"/>
  <c r="BQ17" i="12"/>
  <c r="BM7" i="12"/>
  <c r="BI4" i="12"/>
  <c r="BI13" i="12"/>
  <c r="BE11" i="12"/>
  <c r="BA7" i="12"/>
  <c r="AW6" i="12"/>
  <c r="AS5" i="12"/>
  <c r="AO4" i="12"/>
  <c r="AK3" i="12"/>
  <c r="AK12" i="12"/>
  <c r="AG3" i="12"/>
  <c r="AG12" i="12"/>
  <c r="AD8" i="12"/>
  <c r="AA7" i="12"/>
  <c r="AA16" i="12"/>
  <c r="X5" i="12"/>
  <c r="X14" i="12"/>
  <c r="AW8" i="12"/>
  <c r="AA18" i="12"/>
  <c r="BQ9" i="12"/>
  <c r="BQ18" i="12"/>
  <c r="BM8" i="12"/>
  <c r="BI5" i="12"/>
  <c r="BE3" i="12"/>
  <c r="BE12" i="12"/>
  <c r="BA8" i="12"/>
  <c r="AW7" i="12"/>
  <c r="AS6" i="12"/>
  <c r="AO5" i="12"/>
  <c r="AK4" i="12"/>
  <c r="AK13" i="12"/>
  <c r="AG4" i="12"/>
  <c r="AG13" i="12"/>
  <c r="AD9" i="12"/>
  <c r="AA8" i="12"/>
  <c r="AA17" i="12"/>
  <c r="X6" i="12"/>
  <c r="BQ11" i="12"/>
  <c r="BM9" i="12"/>
  <c r="BA9" i="12"/>
  <c r="AO6" i="12"/>
  <c r="AK5" i="12"/>
  <c r="AK14" i="12"/>
  <c r="AG14" i="12"/>
  <c r="X7" i="12"/>
  <c r="AL2" i="26"/>
  <c r="AL5" i="26"/>
  <c r="AL8" i="26"/>
  <c r="AL7" i="26"/>
  <c r="AL3" i="26"/>
  <c r="AL6" i="26"/>
  <c r="AL4" i="26"/>
  <c r="AQ2" i="26"/>
  <c r="AQ10" i="26"/>
  <c r="AQ8" i="26"/>
  <c r="AQ5" i="26"/>
  <c r="AQ9" i="26"/>
  <c r="AQ6" i="26"/>
  <c r="AQ3" i="26"/>
  <c r="AQ7" i="26"/>
  <c r="AQ12" i="26"/>
  <c r="AQ4" i="26"/>
  <c r="AQ11" i="26"/>
  <c r="G3" i="26"/>
  <c r="G7" i="26"/>
  <c r="AZ8" i="26"/>
  <c r="AZ4" i="26"/>
  <c r="AZ3" i="26"/>
  <c r="AZ7" i="26"/>
  <c r="AZ6" i="26"/>
  <c r="AZ5" i="26"/>
  <c r="CM2" i="26"/>
  <c r="CM5" i="26"/>
  <c r="CM6" i="26"/>
  <c r="CM7" i="26"/>
  <c r="CM4" i="26"/>
  <c r="CM3" i="26"/>
  <c r="BD7" i="26"/>
  <c r="BD4" i="26"/>
  <c r="BD5" i="26"/>
  <c r="BD2" i="26"/>
  <c r="BD6" i="26"/>
  <c r="BD3" i="26"/>
  <c r="BH3" i="26"/>
  <c r="BH7" i="26"/>
  <c r="BH6" i="26"/>
  <c r="BH4" i="26"/>
  <c r="BH2" i="26"/>
  <c r="BH9" i="26"/>
  <c r="BH5" i="26"/>
  <c r="BH8" i="26"/>
  <c r="BS11" i="26"/>
  <c r="BS3" i="26"/>
  <c r="BS7" i="26"/>
  <c r="BS6" i="26"/>
  <c r="BS12" i="26"/>
  <c r="BS10" i="26"/>
  <c r="BS2" i="26"/>
  <c r="BS9" i="26"/>
  <c r="BS4" i="26"/>
  <c r="BS8" i="26"/>
  <c r="BS5" i="26"/>
  <c r="CI7" i="26"/>
  <c r="CI5" i="26"/>
  <c r="CI4" i="26"/>
  <c r="CI8" i="26"/>
  <c r="CI2" i="26"/>
  <c r="CI6" i="26"/>
  <c r="CI3" i="26"/>
  <c r="BM3" i="26"/>
  <c r="BM2" i="26"/>
  <c r="DT4" i="26"/>
  <c r="DT2" i="26"/>
  <c r="DT3" i="26"/>
  <c r="D4" i="29"/>
  <c r="D3" i="29"/>
  <c r="AV3" i="26"/>
  <c r="AV6" i="26"/>
  <c r="AV2" i="26"/>
  <c r="AV7" i="26"/>
  <c r="AV4" i="26"/>
  <c r="AV5" i="26"/>
  <c r="AV8" i="26"/>
  <c r="AE16" i="26"/>
  <c r="AE8" i="26"/>
  <c r="AE15" i="26"/>
  <c r="AE7" i="26"/>
  <c r="AE14" i="26"/>
  <c r="AE6" i="26"/>
  <c r="AE13" i="26"/>
  <c r="AE5" i="26"/>
  <c r="AE11" i="26"/>
  <c r="AE3" i="26"/>
  <c r="AE2" i="26"/>
  <c r="AE10" i="26"/>
  <c r="AE17" i="26"/>
  <c r="AE9" i="26"/>
  <c r="AE12" i="26"/>
  <c r="AE4" i="26"/>
  <c r="Y84" i="26"/>
  <c r="Y76" i="26"/>
  <c r="Y68" i="26"/>
  <c r="Y60" i="26"/>
  <c r="Y52" i="26"/>
  <c r="Y44" i="26"/>
  <c r="Y36" i="26"/>
  <c r="Y28" i="26"/>
  <c r="Y20" i="26"/>
  <c r="Y12" i="26"/>
  <c r="Y4" i="26"/>
  <c r="Y83" i="26"/>
  <c r="Y75" i="26"/>
  <c r="Y67" i="26"/>
  <c r="Y59" i="26"/>
  <c r="Y51" i="26"/>
  <c r="Y43" i="26"/>
  <c r="Y35" i="26"/>
  <c r="Y27" i="26"/>
  <c r="Y19" i="26"/>
  <c r="Y11" i="26"/>
  <c r="Y82" i="26"/>
  <c r="Y74" i="26"/>
  <c r="Y66" i="26"/>
  <c r="Y58" i="26"/>
  <c r="Y50" i="26"/>
  <c r="Y42" i="26"/>
  <c r="Y34" i="26"/>
  <c r="Y26" i="26"/>
  <c r="Y18" i="26"/>
  <c r="Y10" i="26"/>
  <c r="Y81" i="26"/>
  <c r="Y73" i="26"/>
  <c r="Y65" i="26"/>
  <c r="Y57" i="26"/>
  <c r="Y49" i="26"/>
  <c r="Y33" i="26"/>
  <c r="Y17" i="26"/>
  <c r="Y2" i="26"/>
  <c r="Y79" i="26"/>
  <c r="Y71" i="26"/>
  <c r="Y63" i="26"/>
  <c r="Y55" i="26"/>
  <c r="Y47" i="26"/>
  <c r="Y39" i="26"/>
  <c r="Y31" i="26"/>
  <c r="Y23" i="26"/>
  <c r="Y15" i="26"/>
  <c r="Y7" i="26"/>
  <c r="Y3" i="26"/>
  <c r="Y78" i="26"/>
  <c r="Y70" i="26"/>
  <c r="Y62" i="26"/>
  <c r="Y54" i="26"/>
  <c r="Y46" i="26"/>
  <c r="Y38" i="26"/>
  <c r="Y30" i="26"/>
  <c r="Y22" i="26"/>
  <c r="Y14" i="26"/>
  <c r="Y6" i="26"/>
  <c r="Y85" i="26"/>
  <c r="Y77" i="26"/>
  <c r="Y69" i="26"/>
  <c r="Y61" i="26"/>
  <c r="Y53" i="26"/>
  <c r="Y45" i="26"/>
  <c r="Y37" i="26"/>
  <c r="Y29" i="26"/>
  <c r="Y21" i="26"/>
  <c r="Y13" i="26"/>
  <c r="Y5" i="26"/>
  <c r="Y41" i="26"/>
  <c r="Y25" i="26"/>
  <c r="Y9" i="26"/>
  <c r="Y48" i="26"/>
  <c r="Y40" i="26"/>
  <c r="Y32" i="26"/>
  <c r="Y24" i="26"/>
  <c r="Y80" i="26"/>
  <c r="Y16" i="26"/>
  <c r="Y56" i="26"/>
  <c r="Y72" i="26"/>
  <c r="Y8" i="26"/>
  <c r="Y64" i="26"/>
  <c r="DN2" i="26"/>
  <c r="DN3" i="26"/>
  <c r="B8" i="73" s="1"/>
  <c r="DN4" i="26"/>
  <c r="B9" i="73" s="1"/>
  <c r="DH2" i="26"/>
  <c r="DH4" i="26"/>
  <c r="B5" i="17" s="1"/>
  <c r="DH5" i="26"/>
  <c r="F5" i="17" s="1"/>
  <c r="DH3" i="26"/>
  <c r="B4" i="17" s="1"/>
  <c r="DB3" i="26"/>
  <c r="CV4" i="26"/>
  <c r="B27" i="53" s="1"/>
  <c r="DB2" i="26"/>
  <c r="CV2" i="26"/>
  <c r="CV3" i="26"/>
  <c r="B22" i="53" s="1"/>
  <c r="BX79" i="26"/>
  <c r="BX71" i="26"/>
  <c r="BX63" i="26"/>
  <c r="BX55" i="26"/>
  <c r="BX47" i="26"/>
  <c r="BX39" i="26"/>
  <c r="BX31" i="26"/>
  <c r="BX23" i="26"/>
  <c r="BX15" i="26"/>
  <c r="BX7" i="26"/>
  <c r="BX86" i="26"/>
  <c r="BX78" i="26"/>
  <c r="BX70" i="26"/>
  <c r="BX62" i="26"/>
  <c r="BX54" i="26"/>
  <c r="BX46" i="26"/>
  <c r="BX38" i="26"/>
  <c r="BX30" i="26"/>
  <c r="BX22" i="26"/>
  <c r="BX14" i="26"/>
  <c r="BX6" i="26"/>
  <c r="BX85" i="26"/>
  <c r="BX77" i="26"/>
  <c r="BX69" i="26"/>
  <c r="BX61" i="26"/>
  <c r="BX53" i="26"/>
  <c r="BX37" i="26"/>
  <c r="BX29" i="26"/>
  <c r="BX21" i="26"/>
  <c r="BX13" i="26"/>
  <c r="BX5" i="26"/>
  <c r="BX84" i="26"/>
  <c r="BX45" i="26"/>
  <c r="BX82" i="26"/>
  <c r="BX74" i="26"/>
  <c r="BX66" i="26"/>
  <c r="BX58" i="26"/>
  <c r="BX50" i="26"/>
  <c r="BX42" i="26"/>
  <c r="BX34" i="26"/>
  <c r="BX26" i="26"/>
  <c r="BX18" i="26"/>
  <c r="BX10" i="26"/>
  <c r="BX81" i="26"/>
  <c r="BX73" i="26"/>
  <c r="BX65" i="26"/>
  <c r="BX57" i="26"/>
  <c r="BX49" i="26"/>
  <c r="BX41" i="26"/>
  <c r="BX33" i="26"/>
  <c r="BX25" i="26"/>
  <c r="BX17" i="26"/>
  <c r="BX9" i="26"/>
  <c r="BX80" i="26"/>
  <c r="BX72" i="26"/>
  <c r="BX64" i="26"/>
  <c r="BX56" i="26"/>
  <c r="BX48" i="26"/>
  <c r="BX40" i="26"/>
  <c r="BX32" i="26"/>
  <c r="BX24" i="26"/>
  <c r="BX16" i="26"/>
  <c r="BX8" i="26"/>
  <c r="BX76" i="26"/>
  <c r="BX68" i="26"/>
  <c r="BX36" i="26"/>
  <c r="BX4" i="26"/>
  <c r="BX67" i="26"/>
  <c r="BX2" i="26"/>
  <c r="BX60" i="26"/>
  <c r="BX28" i="26"/>
  <c r="BX59" i="26"/>
  <c r="BX52" i="26"/>
  <c r="BX20" i="26"/>
  <c r="BX12" i="26"/>
  <c r="BX43" i="26"/>
  <c r="BX3" i="26"/>
  <c r="BX35" i="26"/>
  <c r="BX27" i="26"/>
  <c r="BX11" i="26"/>
  <c r="BX51" i="26"/>
  <c r="BX19" i="26"/>
  <c r="BX83" i="26"/>
  <c r="BX44" i="26"/>
  <c r="BX75" i="26"/>
  <c r="BM14" i="26"/>
  <c r="BM6" i="26"/>
  <c r="BM9" i="26"/>
  <c r="BM13" i="26"/>
  <c r="BM5" i="26"/>
  <c r="BM12" i="26"/>
  <c r="BM4" i="26"/>
  <c r="BM8" i="26"/>
  <c r="BM11" i="26"/>
  <c r="BM10" i="26"/>
  <c r="BM7" i="26"/>
  <c r="A4" i="24"/>
  <c r="A65" i="24"/>
  <c r="A100" i="24"/>
  <c r="A99" i="24"/>
  <c r="A45" i="24"/>
  <c r="A36" i="24"/>
  <c r="A98" i="24"/>
  <c r="A17" i="24"/>
  <c r="AE28" i="37" s="1"/>
  <c r="A10" i="24"/>
  <c r="AE8" i="37" s="1"/>
  <c r="H60" i="20"/>
  <c r="AY60" i="20"/>
  <c r="H65" i="20"/>
  <c r="AY65" i="20"/>
  <c r="AY71" i="20"/>
  <c r="H71" i="20"/>
  <c r="H72" i="20"/>
  <c r="AY72" i="20"/>
  <c r="AY61" i="20"/>
  <c r="H61" i="20"/>
  <c r="AY15" i="20"/>
  <c r="H15" i="20"/>
  <c r="AY29" i="20"/>
  <c r="H29" i="20"/>
  <c r="H54" i="20"/>
  <c r="AY54" i="20"/>
  <c r="H67" i="20"/>
  <c r="AY67" i="20"/>
  <c r="H35" i="20"/>
  <c r="AY35" i="20"/>
  <c r="AY38" i="20"/>
  <c r="H38" i="20"/>
  <c r="AY41" i="20"/>
  <c r="H41" i="20"/>
  <c r="H36" i="20"/>
  <c r="AY36" i="20"/>
  <c r="H58" i="20"/>
  <c r="AY58" i="20"/>
  <c r="H16" i="20"/>
  <c r="AY16" i="20"/>
  <c r="H30" i="20"/>
  <c r="AY30" i="20"/>
  <c r="AY70" i="20"/>
  <c r="H70" i="20"/>
  <c r="AY73" i="20"/>
  <c r="H73" i="20"/>
  <c r="AY55" i="20"/>
  <c r="H55" i="20"/>
  <c r="H20" i="20"/>
  <c r="AY20" i="20"/>
  <c r="AY80" i="20"/>
  <c r="H80" i="20"/>
  <c r="H79" i="20"/>
  <c r="AY79" i="20"/>
  <c r="H40" i="20"/>
  <c r="AY40" i="20"/>
  <c r="AY68" i="20"/>
  <c r="H68" i="20"/>
  <c r="AY44" i="20"/>
  <c r="H44" i="20"/>
  <c r="H74" i="20"/>
  <c r="AY74" i="20"/>
  <c r="AY47" i="20"/>
  <c r="H47" i="20"/>
  <c r="H63" i="20"/>
  <c r="AY63" i="20"/>
  <c r="H17" i="20"/>
  <c r="AY17" i="20"/>
  <c r="AY26" i="20"/>
  <c r="H26" i="20"/>
  <c r="H31" i="20"/>
  <c r="AY31" i="20"/>
  <c r="AY43" i="20"/>
  <c r="H43" i="20"/>
  <c r="AY62" i="20"/>
  <c r="H62" i="20"/>
  <c r="AY25" i="20"/>
  <c r="H25" i="20"/>
  <c r="AY18" i="20"/>
  <c r="H18" i="20"/>
  <c r="AY51" i="20"/>
  <c r="H51" i="20"/>
  <c r="H42" i="20"/>
  <c r="AY42" i="20"/>
  <c r="H45" i="20"/>
  <c r="AY45" i="20"/>
  <c r="H81" i="20"/>
  <c r="AY81" i="20"/>
  <c r="AY75" i="20"/>
  <c r="H75" i="20"/>
  <c r="AY19" i="20"/>
  <c r="H19" i="20"/>
  <c r="AY64" i="20"/>
  <c r="H64" i="20"/>
  <c r="H22" i="20"/>
  <c r="AY22" i="20"/>
  <c r="AY56" i="20"/>
  <c r="H56" i="20"/>
  <c r="AY27" i="20"/>
  <c r="H27" i="20"/>
  <c r="H76" i="20"/>
  <c r="AY76" i="20"/>
  <c r="AY23" i="20"/>
  <c r="H23" i="20"/>
  <c r="AY69" i="20"/>
  <c r="H69" i="20"/>
  <c r="AY77" i="20"/>
  <c r="H77" i="20"/>
  <c r="AY53" i="20"/>
  <c r="H53" i="20"/>
  <c r="AY14" i="20"/>
  <c r="H14" i="20"/>
  <c r="H48" i="20"/>
  <c r="AY48" i="20"/>
  <c r="AY32" i="20"/>
  <c r="H32" i="20"/>
  <c r="H39" i="20"/>
  <c r="AY39" i="20"/>
  <c r="AY49" i="20"/>
  <c r="H49" i="20"/>
  <c r="H33" i="20"/>
  <c r="AY33" i="20"/>
  <c r="AY46" i="20"/>
  <c r="H46" i="20"/>
  <c r="H78" i="20"/>
  <c r="AY78" i="20"/>
  <c r="H21" i="20"/>
  <c r="AY21" i="20"/>
  <c r="AY66" i="20"/>
  <c r="H66" i="20"/>
  <c r="AY24" i="20"/>
  <c r="H24" i="20"/>
  <c r="AY28" i="20"/>
  <c r="H28" i="20"/>
  <c r="AY34" i="20"/>
  <c r="H34" i="20"/>
  <c r="AY37" i="20"/>
  <c r="H37" i="20"/>
  <c r="AY59" i="20"/>
  <c r="H57" i="20"/>
  <c r="AZ2" i="26"/>
  <c r="U6" i="26"/>
  <c r="G4" i="26"/>
  <c r="M2" i="26"/>
  <c r="M7" i="26"/>
  <c r="M6" i="26"/>
  <c r="M4" i="26"/>
  <c r="U5" i="26"/>
  <c r="G5" i="26"/>
  <c r="G2" i="26"/>
  <c r="G6" i="26"/>
  <c r="Q2" i="26"/>
  <c r="M5" i="26"/>
  <c r="Q5" i="26"/>
  <c r="Q3" i="26"/>
  <c r="Q6" i="26"/>
  <c r="U3" i="26"/>
  <c r="U4" i="26"/>
  <c r="A96" i="24"/>
  <c r="A81" i="24"/>
  <c r="A97" i="24"/>
  <c r="A30" i="24"/>
  <c r="A88" i="24"/>
  <c r="BE10" i="20" s="1"/>
  <c r="A22" i="24"/>
  <c r="A76" i="24"/>
  <c r="B16" i="17" s="1"/>
  <c r="A15" i="24"/>
  <c r="A69" i="24"/>
  <c r="A5" i="24"/>
  <c r="AE23" i="37" s="1"/>
  <c r="A59" i="24"/>
  <c r="A51" i="24"/>
  <c r="A42" i="24"/>
  <c r="A6" i="24"/>
  <c r="A16" i="24"/>
  <c r="A23" i="24"/>
  <c r="A31" i="24"/>
  <c r="A43" i="24"/>
  <c r="A52" i="24"/>
  <c r="A60" i="24"/>
  <c r="A70" i="24"/>
  <c r="F12" i="17" s="1"/>
  <c r="A77" i="24"/>
  <c r="A89" i="24"/>
  <c r="A8" i="24"/>
  <c r="A24" i="24"/>
  <c r="A32" i="24"/>
  <c r="A44" i="24"/>
  <c r="A53" i="24"/>
  <c r="A71" i="24"/>
  <c r="A78" i="24"/>
  <c r="A90" i="24"/>
  <c r="A9" i="24"/>
  <c r="A26" i="24"/>
  <c r="A33" i="24"/>
  <c r="A37" i="24"/>
  <c r="A46" i="24"/>
  <c r="A54" i="24"/>
  <c r="A61" i="24"/>
  <c r="A72" i="24"/>
  <c r="A82" i="24"/>
  <c r="O13" i="54" s="1"/>
  <c r="A91" i="24"/>
  <c r="A11" i="24"/>
  <c r="A18" i="24"/>
  <c r="AE15" i="37" s="1"/>
  <c r="A27" i="24"/>
  <c r="Z13" i="53" s="1"/>
  <c r="A34" i="24"/>
  <c r="A38" i="24"/>
  <c r="A47" i="24"/>
  <c r="A55" i="24"/>
  <c r="A62" i="24"/>
  <c r="Z14" i="53" s="1"/>
  <c r="A83" i="24"/>
  <c r="O18" i="54" s="1"/>
  <c r="A92" i="24"/>
  <c r="A12" i="24"/>
  <c r="AE13" i="73" s="1"/>
  <c r="A19" i="24"/>
  <c r="A28" i="24"/>
  <c r="Z16" i="53" s="1"/>
  <c r="A35" i="24"/>
  <c r="A39" i="24"/>
  <c r="A48" i="24"/>
  <c r="A56" i="24"/>
  <c r="A63" i="24"/>
  <c r="Z17" i="53" s="1"/>
  <c r="A73" i="24"/>
  <c r="C17" i="17" s="1"/>
  <c r="A84" i="24"/>
  <c r="I22" i="54" s="1"/>
  <c r="A94" i="24"/>
  <c r="A13" i="24"/>
  <c r="AE10" i="73" s="1"/>
  <c r="A20" i="24"/>
  <c r="A40" i="24"/>
  <c r="A49" i="24"/>
  <c r="A57" i="24"/>
  <c r="A67" i="24"/>
  <c r="F11" i="17" s="1"/>
  <c r="A74" i="24"/>
  <c r="C18" i="17" s="1"/>
  <c r="A85" i="24"/>
  <c r="A95" i="24"/>
  <c r="A14" i="24"/>
  <c r="AE18" i="37" s="1"/>
  <c r="A21" i="24"/>
  <c r="A29" i="24"/>
  <c r="A41" i="24"/>
  <c r="A50" i="24"/>
  <c r="A58" i="24"/>
  <c r="A68" i="24"/>
  <c r="A75" i="24"/>
  <c r="A86" i="24"/>
  <c r="AY13" i="20" l="1"/>
  <c r="F7" i="17"/>
  <c r="F9" i="17"/>
  <c r="Z12" i="53"/>
  <c r="O13" i="53"/>
  <c r="A260" i="28" l="1"/>
  <c r="A253" i="28"/>
  <c r="A234" i="28"/>
  <c r="A244" i="28"/>
  <c r="A238" i="28"/>
  <c r="A242" i="28"/>
  <c r="A82" i="28"/>
  <c r="A212" i="28"/>
  <c r="A37" i="28"/>
  <c r="A131" i="28"/>
  <c r="A56" i="28"/>
  <c r="A157" i="28"/>
  <c r="A126" i="28"/>
  <c r="A95" i="28"/>
  <c r="V12" i="53" s="1"/>
  <c r="A31" i="28"/>
  <c r="U24" i="37" s="1"/>
  <c r="A176" i="28"/>
  <c r="A97" i="28"/>
  <c r="A114" i="28"/>
  <c r="A110" i="28"/>
  <c r="A88" i="28"/>
  <c r="I12" i="53" s="1"/>
  <c r="A89" i="28"/>
  <c r="B12" i="53" s="1"/>
  <c r="A66" i="28"/>
  <c r="H14" i="73" s="1"/>
  <c r="A47" i="28"/>
  <c r="A192" i="28"/>
  <c r="G8" i="20" s="1"/>
  <c r="A173" i="28"/>
  <c r="A210" i="28"/>
  <c r="A191" i="28"/>
  <c r="F8" i="20" s="1"/>
  <c r="A208" i="28"/>
  <c r="A175" i="28"/>
  <c r="A34" i="28"/>
  <c r="A13" i="28"/>
  <c r="A250" i="28"/>
  <c r="A221" i="28"/>
  <c r="J13" i="54" s="1"/>
  <c r="A202" i="28"/>
  <c r="A246" i="28"/>
  <c r="A251" i="28"/>
  <c r="A217" i="28"/>
  <c r="A112" i="28"/>
  <c r="A54" i="28"/>
  <c r="A35" i="28"/>
  <c r="A158" i="28"/>
  <c r="A139" i="28"/>
  <c r="A45" i="28"/>
  <c r="A67" i="28"/>
  <c r="L14" i="73" s="1"/>
  <c r="A29" i="28"/>
  <c r="A42" i="28"/>
  <c r="A21" i="28"/>
  <c r="A165" i="28"/>
  <c r="A86" i="28"/>
  <c r="O10" i="53" s="1"/>
  <c r="Z15" i="53" s="1"/>
  <c r="A141" i="28"/>
  <c r="A122" i="28"/>
  <c r="A14" i="28"/>
  <c r="A27" i="28"/>
  <c r="A187" i="28"/>
  <c r="B7" i="20" s="1"/>
  <c r="A206" i="28"/>
  <c r="G39" i="54" s="1"/>
  <c r="A231" i="28"/>
  <c r="A125" i="28"/>
  <c r="A182" i="28"/>
  <c r="A163" i="28"/>
  <c r="A162" i="28"/>
  <c r="A222" i="28"/>
  <c r="B14" i="54" s="1"/>
  <c r="E14" i="54" s="1"/>
  <c r="A205" i="28"/>
  <c r="E39" i="54" s="1"/>
  <c r="A145" i="28"/>
  <c r="A117" i="28"/>
  <c r="A219" i="28"/>
  <c r="B15" i="54" s="1"/>
  <c r="A200" i="28"/>
  <c r="B9" i="54" s="1"/>
  <c r="A229" i="28"/>
  <c r="A236" i="28"/>
  <c r="A225" i="28"/>
  <c r="A120" i="28"/>
  <c r="A101" i="28"/>
  <c r="B39" i="53" s="1"/>
  <c r="A62" i="28"/>
  <c r="A41" i="28"/>
  <c r="A20" i="28"/>
  <c r="S7" i="37" s="1"/>
  <c r="A155" i="28"/>
  <c r="A136" i="28"/>
  <c r="A94" i="28"/>
  <c r="F36" i="53" s="1"/>
  <c r="A75" i="28"/>
  <c r="Q14" i="73" s="1"/>
  <c r="A30" i="28"/>
  <c r="B10" i="37" s="1"/>
  <c r="A5" i="28"/>
  <c r="B6" i="17" s="1"/>
  <c r="A209" i="28"/>
  <c r="A161" i="28"/>
  <c r="A149" i="28"/>
  <c r="A44" i="28"/>
  <c r="A24" i="28"/>
  <c r="A107" i="28"/>
  <c r="B45" i="53" s="1"/>
  <c r="A16" i="28"/>
  <c r="A6" i="28"/>
  <c r="B10" i="17" s="1"/>
  <c r="A211" i="28"/>
  <c r="B11" i="54" s="1"/>
  <c r="A213" i="28"/>
  <c r="A232" i="28"/>
  <c r="A92" i="28"/>
  <c r="T12" i="53" s="1"/>
  <c r="A140" i="28"/>
  <c r="A150" i="28"/>
  <c r="A198" i="28"/>
  <c r="B8" i="54" s="1"/>
  <c r="A179" i="28"/>
  <c r="A48" i="28"/>
  <c r="A239" i="28"/>
  <c r="A147" i="28"/>
  <c r="A151" i="28"/>
  <c r="A64" i="28"/>
  <c r="A227" i="28"/>
  <c r="A237" i="28"/>
  <c r="A195" i="28"/>
  <c r="A233" i="28"/>
  <c r="A128" i="28"/>
  <c r="A109" i="28"/>
  <c r="A58" i="28"/>
  <c r="A265" i="28"/>
  <c r="E4" i="73" s="1"/>
  <c r="A96" i="28"/>
  <c r="B10" i="53" s="1"/>
  <c r="Z10" i="53" s="1"/>
  <c r="A77" i="28"/>
  <c r="Q20" i="73" s="1"/>
  <c r="A119" i="28"/>
  <c r="A181" i="28"/>
  <c r="A83" i="28"/>
  <c r="B8" i="53" s="1"/>
  <c r="A8" i="28"/>
  <c r="A7" i="28"/>
  <c r="A105" i="28"/>
  <c r="B43" i="53" s="1"/>
  <c r="A90" i="28"/>
  <c r="A144" i="28"/>
  <c r="A194" i="28"/>
  <c r="A65" i="28"/>
  <c r="A46" i="28"/>
  <c r="A189" i="28"/>
  <c r="C8" i="20" s="1"/>
  <c r="A170" i="28"/>
  <c r="A249" i="28"/>
  <c r="A156" i="28"/>
  <c r="A121" i="28"/>
  <c r="A102" i="28"/>
  <c r="B40" i="53" s="1"/>
  <c r="A204" i="28"/>
  <c r="B39" i="54" s="1"/>
  <c r="A184" i="28"/>
  <c r="A196" i="28"/>
  <c r="A240" i="28"/>
  <c r="A33" i="28"/>
  <c r="B15" i="37" s="1"/>
  <c r="B17" i="37" s="1"/>
  <c r="B18" i="37" s="1"/>
  <c r="A12" i="28"/>
  <c r="A130" i="28"/>
  <c r="A111" i="28"/>
  <c r="A160" i="28"/>
  <c r="A43" i="28"/>
  <c r="A91" i="28"/>
  <c r="R12" i="53" s="1"/>
  <c r="A235" i="28"/>
  <c r="A245" i="28"/>
  <c r="A223" i="28"/>
  <c r="A224" i="28"/>
  <c r="A241" i="28"/>
  <c r="A185" i="28"/>
  <c r="A9" i="28"/>
  <c r="B12" i="17" s="1"/>
  <c r="A159" i="28"/>
  <c r="A116" i="28"/>
  <c r="A55" i="28"/>
  <c r="A167" i="28"/>
  <c r="A132" i="28"/>
  <c r="A113" i="28"/>
  <c r="A177" i="28"/>
  <c r="A98" i="28"/>
  <c r="B36" i="53" s="1"/>
  <c r="A4" i="28"/>
  <c r="B8" i="17" s="1"/>
  <c r="A142" i="28"/>
  <c r="A123" i="28"/>
  <c r="A154" i="28"/>
  <c r="B34" i="53" s="1"/>
  <c r="A135" i="28"/>
  <c r="A193" i="28"/>
  <c r="I8" i="20" s="1"/>
  <c r="A174" i="28"/>
  <c r="A68" i="28"/>
  <c r="B15" i="73" s="1"/>
  <c r="A49" i="28"/>
  <c r="W13" i="73" s="1"/>
  <c r="A172" i="28"/>
  <c r="A243" i="28"/>
  <c r="A138" i="28"/>
  <c r="A63" i="28"/>
  <c r="A166" i="28"/>
  <c r="A127" i="28"/>
  <c r="A108" i="28"/>
  <c r="A190" i="28"/>
  <c r="A171" i="28"/>
  <c r="A220" i="28"/>
  <c r="B13" i="54" s="1"/>
  <c r="E13" i="54" s="1"/>
  <c r="A201" i="28"/>
  <c r="A28" i="28"/>
  <c r="A183" i="28"/>
  <c r="A164" i="28"/>
  <c r="A78" i="28"/>
  <c r="A148" i="28"/>
  <c r="A129" i="28"/>
  <c r="A59" i="28"/>
  <c r="A40" i="28"/>
  <c r="A143" i="28"/>
  <c r="A124" i="28"/>
  <c r="A152" i="28"/>
  <c r="B30" i="53" s="1"/>
  <c r="A133" i="28"/>
  <c r="A218" i="28"/>
  <c r="A228" i="28"/>
  <c r="A230" i="28"/>
  <c r="A247" i="28"/>
  <c r="A248" i="28"/>
  <c r="A226" i="28"/>
  <c r="A93" i="28"/>
  <c r="L12" i="53" s="1"/>
  <c r="A18" i="28"/>
  <c r="N7" i="37" s="1"/>
  <c r="A103" i="28"/>
  <c r="B41" i="53" s="1"/>
  <c r="A115" i="28"/>
  <c r="A137" i="28"/>
  <c r="A146" i="28"/>
  <c r="A104" i="28"/>
  <c r="B42" i="53" s="1"/>
  <c r="A32" i="28"/>
  <c r="J15" i="37" s="1"/>
  <c r="A74" i="28"/>
  <c r="A178" i="28"/>
  <c r="A99" i="28"/>
  <c r="B37" i="53" s="1"/>
  <c r="A100" i="28"/>
  <c r="B38" i="53" s="1"/>
  <c r="A180" i="28"/>
  <c r="A207" i="28"/>
  <c r="A188" i="28"/>
  <c r="B8" i="20" s="1"/>
  <c r="A169" i="28"/>
  <c r="A134" i="28"/>
  <c r="A153" i="28"/>
  <c r="B32" i="53" s="1"/>
  <c r="A87" i="28"/>
  <c r="A106" i="28"/>
  <c r="B44" i="53" s="1"/>
  <c r="A256" i="28"/>
  <c r="A263" i="28"/>
  <c r="A215" i="28"/>
  <c r="A10" i="28"/>
  <c r="D12" i="17" s="1"/>
  <c r="A81" i="28"/>
  <c r="A60" i="28"/>
  <c r="Q10" i="73" s="1"/>
  <c r="A79" i="28"/>
  <c r="A80" i="28"/>
  <c r="A216" i="28"/>
  <c r="A11" i="28"/>
  <c r="B14" i="17" s="1"/>
  <c r="A84" i="28"/>
  <c r="A85" i="28"/>
  <c r="A51" i="28"/>
  <c r="A70" i="28"/>
  <c r="A118" i="28"/>
  <c r="A258" i="28"/>
  <c r="A252" i="28"/>
  <c r="E2" i="37"/>
  <c r="A259" i="28"/>
  <c r="A61" i="28"/>
  <c r="A255" i="28"/>
  <c r="A262" i="28"/>
  <c r="A257" i="28"/>
  <c r="A264" i="28"/>
  <c r="A52" i="28"/>
  <c r="A71" i="28"/>
  <c r="B20" i="73" s="1"/>
  <c r="A214" i="28"/>
  <c r="A36" i="28"/>
  <c r="A50" i="28"/>
  <c r="A69" i="28"/>
  <c r="B16" i="73" s="1"/>
  <c r="A254" i="28"/>
  <c r="A261" i="28"/>
  <c r="A73" i="28"/>
  <c r="A57" i="28"/>
  <c r="B24" i="73" s="1"/>
  <c r="A76" i="28"/>
  <c r="Q18" i="73" s="1"/>
  <c r="A53" i="28"/>
  <c r="A72" i="28"/>
  <c r="A15" i="28"/>
  <c r="A168" i="28"/>
  <c r="A39" i="28"/>
  <c r="A17" i="28"/>
  <c r="Y4" i="73" s="1"/>
  <c r="A22" i="28"/>
  <c r="B7" i="37" s="1"/>
  <c r="A19" i="28"/>
  <c r="A203" i="28"/>
  <c r="B38" i="54" s="1"/>
  <c r="A38" i="28"/>
  <c r="K3" i="54" l="1"/>
  <c r="Y3" i="73"/>
  <c r="S2" i="53"/>
  <c r="Y2" i="73"/>
  <c r="D2" i="53"/>
  <c r="E2" i="73"/>
  <c r="P5" i="37"/>
  <c r="Y5" i="73"/>
  <c r="Q15" i="73"/>
  <c r="Q16" i="73"/>
  <c r="B10" i="73"/>
  <c r="AE8" i="73" s="1"/>
  <c r="AE9" i="73"/>
  <c r="B18" i="73"/>
  <c r="Y7" i="37"/>
  <c r="B26" i="73"/>
  <c r="B36" i="54"/>
  <c r="C4" i="54"/>
  <c r="B4" i="20"/>
  <c r="O12" i="53"/>
  <c r="F12" i="53"/>
  <c r="U15" i="37"/>
  <c r="U16" i="37"/>
  <c r="B19" i="37"/>
  <c r="B20" i="37" s="1"/>
  <c r="B22" i="54"/>
  <c r="E22" i="54" s="1"/>
  <c r="E29" i="54"/>
  <c r="C2" i="54"/>
  <c r="F2" i="20"/>
  <c r="E2" i="43"/>
  <c r="B2" i="17"/>
  <c r="W2" i="37"/>
  <c r="Z2" i="43"/>
  <c r="E8" i="20"/>
  <c r="S4" i="53"/>
  <c r="K4" i="54"/>
  <c r="F5" i="20"/>
  <c r="K5" i="54"/>
  <c r="K2" i="54"/>
  <c r="H12" i="53"/>
  <c r="E3" i="37"/>
  <c r="G12" i="53"/>
  <c r="F4" i="20"/>
  <c r="E4" i="43"/>
  <c r="D4" i="53"/>
  <c r="S5" i="53"/>
  <c r="Z5" i="43"/>
  <c r="Z4" i="43"/>
  <c r="B5" i="37"/>
  <c r="F3" i="20"/>
  <c r="Z3" i="43"/>
  <c r="S3" i="53"/>
  <c r="AE16" i="73" l="1"/>
  <c r="B21" i="37"/>
  <c r="B22" i="37" l="1"/>
  <c r="B23" i="37" s="1"/>
  <c r="B24" i="37" l="1"/>
  <c r="B25" i="37" s="1"/>
  <c r="B26" i="37" l="1"/>
  <c r="B27" i="37" s="1"/>
  <c r="B28" i="37" l="1"/>
  <c r="B29" i="37" s="1"/>
  <c r="B30" i="37" l="1"/>
  <c r="B31" i="37" s="1"/>
  <c r="B32" i="37" l="1"/>
  <c r="B33" i="37" s="1"/>
  <c r="B34" i="37" l="1"/>
  <c r="B35" i="37" s="1"/>
  <c r="B36" i="37" l="1"/>
  <c r="B37" i="37" s="1"/>
  <c r="B38" i="37" l="1"/>
  <c r="B39" i="37" s="1"/>
  <c r="B40" i="37" l="1"/>
  <c r="B41" i="37" s="1"/>
  <c r="B42" i="37" l="1"/>
  <c r="B43" i="37" s="1"/>
  <c r="B44" i="37" l="1"/>
  <c r="B45" i="3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<sst xmlns="http://schemas.openxmlformats.org/spreadsheetml/2006/main" count="8816" uniqueCount="4559">
  <si>
    <t>Select Category</t>
  </si>
  <si>
    <t>Vendor Name</t>
  </si>
  <si>
    <t>Country of Origin</t>
  </si>
  <si>
    <t>D</t>
  </si>
  <si>
    <t>Material Type</t>
  </si>
  <si>
    <t>Weight (g)</t>
  </si>
  <si>
    <t>Qty per Master Carton</t>
  </si>
  <si>
    <t>Irritant</t>
  </si>
  <si>
    <t>Corrosive</t>
  </si>
  <si>
    <t>Incoterms</t>
  </si>
  <si>
    <t>Y/N</t>
  </si>
  <si>
    <t>Currency</t>
  </si>
  <si>
    <t>Promo Code</t>
  </si>
  <si>
    <t>Battery Type</t>
  </si>
  <si>
    <t>Weight</t>
  </si>
  <si>
    <t>Type of Expiry</t>
  </si>
  <si>
    <t>Battery Size</t>
  </si>
  <si>
    <t>Port</t>
  </si>
  <si>
    <t>VAT Group</t>
  </si>
  <si>
    <t xml:space="preserve">Outer Packaging desc </t>
  </si>
  <si>
    <t>water hazard class</t>
  </si>
  <si>
    <t>Hazardous water miscible</t>
  </si>
  <si>
    <t>Country</t>
  </si>
  <si>
    <t>WEEE Product Device type</t>
  </si>
  <si>
    <t>CFR</t>
  </si>
  <si>
    <t>Yes</t>
  </si>
  <si>
    <t>QVC</t>
  </si>
  <si>
    <t>Actual</t>
  </si>
  <si>
    <t>Expiry date</t>
  </si>
  <si>
    <t>No</t>
  </si>
  <si>
    <t>AA</t>
  </si>
  <si>
    <t>Almoradi / Spain</t>
  </si>
  <si>
    <t>Knitted</t>
  </si>
  <si>
    <t>No storage class</t>
  </si>
  <si>
    <t>WGK1</t>
  </si>
  <si>
    <t>Paper/Card</t>
  </si>
  <si>
    <t>Australia</t>
  </si>
  <si>
    <t>PAO</t>
  </si>
  <si>
    <t>Leather</t>
  </si>
  <si>
    <t>DDP</t>
  </si>
  <si>
    <t>CIJ</t>
  </si>
  <si>
    <t>Estimate</t>
  </si>
  <si>
    <t>Aerosol – Yellow</t>
  </si>
  <si>
    <t>AAA</t>
  </si>
  <si>
    <t>Amsterdam/Netherland</t>
  </si>
  <si>
    <t>Polybag</t>
  </si>
  <si>
    <t>Woven</t>
  </si>
  <si>
    <t>Harmful</t>
  </si>
  <si>
    <t>WGK2</t>
  </si>
  <si>
    <t>Plastic</t>
  </si>
  <si>
    <t>Baltimore / Maryland</t>
  </si>
  <si>
    <t>Coated Leather</t>
  </si>
  <si>
    <t>DDU</t>
  </si>
  <si>
    <t>N/A</t>
  </si>
  <si>
    <t>SUR</t>
  </si>
  <si>
    <t>EXP &amp; PAO</t>
  </si>
  <si>
    <t>Flammable – Green</t>
  </si>
  <si>
    <t>AAAA</t>
  </si>
  <si>
    <t>Antwerp / Belgium</t>
  </si>
  <si>
    <t>Jiffy Bag</t>
  </si>
  <si>
    <t>Tufted</t>
  </si>
  <si>
    <t>Oxidising</t>
  </si>
  <si>
    <t>LGK2A</t>
  </si>
  <si>
    <t>WGK3</t>
  </si>
  <si>
    <t>Textile</t>
  </si>
  <si>
    <t>Bangladesh / Chita</t>
  </si>
  <si>
    <t>EXW</t>
  </si>
  <si>
    <t>EP</t>
  </si>
  <si>
    <t>Flammable – Blue</t>
  </si>
  <si>
    <t>C</t>
  </si>
  <si>
    <t>Arezzo / Italia</t>
  </si>
  <si>
    <t>Retail (Picture Carton)</t>
  </si>
  <si>
    <t xml:space="preserve">Toxic </t>
  </si>
  <si>
    <t>LGK2B</t>
  </si>
  <si>
    <t>Glass</t>
  </si>
  <si>
    <t>Belgium</t>
  </si>
  <si>
    <t>Best Before</t>
  </si>
  <si>
    <t>FCA</t>
  </si>
  <si>
    <t>IP</t>
  </si>
  <si>
    <t>Flammable – Red</t>
  </si>
  <si>
    <t>Aston / Philadelphia</t>
  </si>
  <si>
    <t>20% Standard</t>
  </si>
  <si>
    <t>LGK3</t>
  </si>
  <si>
    <t>Ferrous Metals</t>
  </si>
  <si>
    <t>Castel San Giovanni</t>
  </si>
  <si>
    <t>FOB</t>
  </si>
  <si>
    <t>FP</t>
  </si>
  <si>
    <t>Button Cell</t>
  </si>
  <si>
    <t>Atlanta / USA</t>
  </si>
  <si>
    <t>Aluminium</t>
  </si>
  <si>
    <t>China</t>
  </si>
  <si>
    <t>Brinks DDP</t>
  </si>
  <si>
    <t>IPF</t>
  </si>
  <si>
    <t>Augsburg / Germany</t>
  </si>
  <si>
    <t>Other Materials</t>
  </si>
  <si>
    <t xml:space="preserve">Colombo, Sri Lanka </t>
  </si>
  <si>
    <t>Brinks DDU</t>
  </si>
  <si>
    <t>BCC</t>
  </si>
  <si>
    <t>Polystyrene</t>
  </si>
  <si>
    <t>Concord / Canada</t>
  </si>
  <si>
    <t>Brinks EXW</t>
  </si>
  <si>
    <t>TSB</t>
  </si>
  <si>
    <t>Bangkok / Thailand</t>
  </si>
  <si>
    <t>Germany</t>
  </si>
  <si>
    <t>Brinks FCA</t>
  </si>
  <si>
    <t>QBE</t>
  </si>
  <si>
    <t>Hong Kong</t>
  </si>
  <si>
    <t>Brinks FOB</t>
  </si>
  <si>
    <t>TSA</t>
  </si>
  <si>
    <t>Beijing / China</t>
  </si>
  <si>
    <t>India</t>
  </si>
  <si>
    <t>SB</t>
  </si>
  <si>
    <t>Brescia / Italia</t>
  </si>
  <si>
    <t>Indonesia</t>
  </si>
  <si>
    <t>BH</t>
  </si>
  <si>
    <t>Brisbane / Australia</t>
  </si>
  <si>
    <t>Israel</t>
  </si>
  <si>
    <t>CP</t>
  </si>
  <si>
    <t>Busan / South Korea</t>
  </si>
  <si>
    <t>Italy</t>
  </si>
  <si>
    <t>OTO</t>
  </si>
  <si>
    <t>Cambridge / USA</t>
  </si>
  <si>
    <t>Netherland</t>
  </si>
  <si>
    <t>TM</t>
  </si>
  <si>
    <t>Cape Town / South Africa</t>
  </si>
  <si>
    <t>South Africa</t>
  </si>
  <si>
    <t>TSV</t>
  </si>
  <si>
    <t>Carpi / Italia</t>
  </si>
  <si>
    <t>South Korea</t>
  </si>
  <si>
    <t>OTL</t>
  </si>
  <si>
    <t>Spain</t>
  </si>
  <si>
    <t>Charleston / USA</t>
  </si>
  <si>
    <t>Thailand</t>
  </si>
  <si>
    <t>Chatsworth / USA</t>
  </si>
  <si>
    <t>LGK8A</t>
  </si>
  <si>
    <t>Turkey</t>
  </si>
  <si>
    <t>Chicago / USA</t>
  </si>
  <si>
    <t>LGK8B</t>
  </si>
  <si>
    <t>USA</t>
  </si>
  <si>
    <t>CHINA</t>
  </si>
  <si>
    <t>Vietnam</t>
  </si>
  <si>
    <t>LGK10</t>
  </si>
  <si>
    <t>LGK11</t>
  </si>
  <si>
    <t>Dusseldorf / Germany</t>
  </si>
  <si>
    <t>LGK12</t>
  </si>
  <si>
    <t>Dalian / China</t>
  </si>
  <si>
    <t>LGK13</t>
  </si>
  <si>
    <t>Delhi / India</t>
  </si>
  <si>
    <t>Dortmund / Germany</t>
  </si>
  <si>
    <t>Fontana /USA</t>
  </si>
  <si>
    <t>Frankfurt/Germany</t>
  </si>
  <si>
    <t>Fuzhou / China</t>
  </si>
  <si>
    <t>Grand Iland/NY/USA</t>
  </si>
  <si>
    <t>Guangzhou / China</t>
  </si>
  <si>
    <t>Haifa / Israel</t>
  </si>
  <si>
    <t>Haiphong / Vietnam</t>
  </si>
  <si>
    <t>Hamburg / Germany</t>
  </si>
  <si>
    <t>Harrison / USA</t>
  </si>
  <si>
    <t>Ho Chi-Minh / Vietnam</t>
  </si>
  <si>
    <t>Houston / USA</t>
  </si>
  <si>
    <t>Huangpu / China</t>
  </si>
  <si>
    <t>Incheon / South Korea</t>
  </si>
  <si>
    <t>INCHOEN</t>
  </si>
  <si>
    <t>Istanbul / Turkey</t>
  </si>
  <si>
    <t>Jaipur / India</t>
  </si>
  <si>
    <t>Jakarta / Indonesia</t>
  </si>
  <si>
    <t>Kaohsiung / Taiwan</t>
  </si>
  <si>
    <t>Keelung / Taiwan</t>
  </si>
  <si>
    <t>KENT / WASHINGTON</t>
  </si>
  <si>
    <t>KNOWSLEY</t>
  </si>
  <si>
    <t>Lame Chabang / Thailand</t>
  </si>
  <si>
    <t>London / United King</t>
  </si>
  <si>
    <t>Long Beach California</t>
  </si>
  <si>
    <t>Los Angeles / USA</t>
  </si>
  <si>
    <t>Manchester / UK</t>
  </si>
  <si>
    <t>Manila / Philippines</t>
  </si>
  <si>
    <t>Miami / USA</t>
  </si>
  <si>
    <t>Milan / Italia</t>
  </si>
  <si>
    <t>Montreal / Canada</t>
  </si>
  <si>
    <t>Mumbai / India</t>
  </si>
  <si>
    <t>New Jersey / USA</t>
  </si>
  <si>
    <t>New York / USA / NY</t>
  </si>
  <si>
    <t>NEWARK/USA</t>
  </si>
  <si>
    <t>Ningbo / China</t>
  </si>
  <si>
    <t>Norfolk / USA</t>
  </si>
  <si>
    <t>Oakland / CA / USA</t>
  </si>
  <si>
    <t>Ohio / USA</t>
  </si>
  <si>
    <t>Old Saybrook / USA</t>
  </si>
  <si>
    <t>Paris /  France</t>
  </si>
  <si>
    <t>Pistoia / Italia</t>
  </si>
  <si>
    <t>Prague / Czech Repub</t>
  </si>
  <si>
    <t>Qingdao / China</t>
  </si>
  <si>
    <t>RHODE ISLAND/ USA</t>
  </si>
  <si>
    <t>San Diego / USA</t>
  </si>
  <si>
    <t>San Francisco / USA</t>
  </si>
  <si>
    <t>UK</t>
  </si>
  <si>
    <t>Materials</t>
  </si>
  <si>
    <t>Material</t>
  </si>
  <si>
    <t>Gift box included Y/N</t>
  </si>
  <si>
    <t>Homeware/Chemicals</t>
  </si>
  <si>
    <t>Battery Registration Number</t>
  </si>
  <si>
    <t>Size</t>
  </si>
  <si>
    <t>WEEE Category</t>
  </si>
  <si>
    <t>Hazardous Water Miscible</t>
  </si>
  <si>
    <t>Harmful (Y/N)</t>
  </si>
  <si>
    <t>Water Hazard class</t>
  </si>
  <si>
    <t>Brand</t>
  </si>
  <si>
    <t>Style/Option/Color</t>
  </si>
  <si>
    <t>Colour</t>
  </si>
  <si>
    <t>SIZE</t>
  </si>
  <si>
    <t>Product Specification Card</t>
  </si>
  <si>
    <t>Vendor Model # (Style #)</t>
  </si>
  <si>
    <t>Base Price (Y/N)</t>
  </si>
  <si>
    <t>Product Dimensions in cm</t>
  </si>
  <si>
    <t>#1</t>
  </si>
  <si>
    <t>#2</t>
  </si>
  <si>
    <t>#3</t>
  </si>
  <si>
    <t>#4</t>
  </si>
  <si>
    <t>#5</t>
  </si>
  <si>
    <t>n/a</t>
  </si>
  <si>
    <t>MC</t>
  </si>
  <si>
    <t>Wood</t>
  </si>
  <si>
    <t>QVC SKN (Article Number)</t>
  </si>
  <si>
    <t>Other Material</t>
  </si>
  <si>
    <t>Imported into EU by
(If QVC Please State 'QVC')</t>
  </si>
  <si>
    <t>Key</t>
  </si>
  <si>
    <t>Not required for this product type</t>
  </si>
  <si>
    <t>Vendor to select from drop down box</t>
  </si>
  <si>
    <t>0% - Free VAT Rate</t>
  </si>
  <si>
    <t>GOH - Goods on Hanger</t>
  </si>
  <si>
    <t>Other</t>
  </si>
  <si>
    <t>FlammabilityRating</t>
  </si>
  <si>
    <t>Type</t>
  </si>
  <si>
    <t>Material Construction</t>
  </si>
  <si>
    <t>Do you need additional instructions?</t>
  </si>
  <si>
    <t>PRODUCT TAB</t>
  </si>
  <si>
    <t>&lt;== Certificazioni Prodotto/Licenze d'uso
Indicare se il prodotto ha un marchio registrato es:Lycra/Swarovski  e se si possiede una licenza d'uso.</t>
  </si>
  <si>
    <t xml:space="preserve">&lt;== Long Description
Enter the details of anything other than the attributes that you feel is relevant to the selling of the product; include details of what you think the customer should know e.g. how to use instructions, accurate measurements (cm/ml/g), clear colour descriptions, correct contents list, additional content such as recipes etc.
</t>
  </si>
  <si>
    <t xml:space="preserve">&lt;== Motivi principali per la vendita/Caratteristiche prodotto (Descrizione lunga)
Indicare tutti i dettagli, le caratteristiche e gli attributi del prodotto rilevanti al fine della vendita del prodotto; includere tutte le informazioni che il cliente deve conoscere per effettuare la sua scelta di acquisto. Ad esempio: istruzioni d'uso, misure accurate (cm/ml/g), descrizione chiara delle opzioni colori/varianti offerte, elenco dettagliato del contenuto prodotto (accessori), informazioni aggiuntive come ad esempio la presenza di un ricettario o di istruzioni </t>
  </si>
  <si>
    <t>English (default)</t>
  </si>
  <si>
    <t>Italiano</t>
  </si>
  <si>
    <t>Deutsch</t>
  </si>
  <si>
    <t>PACKAGING</t>
  </si>
  <si>
    <t>&lt;== Hazard Goods storage class. Please select the storage class from the drop down field. The storage class will be shown on the MSDS.</t>
  </si>
  <si>
    <t>&lt;==  Water Hazard Class. Please select the water hazard  class from the drop down field. The class will be shown on the MSDS.</t>
  </si>
  <si>
    <t>&lt;== WEEE Product Device type.Indicative list of WEEE which falls within the categories of the above categories</t>
  </si>
  <si>
    <t>&lt;== WEEE Registration Number.Registers of waste electrical and electronic equipment (WEEE) must provide their registration number</t>
  </si>
  <si>
    <t>&lt;== Battery Registration Number.The Regulations require persons selling batteries to provide a registration number</t>
  </si>
  <si>
    <t>&lt;== Flash Point (Celsius).This will be shown on the MSDS (Material Safety Data Sheets) please insert flash point</t>
  </si>
  <si>
    <t>&lt;== Gross Weight (g)= Product + Packaging (g)</t>
  </si>
  <si>
    <t>Language</t>
  </si>
  <si>
    <t>START TAB</t>
  </si>
  <si>
    <t>&lt;== Please follow instruction and fill in all applicable fields in the sheet requested</t>
  </si>
  <si>
    <t>&lt;== Codice UN per il trasporto di materiale pericoloso: Codice UN seguito da 4 cifre che identificano le sostanze  ed i preparati pericolosi (ad esempio, esplosivi, liquidi infiammabili, ecc.) nell'ambito dei trasporti internazionali.</t>
  </si>
  <si>
    <t xml:space="preserve">&lt;== Polybag (busta in plastica) sigillata per Prodotti Pericolosi. S/N: Il fornitore garantisce che tutte le sostanze liquide verranno consegnate in polybag sigillate, in modo da ridurre il rischio di fuoriuscita accidentale durante il trasporto (solo per consegne in UK e Francia).  </t>
  </si>
  <si>
    <t>&lt;== Prodotti pericolosi e miscibili in acqua: Liquidi o sostanze pericolose che sono solubili in acqua</t>
  </si>
  <si>
    <t>&lt;== Classe di pericolosità per l'acqua: Si prega di selezionare la classe di rischio per la contaminazione delle acque come indicato in MSDS.</t>
  </si>
  <si>
    <t>&lt;== Pericoloso (Si/No): Indicare se il prodotto è classificato come pericoloso (SI/NO)</t>
  </si>
  <si>
    <t>&lt;== Tipologia pericolosità (1 o + opzioni): Si prega di indicare con una "x" l'opzione applicabile</t>
  </si>
  <si>
    <t xml:space="preserve">&lt;== Categoria RAEE: Indicare la categoria RAEE (in generale vale per tutti i prodotti elettrici e/o con batteria)
</t>
  </si>
  <si>
    <t>&lt;== Dimensione Batteria: Selezionare il tipo di batteria in base alle dimensioni/forma, scegliendo dalla lista (es.: AA, AAA, D)</t>
  </si>
  <si>
    <t>&lt;== peso in g di una batteria: Indicare il peso di ogni batteria contenuta nel prodotto (in grammi)</t>
  </si>
  <si>
    <t>&lt;== Tipo Scadenza : Indicare se il prodotto ha una data di scadenza o un PAO</t>
  </si>
  <si>
    <t>&lt;==  Please select the Category and Sub Category applicable to the Product you are supplying QVC. Correct selection will ensure all Mandatory Information QVC needs is then highlighted for completion on this Product Spec Card</t>
  </si>
  <si>
    <t>IMPORTANTE PER UNA CORRETTA COMPILAZIONE:</t>
  </si>
  <si>
    <t>&lt;== Assicurarsi prima di iniziare che sia stata selezionata la corretta categoria prodotto e la sottocategoria del prodotto che state offrendo a QVC. Questo garantirà che vegano evidenziati nel documento i campi necessari e vengano indicati come non applicabili i campi che non sono attinento</t>
  </si>
  <si>
    <t>&lt;== Seguire le istruzioni e compilare solo i fogli excel del file che vengono indicati</t>
  </si>
  <si>
    <t>&lt;== Nel caso il prodotto venga offerta in diverse varianti dove peso e dimensioni potrebbero differire, si prega di indicare tutte le varianti con i pesi corrispondenti</t>
  </si>
  <si>
    <t>&lt;== In tutti i fogli del presente file troverete questa icona, vi aiuterà a tornare a questa pagina iniziale</t>
  </si>
  <si>
    <t>Campi in cui il fornitore deve scegliere tra una serie di opzioni (menu a tendina)</t>
  </si>
  <si>
    <t>Campo non applicabile (sulla base della categoria selezionata)</t>
  </si>
  <si>
    <t>Legenda</t>
  </si>
  <si>
    <t>Agency</t>
  </si>
  <si>
    <t>Textile Construction</t>
  </si>
  <si>
    <t>Scheda Tecnica Prodotto</t>
  </si>
  <si>
    <t>Seleziona Lingua</t>
  </si>
  <si>
    <t>Seleziona una categoria</t>
  </si>
  <si>
    <t>Date</t>
  </si>
  <si>
    <t>Version</t>
  </si>
  <si>
    <t xml:space="preserve">Data </t>
  </si>
  <si>
    <t>Versione</t>
  </si>
  <si>
    <t>SKN (Numero Articolo QVC)</t>
  </si>
  <si>
    <t>Fornitore</t>
  </si>
  <si>
    <t>Agenzia</t>
  </si>
  <si>
    <t>Paese di Origine</t>
  </si>
  <si>
    <t>Tariffa Doganale</t>
  </si>
  <si>
    <t>Armatura Tessuto</t>
  </si>
  <si>
    <t>Descrizione Prodotto</t>
  </si>
  <si>
    <t>Codice Articolo Fornitore</t>
  </si>
  <si>
    <t>Dubner/TV caption (Descrizione breve)</t>
  </si>
  <si>
    <t>IMMAGINE 
PRODOTTO</t>
  </si>
  <si>
    <t>Opzioni proposte (Colori, taglie, varianti)</t>
  </si>
  <si>
    <t>Variante/Colore</t>
  </si>
  <si>
    <t>Componente</t>
  </si>
  <si>
    <t>Taglia</t>
  </si>
  <si>
    <t>Componenti</t>
  </si>
  <si>
    <t>Indicare il Paese di origine</t>
  </si>
  <si>
    <t>Indicare il codice di Tariffa Doganale</t>
  </si>
  <si>
    <t>Selezionare l'armatura del tessuto</t>
  </si>
  <si>
    <t>Select</t>
  </si>
  <si>
    <t>Dimensioni Prodotto in cm</t>
  </si>
  <si>
    <t>Peso (g)</t>
  </si>
  <si>
    <t>Qtà per Master Carton</t>
  </si>
  <si>
    <t>Tipologia Materiale</t>
  </si>
  <si>
    <t>Electrics/Electronics</t>
  </si>
  <si>
    <t>Prodotti Chimici</t>
  </si>
  <si>
    <t>Elettrici ed Elettronici</t>
  </si>
  <si>
    <t>Flammability Rating</t>
  </si>
  <si>
    <t>Sealed Polybag for Hazardous Goods Y/N</t>
  </si>
  <si>
    <t>Livello di Infiammabilità</t>
  </si>
  <si>
    <t>Codice UN di pericolosità</t>
  </si>
  <si>
    <t>Classe di pericolosità per le acque</t>
  </si>
  <si>
    <t>Prodotti pericolosi miscibili in acqua</t>
  </si>
  <si>
    <t>Tipologia di pericolosità (1 o + opzioni possibili)</t>
  </si>
  <si>
    <t>QVC Market</t>
  </si>
  <si>
    <t>select</t>
  </si>
  <si>
    <t>CATEGORIA RAE</t>
  </si>
  <si>
    <t>Data di scadenza</t>
  </si>
  <si>
    <t>Da consumarsi preferibilmente entro il</t>
  </si>
  <si>
    <t>Tipologia Scadenza</t>
  </si>
  <si>
    <t>PAO e Data di scadenza</t>
  </si>
  <si>
    <t>A Bottone</t>
  </si>
  <si>
    <t>Misura Batteria</t>
  </si>
  <si>
    <t>10% - Ridotta</t>
  </si>
  <si>
    <t>4% - Minima</t>
  </si>
  <si>
    <t>22% - Ordinaria</t>
  </si>
  <si>
    <t>Aliquota IVA</t>
  </si>
  <si>
    <t>5% - Reduced</t>
  </si>
  <si>
    <t>19% Standard</t>
  </si>
  <si>
    <t>7% - Reduced</t>
  </si>
  <si>
    <t>A maglia</t>
  </si>
  <si>
    <t>A navetta</t>
  </si>
  <si>
    <t>Imbottito</t>
  </si>
  <si>
    <t>Hazardous Group Storage Class</t>
  </si>
  <si>
    <t>Carta e Cartone</t>
  </si>
  <si>
    <t>Plastica</t>
  </si>
  <si>
    <t>Tessuto</t>
  </si>
  <si>
    <t>Vetro</t>
  </si>
  <si>
    <t>Ferro</t>
  </si>
  <si>
    <t>Alluminio</t>
  </si>
  <si>
    <t>Altri materiali</t>
  </si>
  <si>
    <t>Materiale</t>
  </si>
  <si>
    <t>Polistirene</t>
  </si>
  <si>
    <t>Legno</t>
  </si>
  <si>
    <t>WEEE Product Category</t>
  </si>
  <si>
    <t>Peso RAEE (g)</t>
  </si>
  <si>
    <t>Tipologia Prodotto RAEE</t>
  </si>
  <si>
    <t>WEE Weight (g)</t>
  </si>
  <si>
    <t>WEE Registration Number</t>
  </si>
  <si>
    <t xml:space="preserve">Battery Size </t>
  </si>
  <si>
    <t>Weight (g) per Battery</t>
  </si>
  <si>
    <t>Tipo Batteria</t>
  </si>
  <si>
    <t>Dimensione Batteria</t>
  </si>
  <si>
    <t>Peso (g) di una batteria</t>
  </si>
  <si>
    <t>Numero Batterie</t>
  </si>
  <si>
    <t>Tipo Scadenza</t>
  </si>
  <si>
    <t>Si</t>
  </si>
  <si>
    <t>Visualizzare le istruzioni di compilazione?</t>
  </si>
  <si>
    <t>Colore</t>
  </si>
  <si>
    <t>Select Your Language Preference</t>
  </si>
  <si>
    <t>Select QVC Market you are supplying to</t>
  </si>
  <si>
    <t>Seleziona QVC Market</t>
  </si>
  <si>
    <t>Lingua</t>
  </si>
  <si>
    <t>Sprache</t>
  </si>
  <si>
    <t>Seleziona una sottocategoria</t>
  </si>
  <si>
    <t>Select Sub Category</t>
  </si>
  <si>
    <t>WEEE</t>
  </si>
  <si>
    <t xml:space="preserve"> 1.1 - Zinc Carbon battery</t>
  </si>
  <si>
    <t xml:space="preserve"> 1.2 - Zinc chloride battery</t>
  </si>
  <si>
    <t xml:space="preserve"> 1.3 - Alkaline battery</t>
  </si>
  <si>
    <t xml:space="preserve"> 1.4 - Lithium battery</t>
  </si>
  <si>
    <t xml:space="preserve"> 1.5 - Zinc Air battery </t>
  </si>
  <si>
    <t xml:space="preserve"> 1.6 - Silver zinc battery</t>
  </si>
  <si>
    <t xml:space="preserve"> 1.7 - Lead accumulator</t>
  </si>
  <si>
    <t xml:space="preserve"> 1.9 - Metal Nickel-Hydrid accumulator </t>
  </si>
  <si>
    <t xml:space="preserve"> 1.10 - Lithium accumulator</t>
  </si>
  <si>
    <t xml:space="preserve"> 1.11 - Other</t>
  </si>
  <si>
    <t xml:space="preserve"> 2011-P-Zink-Kohle/Zink-Luft</t>
  </si>
  <si>
    <t xml:space="preserve"> 2021-P-Alkali-Mangan/Nickel-Zink</t>
  </si>
  <si>
    <t xml:space="preserve"> 2071-S-Alkali-Mangan/Nickel-Zink</t>
  </si>
  <si>
    <t xml:space="preserve"> 2012-P-Zink-Kohle/Zink-Luft</t>
  </si>
  <si>
    <t xml:space="preserve"> 2022-P-Alkali-Mangan/Nickel-Zink</t>
  </si>
  <si>
    <t xml:space="preserve"> 2072-S-Alkali-Mangan/Nickel-Zink</t>
  </si>
  <si>
    <t xml:space="preserve"> 2013-P-Zink-Kohle/Zink-Luft</t>
  </si>
  <si>
    <t xml:space="preserve"> 2023-P-Alkali-Mangan/Nickel-Zink</t>
  </si>
  <si>
    <t xml:space="preserve"> 2073-S-Alkali-Mangan/Nickel-Zink</t>
  </si>
  <si>
    <t xml:space="preserve"> 203-P-Zink- Luft</t>
  </si>
  <si>
    <t xml:space="preserve"> 204-P-Lithium</t>
  </si>
  <si>
    <t xml:space="preserve"> 205-S-Lithium- Ion / Lithium- Polymer</t>
  </si>
  <si>
    <t xml:space="preserve"> 206-S-Nickel- Metallhydrid</t>
  </si>
  <si>
    <t xml:space="preserve"> 208-S-Kleinblei</t>
  </si>
  <si>
    <t xml:space="preserve"> 209-S-Nickel- Cadmium</t>
  </si>
  <si>
    <t xml:space="preserve"> 210-P-Zink- Kohle</t>
  </si>
  <si>
    <t xml:space="preserve"> 211-P-Alkali- Mangan / Nickel-Zink</t>
  </si>
  <si>
    <t xml:space="preserve"> 212-P-Zink- Luft</t>
  </si>
  <si>
    <t xml:space="preserve"> 213-P-Lithium</t>
  </si>
  <si>
    <t xml:space="preserve"> 214-S-Lithium- Ion / Lithium- Polymer</t>
  </si>
  <si>
    <t xml:space="preserve"> 215-S-Nickel- Metallhydrid</t>
  </si>
  <si>
    <t xml:space="preserve"> 216-S-Alkalil- Mangan</t>
  </si>
  <si>
    <t xml:space="preserve"> 217-S-Kleinblei</t>
  </si>
  <si>
    <t xml:space="preserve"> 218-S-Nickel- Cadmium</t>
  </si>
  <si>
    <t xml:space="preserve"> 219-P-Zink- Kohle</t>
  </si>
  <si>
    <t xml:space="preserve"> 220-P-Alkali- Mangan / Nickel-Zink</t>
  </si>
  <si>
    <t xml:space="preserve"> 221-P-Zink- Luft</t>
  </si>
  <si>
    <t xml:space="preserve"> 222-P-Lithium</t>
  </si>
  <si>
    <t xml:space="preserve"> 223-S-Lithium- Ion / Lithium- Polymer</t>
  </si>
  <si>
    <t xml:space="preserve"> 224-S-Nickel- Metallhydrid</t>
  </si>
  <si>
    <t xml:space="preserve"> 225-S-Kleinblei</t>
  </si>
  <si>
    <t xml:space="preserve"> 226-S-Nickel- Cadmium</t>
  </si>
  <si>
    <t xml:space="preserve"> 227-P-Zink- Kohle</t>
  </si>
  <si>
    <t xml:space="preserve"> 228-P-Alkali- Mangan / Nickel-Zink</t>
  </si>
  <si>
    <t xml:space="preserve"> 229-P-Zink- Luft</t>
  </si>
  <si>
    <t xml:space="preserve"> 230-P-Lithium</t>
  </si>
  <si>
    <t xml:space="preserve"> 231-S-Lithium- Ion / Lithium- Polymer</t>
  </si>
  <si>
    <t xml:space="preserve"> 232-S-Nickel- Metallhydrid</t>
  </si>
  <si>
    <t xml:space="preserve"> 233-S-Kleinblei</t>
  </si>
  <si>
    <t xml:space="preserve"> 234-S-Nickel- Cadmium</t>
  </si>
  <si>
    <t xml:space="preserve"> 235-P-Zink- Kohle</t>
  </si>
  <si>
    <t xml:space="preserve"> 236-P-Alkali- Mangan / Nickel-Zink</t>
  </si>
  <si>
    <t xml:space="preserve"> 237-P-Zink- Luft</t>
  </si>
  <si>
    <t xml:space="preserve"> 238-P-Lithium</t>
  </si>
  <si>
    <t xml:space="preserve"> 239-S-Lithium- Ion / Lithium- Polymer</t>
  </si>
  <si>
    <t xml:space="preserve"> 240-S-Nickel- Metallhydrid</t>
  </si>
  <si>
    <t xml:space="preserve"> 241-S-Kleinblei</t>
  </si>
  <si>
    <t xml:space="preserve"> 242-S-Nickel- Cadmium</t>
  </si>
  <si>
    <t xml:space="preserve"> 243-P-Zink- Kohle</t>
  </si>
  <si>
    <t xml:space="preserve"> 244-P-Alkali- Mangan</t>
  </si>
  <si>
    <t xml:space="preserve"> 245-P-Zink- Luft</t>
  </si>
  <si>
    <t xml:space="preserve"> 246-P-Lithium</t>
  </si>
  <si>
    <t xml:space="preserve"> 247-S-Lithium- Ion / Lithium- Polymer</t>
  </si>
  <si>
    <t xml:space="preserve"> 248-S-Nickel- Metallhydrid</t>
  </si>
  <si>
    <t xml:space="preserve"> 249-S-Kleinblei</t>
  </si>
  <si>
    <t xml:space="preserve"> 250-S-Nickel- Cadmium</t>
  </si>
  <si>
    <t xml:space="preserve"> 251-P-Zink- Kohle</t>
  </si>
  <si>
    <t xml:space="preserve"> 252-P-Alkali- Mangan / Nickel-Zink</t>
  </si>
  <si>
    <t xml:space="preserve"> 253-P-Zink- Luft</t>
  </si>
  <si>
    <t xml:space="preserve"> 254-P-Lithium</t>
  </si>
  <si>
    <t xml:space="preserve"> 255-S-Lithium- Ion / Lithium- Polymer</t>
  </si>
  <si>
    <t xml:space="preserve"> 256-S-Nickel- Metallhydrid</t>
  </si>
  <si>
    <t xml:space="preserve"> 257-S-Kleinblei</t>
  </si>
  <si>
    <t xml:space="preserve"> 258-S-Nickel- Cadmium</t>
  </si>
  <si>
    <t xml:space="preserve"> 259-P-Zink- Kohle</t>
  </si>
  <si>
    <t xml:space="preserve"> 260-P-Alkali- Mangan / Nickel-Zink</t>
  </si>
  <si>
    <t xml:space="preserve"> 261-P-Zink- Luft</t>
  </si>
  <si>
    <t xml:space="preserve"> 262-P-Lithium</t>
  </si>
  <si>
    <t xml:space="preserve"> 263-S-Lithium- Ion / Lithium- Polymer</t>
  </si>
  <si>
    <t xml:space="preserve"> 264-S-Nickel- Metallhydrid</t>
  </si>
  <si>
    <t xml:space="preserve"> 265-S-Kleinblei</t>
  </si>
  <si>
    <t xml:space="preserve"> 266-S-Nickel- Cadmium</t>
  </si>
  <si>
    <t xml:space="preserve"> 268-P-Silberoxid</t>
  </si>
  <si>
    <t xml:space="preserve"> 269-P-Alkali- Mangan</t>
  </si>
  <si>
    <t xml:space="preserve"> 270-P-Zink- Luft</t>
  </si>
  <si>
    <t xml:space="preserve"> 271-P-Lithium</t>
  </si>
  <si>
    <t xml:space="preserve"> 272-S-Lithium-Ion</t>
  </si>
  <si>
    <t xml:space="preserve"> 273-S-Nickel- Metallhydrid</t>
  </si>
  <si>
    <t xml:space="preserve"> 274-S-Nickel- Cadmium</t>
  </si>
  <si>
    <t xml:space="preserve"> 276-P-AgO rund, aus Knopfz. aufgebaut</t>
  </si>
  <si>
    <t xml:space="preserve"> 277-P-AlMn rund, aus Knopfz. aufgebaut</t>
  </si>
  <si>
    <t>Pelle</t>
  </si>
  <si>
    <t>Cuoio rivestito</t>
  </si>
  <si>
    <t>Materie tessili</t>
  </si>
  <si>
    <t>Made in (reported on the product)</t>
  </si>
  <si>
    <t>Haltbarkeit nach dem Öffnen (PAO)</t>
  </si>
  <si>
    <t>Mindesthaltbarkeitsdatum</t>
  </si>
  <si>
    <t xml:space="preserve">Versandkarton/VC </t>
  </si>
  <si>
    <t>Polybeutel/Polybag</t>
  </si>
  <si>
    <t>Glas</t>
  </si>
  <si>
    <t xml:space="preserve">Eisenmetall  </t>
  </si>
  <si>
    <t xml:space="preserve">Aluminium  </t>
  </si>
  <si>
    <t>&lt;== Kategorie und Unterkategorie: Bitte wählen Sie die Kategorie und Unterkategorie passend zu Ihrem angebotenen Produkt aus. Die korrekte Auswahl stellt sicher, dass alle für das Produkt notwendigen Informationsfelder in der Product Specification Card ausgefüllt werden können.</t>
  </si>
  <si>
    <t>&lt;== AUSZUFÜLLENDE TABELLENBLÄTTER: Bitte beachten Sie die Erklärung im pinken Feld und füllen Sie alle genannten notwendigen Tabellenblätter aus.</t>
  </si>
  <si>
    <t xml:space="preserve">&lt;== FOGLI (TAB) DA COMPLETARE: Verificare nel box rosa quali FOGLI debbano essere compilati e procedi </t>
  </si>
  <si>
    <t>&lt;== TV Caption (Product Description)_x000D_
This is essentially the title of the product which will be used for the selling description of the product on all platforms (TV/web/mobile/tablet). Please ensure it includes your brand name and product type.</t>
  </si>
  <si>
    <t>&lt;== Special Certification
Are you using a trade name e.g. Lycra/Swarovski/Disney and have a certificate/written agreement. Indicate the trade name you are using</t>
  </si>
  <si>
    <t xml:space="preserve">&lt;== Offered Styles
Please specify all the different options offered with this item: Sizes, Colour, Options...
Details of individual items within a kit or set, this could apply to Beauty, Homewares and Homestyle. On Fashion this could be a size option.
</t>
  </si>
  <si>
    <t>&lt;== Please note: measurements should be written  in the following way: centimetres (inches)
Chest: S: 89cm (35"), M: 94cm (37"), L: 99cm (39"), XL: 104cm (41"), 2XL: 112cm (44"), 3XL: 119cm (47")</t>
  </si>
  <si>
    <t>&lt;== SHEETS (TAB) TO BE COMPLETED: Please follow the instruction in the pink field and fill in all applicable tabs in the sheet requested.</t>
  </si>
  <si>
    <t xml:space="preserve">&lt;== Grundpreis: Die Grundpreisangabe ist gesetzlich geregelt für Waren, die nach Gewicht, Volumen oder Länge verkauft werden. Bitte geben Sie an, ob dies für Ihr Produkt zutrifft. </t>
  </si>
  <si>
    <t>&lt;== Artikelkurzbeschreibung (Kurzbeschreibung des Artikels):  Hier ist eine kurze, prägnante Beschreibung des Produktes gefragt, die den Kern für die Kommunikation in allen Plattformen (TV/Internet/Handy/Tablet) bildet. Der Markenname und der Produkttyp müssen enthalten sein.</t>
  </si>
  <si>
    <t>&lt;== Base Price: This type of price indication is regulated by law for goods which are sold by weight, volume or length. Please state, if this is applicable for your product.</t>
  </si>
  <si>
    <t>&lt;== Detaillierte Artikelbeschreibung: Bitte geben Sie, ergänzend zu den Attributen, alle zusätzlich relevanten Details zu ihrem Produkt an, inklusive wichtiger Instruktionen für den Kunden zur Benutzung, korrekte Farb - oder Maßangaben (cm/ml/g),  vollständige Inhaltsangaben etc.
Die Beschreibung ist die Basis für die Vermarktung in allen Verkaufsplattformen.</t>
  </si>
  <si>
    <t>&lt;== 4 stelligen UN Code gemäß ADR eintragen</t>
  </si>
  <si>
    <t>&lt;== Gefahrgut Lagerklasse: bitte aus der Liste auswählen. Die Lagerklasse kann dem MSDS (Sicherheitsdatenblatt) entnommen werden.</t>
  </si>
  <si>
    <t>&lt;== Gefahrgut Wasserlöslichkeit: Flüssigkeiten oder Substanzen, die sich in Wasser auflösen. Bitte Zutreffendes auswählen.</t>
  </si>
  <si>
    <t>&lt;== Gesundheitsschädlich: Bitte angeben: ist das Produkt gesundheitsgefährdend?</t>
  </si>
  <si>
    <t>&lt;== WEEE Produktkategorie: WEEE (Waste Electrical and Electronic Equipment) für die Entsorgung. Gilt für die meisten Geräte mit Batterien oder 230V Versorgung.</t>
  </si>
  <si>
    <t>&lt;== WEEE Gerätetyp: Wählen Sie den korrekten Gerätetyp aus der Liste aus.</t>
  </si>
  <si>
    <t>&lt;== WEEE Gewicht (g): Das Gerätegewicht inkl. aller elektrischen Komponenten</t>
  </si>
  <si>
    <t>&lt;== WEEE Registrierungsnummer: Tragen Sie hier Ihre WEEE Registrierungsnummer ein, falls vorhanden.</t>
  </si>
  <si>
    <t>&lt;== Batteriegröße: Wählen Sie die korrekte Batteriegröße aus, z. B.  AA, AAA, D</t>
  </si>
  <si>
    <t>&lt;== Gewicht [g] einer Batterie: Tragen Sie das Einzelgewicht der Batterien in g ein.</t>
  </si>
  <si>
    <t>&lt;== Batterieanzahl: Bitte Anzahl je mit dem Produkt gelieferten Batterietyp angeben.</t>
  </si>
  <si>
    <t>&lt;== BattG Registrierungsnummer: Bitte tragen Sie hier Ihre BattG Registrierungsnummer ein, falls vorhanden.</t>
  </si>
  <si>
    <t>&lt;== Art der Haltbarkeitsbeschränkung: Bitte Zutreffendes auswählen.</t>
  </si>
  <si>
    <t>&lt;== Flammpunkt (°C): Bitte den Flammpunkt des Produktes aus dem MSDS  (Sicherheitsdatenblatt) eintragen</t>
  </si>
  <si>
    <t>&lt;== Gesamtgewicht (g) = Produkt + Vepackung (g)</t>
  </si>
  <si>
    <t>&lt;== Bitte folgen Sie der Beschreibung und füllen Sie alle Felder in den geforderten Tabellenblättern aus!</t>
  </si>
  <si>
    <t>&lt;== QVC Markt und Sprache: Bitte wählen Sie den QVC Markt aus, an den Sie ihr Produkt liefern werden. Die Auswahl bestimmt  die Sprache der Überschriften und erlaubt so eine leichtere Kommunikation und einen leichteren Zugriff auf Informationen.</t>
  </si>
  <si>
    <t>Lieferant: bitte aus Drop Down Menü auswählen.</t>
  </si>
  <si>
    <t>Für dieses Produkt nicht benötigt.</t>
  </si>
  <si>
    <t>Legende</t>
  </si>
  <si>
    <t xml:space="preserve">&lt;== Zertifikat bei eingetragenen Markenzeichen
Bitte geben Sie eingetragene Markennamen, die Sie verwenden/kommunizieren wollen. Bitte reichen Sie hierfür das  Zertifikat/die schriftliche Bestätigung des Markeninhabers ein. </t>
  </si>
  <si>
    <t xml:space="preserve">&lt;== UN Hazard Code.4 digit UN No or ID that identify hazardous substances, and articles (such as explosives, flammable liquids, etc.) in the framework of international transport. </t>
  </si>
  <si>
    <t xml:space="preserve">&lt;== Harmful Y/N.Is the Product harmful Yes or No </t>
  </si>
  <si>
    <t xml:space="preserve">&lt;== WEEE Product Category.WEEE (Waste Electrical and Electronic Equipment) for recycling. Includes most products that have a plug or need a battery </t>
  </si>
  <si>
    <t>&lt;== Battery Size.Select the size from the drop down list indicated on the battery e.g. AA, D</t>
  </si>
  <si>
    <t>&lt;== Battery Weight (g).single weight of all batteries supplied with the product in grams</t>
  </si>
  <si>
    <t>&lt;== Type of Expiry (Expiry date or PAO).Does the product have n/a expiry date or a PAO symbol?</t>
  </si>
  <si>
    <t>&lt;== PESO RAEE (g): Indicare il peso in grammi di  tutte le componenti elettriche</t>
  </si>
  <si>
    <t xml:space="preserve">&lt;== Bestätigung des Lieferanten, dass alle Flüssigkeiten in einem versiegelten Polybeutel angeliefert werden. (Nur für die Anlieferung in UK und Frankreich) </t>
  </si>
  <si>
    <t xml:space="preserve">&lt;== Wassergefährdungsklasse: Bitte die Wassergefährdungsklasse aus der Liste auswählen. Die WGK kann dem MSDS (Sicherheitsdatenballt) entnommen werden. </t>
  </si>
  <si>
    <t>&lt;== Peso Lordo (g) = Prodotto + Packaging (g)</t>
  </si>
  <si>
    <t>&lt;== QVC market and Language: Please select the QVC market you are supplying to. The selection will determine the language of the form titles and allow an easier communication and access to information.</t>
  </si>
  <si>
    <t>TEXTILE TAB</t>
  </si>
  <si>
    <t>&lt;== Materialzusammensetzung Textilien: Bitte alle Materialien entsprechend dem zukünftigen Material- und Pflegeetikett angeben. Bitte EU/lokale gesetzliche Anforderungen beachten, z. B. korrekte Landessprache des QVC-Marktes, keine Abkürzungen, korrekte Reihenfolge der Materialien, nur erlaubte Materialangaben etc.</t>
  </si>
  <si>
    <t xml:space="preserve">&lt;== Pflegesymbole: bitte die korrekte Pflegeanleitung für das zukünftige Pflegeetikett auswählen. Bitte die Reihenfolge der Symbole beibehalten, jedoch waagerecht auf das Pflegeetikett drucken. 
</t>
  </si>
  <si>
    <t>&lt;== Zusätzliche Pflegehinweise: Nur falls für den Artikel notwendig: bitte geben Sie zusätzliche Pflegehinweise für das zukünftige Pflegeetikett in der Landessprache des QVC-Marktes an.</t>
  </si>
  <si>
    <t>&lt;== Schuhe: Materialangabe: bitte die Schuhmaterialien für das zukünftige Schuhpiktogramm auswählen und angeben. Das Piktogramm muss entsprechend der gesetzlichen Vorgabe aus Symbolen für die Schuhbestandteile und Materialien bestehen.</t>
  </si>
  <si>
    <t>GTIN TAB</t>
  </si>
  <si>
    <t>Bevorzugte Sprache auswählen</t>
  </si>
  <si>
    <t>Wählen Sie den QVC Markt, an den Sie liefern</t>
  </si>
  <si>
    <t>Wählen Sie die Kategorie aus</t>
  </si>
  <si>
    <t>Wählen Sie die Unterkategorie aus</t>
  </si>
  <si>
    <t>WICHTIGE INFORMATION FÜR DIE KORREKTE VERVOLLSTÄNDIGUNG:</t>
  </si>
  <si>
    <t>Datum</t>
  </si>
  <si>
    <t>QVC SKN (QVC Artikelnummer)</t>
  </si>
  <si>
    <t>Lieferant</t>
  </si>
  <si>
    <t>Agentur</t>
  </si>
  <si>
    <t>Marke</t>
  </si>
  <si>
    <t>Lieferantenartikelnummer</t>
  </si>
  <si>
    <t>Benötigen Sie zusätzliche Erklärungen?</t>
  </si>
  <si>
    <t>Import in die EU durch (Falls QVC, schreiben Sie bitte: QVC):</t>
  </si>
  <si>
    <t>Ursprungsland</t>
  </si>
  <si>
    <t>Zolltarifnummer</t>
  </si>
  <si>
    <t>Textile Herstellungsart</t>
  </si>
  <si>
    <t>Kurzbeschreibung des Artikels</t>
  </si>
  <si>
    <t>Angebotene Varianten (verfügbare Optionen: Farben, Größen...)</t>
  </si>
  <si>
    <t>Größe</t>
  </si>
  <si>
    <t>Farbe/Variante</t>
  </si>
  <si>
    <t>Bestandteile</t>
  </si>
  <si>
    <t>Abmessung Produkt in cm</t>
  </si>
  <si>
    <t>Gewicht (g)</t>
  </si>
  <si>
    <t>Anzahl je Masterkarton</t>
  </si>
  <si>
    <t>Materialtyp</t>
  </si>
  <si>
    <t>Haushaltschemikalien</t>
  </si>
  <si>
    <t>Elektrik/Elektronik</t>
  </si>
  <si>
    <t>Einstufung Entflammbarkeit</t>
  </si>
  <si>
    <t>UN  Code</t>
  </si>
  <si>
    <t>Gefahrgut Wasserlöslichkeit</t>
  </si>
  <si>
    <t>Wassergefährdungsklasse</t>
  </si>
  <si>
    <t>Gesundheitsschädlich (J/N)</t>
  </si>
  <si>
    <t>Gesundheitsschädlich - Optionen (Bitte angeben)</t>
  </si>
  <si>
    <t>Oxidierend</t>
  </si>
  <si>
    <t>Irritierend</t>
  </si>
  <si>
    <t>Toxisch</t>
  </si>
  <si>
    <t>Korridierend</t>
  </si>
  <si>
    <t>WEEE Produktkategorie</t>
  </si>
  <si>
    <t>WEEE Gerätetyp</t>
  </si>
  <si>
    <t>WEEE Gewicht (g)</t>
  </si>
  <si>
    <t xml:space="preserve">WEEE Registrierungsnummer </t>
  </si>
  <si>
    <t>Batterietyp</t>
  </si>
  <si>
    <t>Batteriegröße</t>
  </si>
  <si>
    <t>Gewicht [g] einer Batterie</t>
  </si>
  <si>
    <t>BattG Registrierungsnummer</t>
  </si>
  <si>
    <t>Art der Haltbarkeitsbeschränkung</t>
  </si>
  <si>
    <t>Flammpunkt (°C)</t>
  </si>
  <si>
    <t>Bitte senden Sie ein Sicherheitsdatenblatt, falls der Artikel umweltbelastend und/oder gefährlich ist (für Endnutzung/Transport/Lagerung)!</t>
  </si>
  <si>
    <t>Farbe</t>
  </si>
  <si>
    <t>Bitte Material je Bestandteil angeben</t>
  </si>
  <si>
    <t>Please send an MSDS if Harmful and/ or Hazardous for Final Use/Transport/Storage!</t>
  </si>
  <si>
    <t>Material Composition</t>
  </si>
  <si>
    <t>&lt;== Material Composition: please State material by component</t>
  </si>
  <si>
    <t>&lt;== indicare i materiali per ogni componente</t>
  </si>
  <si>
    <t>&lt;== Le misure devono essere indicate nel seguente modo:
giro vita: S=76-80, M=81-86, L=87-92, XL=93-98, XXL=99-104 (misure corpo)
lunghezza dal centro dietro: S=70, M=72, L=74, XL=76, 2XL=78 (misure capo)</t>
  </si>
  <si>
    <t>&lt;== Bitte geben Sie die Maße in den Maßtabellen in cm an. Bitte fügen Sie eine detaillierte Maßtabelle für Textilien der Spec Card bei</t>
  </si>
  <si>
    <t>&lt;== Prezzo per unità di misura obbligatorio per alcune categorie di prodotti (esempio: € / kg; €/l). Si prega di indicare Sì/No se il prodotto rientra nell'ambito del presente regolamento.</t>
  </si>
  <si>
    <t>Gesundheitsschädlich</t>
  </si>
  <si>
    <t>Gewebt</t>
  </si>
  <si>
    <t>Getufted</t>
  </si>
  <si>
    <t>Gestrickt/Gewirkt</t>
  </si>
  <si>
    <t>Versandtasche</t>
  </si>
  <si>
    <t>Verkaufsverpackung</t>
  </si>
  <si>
    <t>1.</t>
  </si>
  <si>
    <t>2.</t>
  </si>
  <si>
    <t>3.</t>
  </si>
  <si>
    <t>prima emissione</t>
  </si>
  <si>
    <t>2° aggiornamento</t>
  </si>
  <si>
    <t>1° aggiornamento</t>
  </si>
  <si>
    <t>3° aggiornamento</t>
  </si>
  <si>
    <t>Importato in Unione Europea da:
(se QVC indicare "QVC")</t>
  </si>
  <si>
    <t>Categoria RAEE</t>
  </si>
  <si>
    <t>Numero Iscrizione Registro  RAEE</t>
  </si>
  <si>
    <t>Numero di Iscrizione al Registro Batterie</t>
  </si>
  <si>
    <t>Punto di infiammabilità (°C)</t>
  </si>
  <si>
    <t>Inviare al QA una MSDS (scheda dati di sicurezza) in caso di prodotto Pericoloso  per l'uso, il trasporto o lo stoccaggio</t>
  </si>
  <si>
    <t>&lt;== Classe di pericolosità per lo stoccaggio dei prodotti pericolosi: Si prega di selezionare la classe rischio per lo stoccaggio di materiali pericolosi come indicato in MSDS.</t>
  </si>
  <si>
    <t>&lt;== Numero Iscrizione al Registro RAEE : Indicare il numero di registrazione al Registro dei Produttori di Apparecchiature Elettriche ed Elettroniche (AEE)</t>
  </si>
  <si>
    <t>&lt;== Numero di Iscrizione al Registro Batterie: Indicare il numero di registrazione al Registro nazionale pile e accumulatori</t>
  </si>
  <si>
    <t>&lt;== Punto di infiammabilità (Celsius): Indicare il flash point (punto di infiammabilità) in °C come riportato in MSDS</t>
  </si>
  <si>
    <t>&lt;== QVC MARKET e Lingue: Selezionare la QVC a cui state mandando la presente Spec Cad r la lingua, tutti i campi della Spec Card verranno mostrati nella lingua scelta, questo per facilitare il Fornitore nella comprensione delle informazioni richieste.</t>
  </si>
  <si>
    <t xml:space="preserve">&lt;== Composizione fibre tessili:  Indicare le corrette composizioni fibrose di tutti i materiali/tessuti presenti nell’articolo e che devono corrispondere a quanto indicato nell’etichetta di composizione e manutenzione cucita al capo. (seguire quanto previsto dalla legge europea e nazionale: es no abbreviazioni, fibre indicate in ordine decrescente, ammesse solo nome della fibra e non nome commerciale etc..) </t>
  </si>
  <si>
    <t xml:space="preserve">&lt;== Istruzioni manutenzione: selezionare le corrette istruzioni di manutenzione che devono corrispondere a quanto indicato nell’etichetta di composizione e manutenzione cucita al capo. </t>
  </si>
  <si>
    <t>&lt;== Itruzioni di manutenzione aggiuntive: solo se necessarie per il prodotto: Indicare le istruzioni di manutenzione aggiuntive che devono corrispondere a quanto indicato nell’etichetta di composizione e manutenzione cucita al capo</t>
  </si>
  <si>
    <t xml:space="preserve">&lt;== Composizione materiali: selezionare il materiale corrispondente ad ogni parte della calzatura così come verrà riportato poi in forma di pittogramma sulle scarpe. I pittogrammi dovranno riportare ii simboli corrispondenti alle differenti parti della calzatura ed ai relativi materiali come p previsto dalla legge sull’etichettatura delle calzature europea e nazionale </t>
  </si>
  <si>
    <t>COUNTRY SPECIFIC</t>
  </si>
  <si>
    <t>ITA</t>
  </si>
  <si>
    <t>Customs
Tariff Number</t>
  </si>
  <si>
    <t>Flash Point (°C)</t>
  </si>
  <si>
    <t>GTIN</t>
  </si>
  <si>
    <t>Entsorgungsmaterialien
Verpackungsmüll (g))</t>
  </si>
  <si>
    <t>&amp;</t>
  </si>
  <si>
    <t>&lt;== Qty per Master Carton: Where you are providing variants where dimensions and weights may differ, please list these individually</t>
  </si>
  <si>
    <t>&lt;== Anzahl je Masterkarton: Wenn Sie Varianten mit verschiedenen Maßen und/oder Gewichten anbieten, listen Sie diese bitte separat auf</t>
  </si>
  <si>
    <t>&lt;== DATE/VERSION: Please insert date of completion and version.
If you are preparing and updated version, please insert update1, update2, … and indicate in the box below the reason for updates</t>
  </si>
  <si>
    <t>&lt;== DATUM / VERSION: Bitte geben Sie das Datum der Fertigstellung und die Version an.  Falls Sie eine Änderung erstellen, geben Sie bitte an Update1, Update2, ... und geben Sie den Grund/das Detail der Änderung an</t>
  </si>
  <si>
    <t xml:space="preserve">&lt;== You will find this icon in each each session of the spec card, you can use the home icon to come back to this starting page </t>
  </si>
  <si>
    <t>&lt;== Sie finden das Symbol auf jedem Tabellenblatt wieder. Wenn Sie es anklicken, gelangen Sie zurück zur START-Seite.</t>
  </si>
  <si>
    <t>Nein</t>
  </si>
  <si>
    <t>Ja</t>
  </si>
  <si>
    <t>MHD &amp; PAO</t>
  </si>
  <si>
    <t>Papier/Karton</t>
  </si>
  <si>
    <t>Kunststoff/Plastik</t>
  </si>
  <si>
    <t>Polystyren</t>
  </si>
  <si>
    <t>Textil</t>
  </si>
  <si>
    <t>Holz</t>
  </si>
  <si>
    <t>Andere Materialien</t>
  </si>
  <si>
    <t>Erstversion</t>
  </si>
  <si>
    <t>Specificare i motivi di aggiornamento della scheda</t>
  </si>
  <si>
    <t>Please specify reason for update</t>
  </si>
  <si>
    <t>ATTRIBUTES</t>
  </si>
  <si>
    <t>ATTRIBUTI</t>
  </si>
  <si>
    <t>Specific Components (to be completed) only in case of Set =&gt;</t>
  </si>
  <si>
    <t>Specificare Componenti (solo in caso di Set/Kit) ==&gt;</t>
  </si>
  <si>
    <t>Einzelne Bestandteile ergänzen - NUR im Falle eines Sets =&gt;</t>
  </si>
  <si>
    <t>Leder</t>
  </si>
  <si>
    <t>Beschichtetes Leder</t>
  </si>
  <si>
    <t>Sonstiges</t>
  </si>
  <si>
    <t xml:space="preserve">Numero GTIN (inserire tutte le possibili combinazioni di Style/Opzioni/Colori (se applicabili) e indicare i rispettivi Numeri GTIN assegnati) </t>
  </si>
  <si>
    <t>&lt;==  Angebotene Varianten
Bitte geben Sie alle verschiedenen Varianten Ihres Artikels an: Größen, Farben, Formen..., Details zu individuellen Teilen in einem Set, beispielsweise bei Kosmentik, Haushaltswaren oder Heimtextilien. Bei Bekleidung kann der Größenlauf angegeben werden.</t>
  </si>
  <si>
    <t>Vom Lieferanten auszufüllen. Falls ein Feld für ein Produkt nicht zutrifft, geben Sie bitte n/a an.</t>
  </si>
  <si>
    <t>Variante</t>
  </si>
  <si>
    <t>GTIN NUMMER (Geben Sie jede angebotene Kombination aus Variante/Farbe/Größe ein (falls vorhanden) und führen Sie die zugewiesenen GTIN-Nummern auf.)</t>
  </si>
  <si>
    <t>Reason for updates</t>
  </si>
  <si>
    <t>Motivi aggiornamento scheda</t>
  </si>
  <si>
    <t>&lt;==DATA e VERSIONE: Inserire la data di compilazione del presente documento e la versione, in caso stiate modificando e preparando una nuova versione di un documento già inviato a QVC, si prega di indicare il numero di aggiornamento (update1, update2, …) e le ragioni nel box sottostante</t>
  </si>
  <si>
    <t xml:space="preserve"> Grund/Detail der Änderung</t>
  </si>
  <si>
    <t>Sostanze Corrosive e Combustibili</t>
  </si>
  <si>
    <t>Sostanze non pericolose (SNP)</t>
  </si>
  <si>
    <t>Liquidi Infiammabili</t>
  </si>
  <si>
    <t>Aerosol infiammabili</t>
  </si>
  <si>
    <t>Gas sotto pressione</t>
  </si>
  <si>
    <t>Solidi Infiammabili</t>
  </si>
  <si>
    <t>Liquidi comburenti</t>
  </si>
  <si>
    <t>Altro</t>
  </si>
  <si>
    <t>Not Hazardous</t>
  </si>
  <si>
    <t>Flammable liquids</t>
  </si>
  <si>
    <t>Compressed, liquified, or pressure-dissolved gases</t>
  </si>
  <si>
    <t>Pressurized gas packages (aerosol containers)</t>
  </si>
  <si>
    <t>Flammable corrosive materials</t>
  </si>
  <si>
    <t>Flammable liquids if not LGK 3A or 3B</t>
  </si>
  <si>
    <t>Flammable solids</t>
  </si>
  <si>
    <t>Non-flammable liquids in non-flammable packages</t>
  </si>
  <si>
    <t xml:space="preserve"> Non-flammable solids in non-flammable package</t>
  </si>
  <si>
    <t>Sostanze Corrosive Non Infiammabil</t>
  </si>
  <si>
    <t>Liquidi non infiammabili in packaging non infiammabile</t>
  </si>
  <si>
    <t>Solidi non Infiammabili in Packaging non infiammabile</t>
  </si>
  <si>
    <t>Detaillierte Artikelbeschreibung (Long description)</t>
  </si>
  <si>
    <t>Descrizione dettagliata del prodotto e (Long Description)</t>
  </si>
  <si>
    <t>&lt;== INDICARE TUTTE LE BATTERIE (anche quelle non removibili)
Tipo Batteria: Selezionare dalla lista il tipo di batteria (es. piombo, Nikel o altro)</t>
  </si>
  <si>
    <t>&lt;== PLEASE LIST ALL BATTERY INCLUDED (also those that are non-removable)
Battery Type: Select the battery type from the drop down list either Lead, Nickle or other</t>
  </si>
  <si>
    <t>&lt;== GEBEN SIE DIE DATEN FÜR ALLE BATTERIEN AN (Auch für fest eingebaute Batterien)
Batterietyp: Wählen Sie den korrekten Batterietypen aus der Liste aus</t>
  </si>
  <si>
    <t>Gross Weight (g)</t>
  </si>
  <si>
    <t>Peso Lordo (g)</t>
  </si>
  <si>
    <t>Waste Component 
(packaging waste (g))</t>
  </si>
  <si>
    <t>Master Carton</t>
  </si>
  <si>
    <t>Masterkarton</t>
  </si>
  <si>
    <t>Packaging</t>
  </si>
  <si>
    <t>Verpackung</t>
  </si>
  <si>
    <t>&lt;== Waste Components:State all waste components separately by QVC SKN (average weight for 1 piece). Specify all forms of packaging, this should include such things as fill material &amp; direct product packaging such as the container that a face cream is held within.</t>
  </si>
  <si>
    <t xml:space="preserve">&lt;== Entsorgungsmaterialien: Angabe aller Entsorgungsmaterialien pro QVC SKN (Durchschnittsgewicht für 1 Stück). Verpackung, Füllmaterial und direkte Produktverpackung, wie z. B. Creme-Tiegel, benennen.
</t>
  </si>
  <si>
    <t>Product Weight (g)</t>
  </si>
  <si>
    <t>&lt;== Composizione Rifiuti: Selezionare il tipo di componente e indicare il peso in grammi per il calcolo contributo ecologico (carta/Cartone, Plastica, Tessuto..) - indicare il valore medio presente in 1 pezzo. Devono essere specificati tutti i materiali che genereranno rifiuto (sia quelli di confezionamento che quelli che compongono il prodotto: ad esempio la plastica del barattolo che contiene la crema)</t>
  </si>
  <si>
    <t xml:space="preserve">Composizione Packaging  
(rifiuti per calcolo contributo ecologico) </t>
  </si>
  <si>
    <t>Tipologia confezionamento prodotto 
(unità di vendita QVC)</t>
  </si>
  <si>
    <t xml:space="preserve">Packaging Description 
(QVC single saleable unit) </t>
  </si>
  <si>
    <t>Beschreibung der Verpackung  
(Einzelne QVC Verkaufseinheit)</t>
  </si>
  <si>
    <t>&lt;== Beschreibung der Verpackung: Wählen Sie den Verpackungstyp der einzelnen Verkauseinheit (QVC Artikelnummer) aus. Bei den Verpackungsarten "Polybag" und "GOH" ist eine Angabe der Abmessungen der einzelnen VE nicht notwendig.</t>
  </si>
  <si>
    <t>&lt;== Der Masterkarton ist ein Sammelkarton für mindestes 4 verpackte Verkaufseinheiten. Er muss den Anforderungen der QVC-Logistik entsprechen (Typ, Maße, Gewicht, Kennzeichnung).</t>
  </si>
  <si>
    <t>&lt;== Packaging Description: Please select the type of packaging you have added to your merchandise for this QVC single saleable unit. In case of Polybags or Goods On Hangers, the dimensions are not required.</t>
  </si>
  <si>
    <t>&lt;== Master Carton:  This is the shipping carton that contains all of the saleable units for entry to the QVC Distribution Centre  (Master Cartons must have a minimum of 4 pieces).</t>
  </si>
  <si>
    <t>&lt;== Master Carton: è il cartone che contiene le singole unità di vendita per la spedizione al magazzino QVC (un master carton deve contenere almeno 4 unità)</t>
  </si>
  <si>
    <t>Construction</t>
  </si>
  <si>
    <t>Capacity</t>
  </si>
  <si>
    <t>Unit</t>
  </si>
  <si>
    <t>UN Number</t>
  </si>
  <si>
    <t>Batterie Typ</t>
  </si>
  <si>
    <t>Bauform</t>
  </si>
  <si>
    <t>Kapazität</t>
  </si>
  <si>
    <t>Einheit</t>
  </si>
  <si>
    <t>Beiliegende Batterie</t>
  </si>
  <si>
    <t>Lithium Metal</t>
  </si>
  <si>
    <t>Lithium Ions</t>
  </si>
  <si>
    <t>Lithium Polymer</t>
  </si>
  <si>
    <t>Lithium Battery Type</t>
  </si>
  <si>
    <t>Lithium Ionen</t>
  </si>
  <si>
    <t>Battery</t>
  </si>
  <si>
    <t>Cell</t>
  </si>
  <si>
    <t>Batterie</t>
  </si>
  <si>
    <t>Zelle</t>
  </si>
  <si>
    <t>Enclosed Battery</t>
  </si>
  <si>
    <t>Enclosed</t>
  </si>
  <si>
    <t>Inside</t>
  </si>
  <si>
    <t>Single</t>
  </si>
  <si>
    <t>Beigelegt</t>
  </si>
  <si>
    <t>Eingebaut</t>
  </si>
  <si>
    <t>Einzeln</t>
  </si>
  <si>
    <t xml:space="preserve"> 1.8 - Nickel Cadmium accumulator</t>
  </si>
  <si>
    <t>Tipo di batteria</t>
  </si>
  <si>
    <t>Costruzione</t>
  </si>
  <si>
    <t>Capacità</t>
  </si>
  <si>
    <t>Unità di misura</t>
  </si>
  <si>
    <t>Imballaggio batterie</t>
  </si>
  <si>
    <t>Numero UN</t>
  </si>
  <si>
    <t>Litio-metallo</t>
  </si>
  <si>
    <t>Ioni di litio</t>
  </si>
  <si>
    <t>Polimeri di litio</t>
  </si>
  <si>
    <t>Batteria</t>
  </si>
  <si>
    <t>Cella</t>
  </si>
  <si>
    <t>Singolo</t>
  </si>
  <si>
    <t>&lt;== Sealed Polybag for Hazardous Goods Y/N. Vendor has to confirm that all liquids will be supplied in a sealed polybag this is needed to reduce the risk of spillage/stock damage should item leak in delivery’ (only for UK &amp; FR  delivery)</t>
  </si>
  <si>
    <t>Batteries Qty</t>
  </si>
  <si>
    <t>Number of Batteries/Cells</t>
  </si>
  <si>
    <t>Enclosed Batteries/Cells</t>
  </si>
  <si>
    <t xml:space="preserve">&lt;==Enclosed Batteries
Enclosed = Batteries / cells contained in equipment
Inserted = Batteries / cells packed with equipment (separately in the same package) 
Single = Batteries and cells only without equipment, including battery chargers / power banks
</t>
  </si>
  <si>
    <t xml:space="preserve">&lt;==Beiliegende Batterie
Beigelegt = Batterien / Zellen im Gerät eingebaut
Eingebaut = Batterien / Zellen mit dem Gerät verpackt (separat in der gleichen Verpackung)
Einzeln = Batterien und Zellen ohne Ausrüstung, einschließlich Batterieladegeräte / Powerbanks
</t>
  </si>
  <si>
    <t>Incluse</t>
  </si>
  <si>
    <t>Inserite</t>
  </si>
  <si>
    <t xml:space="preserve">&lt;==Imballaggio batterie
Incluse = Già installate nell’apparecchiatura
Inserite = Accluse all’apparecchiatura (non installate ma presenti nello stesso packaging prodotto)
Singole = Batterie vendute separatamente, compresi caricabatterie / alimentatori
</t>
  </si>
  <si>
    <t xml:space="preserve"> 2011-P-zinc-carbon/zinc-air</t>
  </si>
  <si>
    <t xml:space="preserve"> 2021-P-alcaline-manganese /nickel-zinc </t>
  </si>
  <si>
    <t xml:space="preserve"> 2071-S-alcaline-manganese /nickel-zinc </t>
  </si>
  <si>
    <t xml:space="preserve"> 2012-P-zinc-carbon/zinc-air</t>
  </si>
  <si>
    <t xml:space="preserve"> 2022-P-alcaline-manganese /nickel-zinc </t>
  </si>
  <si>
    <t xml:space="preserve"> 2072-S-alcaline-manganese /nickel-zinc </t>
  </si>
  <si>
    <t xml:space="preserve"> 2013-P-zinc-carbon/zinc-air</t>
  </si>
  <si>
    <t xml:space="preserve"> 2023-P-alcaline-manganese /nickel-zinc </t>
  </si>
  <si>
    <t xml:space="preserve"> 2073-S-alcaline-manganese /nickel-zinc </t>
  </si>
  <si>
    <t xml:space="preserve"> 203-P-zinc-air</t>
  </si>
  <si>
    <t xml:space="preserve"> 205-S-Lithium-ion/lithium-polymer</t>
  </si>
  <si>
    <t xml:space="preserve"> 206-S-nickel-metal hydride</t>
  </si>
  <si>
    <t xml:space="preserve"> 208-S-small lead</t>
  </si>
  <si>
    <t xml:space="preserve"> 209-S-nickel-cadmium</t>
  </si>
  <si>
    <t xml:space="preserve"> 210-P-zinc-carbon</t>
  </si>
  <si>
    <t xml:space="preserve"> 211-P-alcaline-manganese /nickel-zinc </t>
  </si>
  <si>
    <t xml:space="preserve"> 212-P-zinc-air</t>
  </si>
  <si>
    <t xml:space="preserve"> 214-S-Lithium-ion/lithium-polymer</t>
  </si>
  <si>
    <t xml:space="preserve"> 215-S-nickel-metal hydride</t>
  </si>
  <si>
    <t xml:space="preserve"> 216-S-alcaline-manganese </t>
  </si>
  <si>
    <t xml:space="preserve"> 217-S-small lead</t>
  </si>
  <si>
    <t xml:space="preserve"> 218-S-nickel-cadmium</t>
  </si>
  <si>
    <t xml:space="preserve"> 219-P-zinc-carbon</t>
  </si>
  <si>
    <t xml:space="preserve"> 220-P-alcaline-manganese /nickel-zinc </t>
  </si>
  <si>
    <t xml:space="preserve"> 221-P-zinc-air</t>
  </si>
  <si>
    <t xml:space="preserve"> 223-S-Lithium-ion/lithium-polymer</t>
  </si>
  <si>
    <t xml:space="preserve"> 224-S-nickel-metal hydride</t>
  </si>
  <si>
    <t xml:space="preserve"> 225-S-small lead</t>
  </si>
  <si>
    <t xml:space="preserve"> 226-S-nickel-cadmium</t>
  </si>
  <si>
    <t xml:space="preserve"> 227-P-zinc-carbon</t>
  </si>
  <si>
    <t xml:space="preserve"> 228-P-alcaline-manganese /nickel-zinc </t>
  </si>
  <si>
    <t xml:space="preserve"> 229-P-zinc-air</t>
  </si>
  <si>
    <t xml:space="preserve"> 231-S-Lithium-ion/lithium-polymer</t>
  </si>
  <si>
    <t xml:space="preserve"> 232-S-nickel-metal hydride</t>
  </si>
  <si>
    <t xml:space="preserve"> 233-S-small lead</t>
  </si>
  <si>
    <t xml:space="preserve"> 234-S-nickel-cadmium</t>
  </si>
  <si>
    <t xml:space="preserve"> 235-P-zinc-carbon</t>
  </si>
  <si>
    <t xml:space="preserve"> 236-P-alcaline-manganese /nickel-zinc </t>
  </si>
  <si>
    <t xml:space="preserve"> 237-P-zinc-air</t>
  </si>
  <si>
    <t xml:space="preserve"> 239-S-Lithium-ion/lithium-polymer</t>
  </si>
  <si>
    <t xml:space="preserve"> 240-S-nickel-metal hydride</t>
  </si>
  <si>
    <t xml:space="preserve"> 241-S-small lead</t>
  </si>
  <si>
    <t xml:space="preserve"> 242-S-nickel-cadmium</t>
  </si>
  <si>
    <t xml:space="preserve"> 243-P-zinc-carbon</t>
  </si>
  <si>
    <t xml:space="preserve"> 244-P-alcaline-manganese</t>
  </si>
  <si>
    <t xml:space="preserve"> 245-P-zinc-air</t>
  </si>
  <si>
    <t xml:space="preserve"> 247-S-Lithium-ion/lithium-polymer</t>
  </si>
  <si>
    <t xml:space="preserve"> 248-S-nickel-metal hydride</t>
  </si>
  <si>
    <t xml:space="preserve"> 249-S-small lead</t>
  </si>
  <si>
    <t xml:space="preserve"> 250-S-nickel-cadmium</t>
  </si>
  <si>
    <t xml:space="preserve"> 251-P-zinc-carbon</t>
  </si>
  <si>
    <t xml:space="preserve"> 252-P-alcaline-manganese /nickel-zinc </t>
  </si>
  <si>
    <t xml:space="preserve"> 253-P-zinc-air</t>
  </si>
  <si>
    <t xml:space="preserve"> 255-S-Lithium-ion/lithium-polymer</t>
  </si>
  <si>
    <t xml:space="preserve"> 256-S-nickel-metal hydride</t>
  </si>
  <si>
    <t xml:space="preserve"> 257-S-small lead</t>
  </si>
  <si>
    <t xml:space="preserve"> 258-S-nickel-cadmium</t>
  </si>
  <si>
    <t xml:space="preserve"> 259-P-zinc-carbon</t>
  </si>
  <si>
    <t xml:space="preserve"> 260-P-alcaline-manganese /nickel-zinc </t>
  </si>
  <si>
    <t xml:space="preserve"> 261-P-zinc-air</t>
  </si>
  <si>
    <t xml:space="preserve"> 263-S-Lithium-ion/lithium-polymer</t>
  </si>
  <si>
    <t xml:space="preserve"> 264-S-nickel-metal hydride</t>
  </si>
  <si>
    <t xml:space="preserve"> 265-S-small lead</t>
  </si>
  <si>
    <t xml:space="preserve"> 266-S-nickel-cadmium</t>
  </si>
  <si>
    <t xml:space="preserve"> 269-P-alcaline-manganese</t>
  </si>
  <si>
    <t xml:space="preserve"> 270-P-zinc-air</t>
  </si>
  <si>
    <t xml:space="preserve"> 273-S-nickel-metal hydride</t>
  </si>
  <si>
    <t xml:space="preserve"> 274-S-nickel-cadmium</t>
  </si>
  <si>
    <t xml:space="preserve"> 276-P-AgO round, made up of button cells</t>
  </si>
  <si>
    <t xml:space="preserve"> 277-P-AlMn round, made up of button cells</t>
  </si>
  <si>
    <t>&lt;==Weight
Lithium weight is the weight of lithium contained in the battery or cell and not the total weight of the battery or cell</t>
  </si>
  <si>
    <t xml:space="preserve">&lt;==Battery Type
Lithium Metal Batteries or cells: Non-rechargeable (primary) lithium metal or lithium alloy cells or batteries
Lithium Ion Batteries or cells = Rechargeable (secondary) lithium Ion cells or batteries
Lithium Polymer Batteries or cells = Rechargeable (secondary) polymer cells or batteries
</t>
  </si>
  <si>
    <t>&lt;==Peso
Il Peso da riportare è quello del litio contenuto nella batteria o cella e non il peso totale della batteria</t>
  </si>
  <si>
    <t>Batterie al Litio</t>
  </si>
  <si>
    <t>UN Nummer</t>
  </si>
  <si>
    <t>Anzahl Batterien</t>
  </si>
  <si>
    <t>Sonstige</t>
  </si>
  <si>
    <t>Made in (riportato sul prodotto)</t>
  </si>
  <si>
    <t>Please confirm the product Country of Origin (country of manufacture) for each component within the set and use a separate column for each component: this detail is essential for customs clearance procedures</t>
  </si>
  <si>
    <t xml:space="preserve">Per favore indicare il Paese di Fabbricazione (Made In) per ciascuno dei componenti del kit/set utilizzando colonne diverse: questa informazione è fondamentale per l'espletamento delle formalità doganali  </t>
  </si>
  <si>
    <t>Bitte bestätigen Sie uns das Ursprungsland (Herstellungsland) für jeden Setbestandteil und nutzen Sie in der Tabelle eine eigene Spalte je Teil: diese Details sind zur korrekten Zollabfertigung nötig.</t>
  </si>
  <si>
    <t>Please confirm the Customs Tariff (intrastat commodity code) for each component within the set and use a separate column for each component: this detail is essential for customs clearance procedures</t>
  </si>
  <si>
    <t xml:space="preserve">Per favore indicare la voce doganale (codice merceologico doganale / intrastat) per ognuno dei componenti del set, utilizzando colonne separate: questo codice numerico viene assegnato al prodotto sulla base della sua descrizione, ed è fondamentale per l'espletamento delle formalità doganali  </t>
  </si>
  <si>
    <t>Bitte nennen Sie in den vorgegebenen Feldern, passend für jedes Setbestandteil, die Zoll-Warentarifnummer und nutzen je Teil eine eigene Spalte: diese Details sind zur korrekten Zollabfertigung nötig</t>
  </si>
  <si>
    <t>Bitte geben Sie die Produktzusammensetzung aus zolltariflicher Sicht für jedes Setbestandteil an. Zum Beispiel: Puder, Creme etc.</t>
  </si>
  <si>
    <t>If the attributes vary between components please use a separate column for each component and specify the name of the item at the top of each column used. This is particularly useful for beauty categories e.g. eye, lip, manicure and pedicure preparations as well as powder based beauty products etc.    </t>
  </si>
  <si>
    <t>Sollten Attribute der Setbestandteile variieren, dann nutzen Sie bitte auch hierfür je eine Spalte und benennen es entsprechend im Kopf der Spalte. Besonders wichtig ist diese Aufteilung für Beautyartikel. Z. B. Lippen, Augen, Maniküre und Pediküre wie auch Puder etc</t>
  </si>
  <si>
    <t xml:space="preserve">Please confirm the product Country of Origin (country of manufacture): this detail is essential for customs clearance procedures (see attributes for sets) </t>
  </si>
  <si>
    <t>   SI prega di indicare il Paese di Origine del prodotto (paese di fabbricazione): questa informazione è importante per l’espletazione delle procedure di lo sdoganamento (in caso di vari componenti presenti nel set, utilizzare la sezione degli attributi sottostante)</t>
  </si>
  <si>
    <t>Bitte bestätigen Sie uns das Ursprungsland (Herstellungsland): dieses Detail ist zur korrekten Zollabfertigung nötig. (Bei Sets: siehe Attribute)</t>
  </si>
  <si>
    <t xml:space="preserve">Per favore indicare la voce doganale (codice merceologico doganale / intrastat): questo codice numerico viene assegnato al prodotto sulla base della sua descrizione, ed è fondamentale per l'espletamento delle formalità doganali  </t>
  </si>
  <si>
    <t> Bitte nennen Sie die Zoll-Warentarifnummer: diese Klassifizierungsnummer basiert auf der Produktbeschreibung und ist zur korrekten Zollabfertigung nötig</t>
  </si>
  <si>
    <t>Please indicate Textile Construction: this information for textile items (main part) is required for customs clearance procedures</t>
  </si>
  <si>
    <t xml:space="preserve"> Si prega di indicare l’armatura del tessuto principale: questa informazione per gli articoli della categoria tessile e abbigliamento è richiesta per le procedure di sdoganamento </t>
  </si>
  <si>
    <t> Bitte textile Herstellungsart angeben: Bei Textilien ist die Konstruktion des Hauptmaterials für die Zollabwicklung erforderlich.</t>
  </si>
  <si>
    <t>Se un attributo differisce per I diversi component si prega di dedicare una Colonna ad ogni componente e specificare il nome del componente come intestazione di ciascuna delle colonne che si andranno ad utilizzare. Questo è in particolare utile per i prodotti della categoria beauty sia skin care, igiene personale che make up, etc.</t>
  </si>
  <si>
    <t>Lithium Batteries</t>
  </si>
  <si>
    <t>&lt;==In case of Product imported into EU:
please indicate Name &amp; Address of the European Importer company</t>
  </si>
  <si>
    <t xml:space="preserve">please confirm the product Country of Origin (country of manufacture): this detail is essential for customs clearance procedures (see attributes for sets) </t>
  </si>
  <si>
    <t>si prega di indicare il Paese di Origine del prodotto (paese di fabbricazione): questa informazione è importante per l’espletazione delle procedure di lo sdoganamento (in caso di vari componenti presenti nel set, utilizzare la sezione degli attributi sottostante)</t>
  </si>
  <si>
    <t xml:space="preserve">si prega di indicare l’armatura del tessuto principale: questa informazione per gli articoli della categoria tessile e abbigliamento è richiesta per le procedure di sdoganamento </t>
  </si>
  <si>
    <t>bitte textile Herstellungsart angeben: Bei Textilien ist die Konstruktion des Hauptmaterials für die Zollabwicklung erforderlich.</t>
  </si>
  <si>
    <t>bitte bestätigen Sie uns das Ursprungsland (Herstellungsland): dieses Detail ist zur korrekten Zollabfertigung nötig. (Bei Sets: siehe Attribute)</t>
  </si>
  <si>
    <t>&lt;== Im Falle von Import in EU:
bitte Name &amp; Adresse des Europäischen Importeurs angeben</t>
  </si>
  <si>
    <t>Made In (Angabe auf dem Produkt)</t>
  </si>
  <si>
    <t>Lithium Metall</t>
  </si>
  <si>
    <t>Battery Pack</t>
  </si>
  <si>
    <t>Others</t>
  </si>
  <si>
    <t>Pacco batterie</t>
  </si>
  <si>
    <t>Akkupack</t>
  </si>
  <si>
    <t>Knopfzelle</t>
  </si>
  <si>
    <t>&lt;==Battery Typ
Lithium Metall = Lithium Metall Batterien oder Zellen: Nicht-Aufladbare (Primär) Lithium Zellen oder Batterien
Lithium Ionen= Lithium Ion Batterien oder Zellen: Aufladbare (Sekundär) Lithium Ion Zellen oder Batterien
Lithium Polymer = Lithium Polymer Batterien oder Zellen: Aufladbare (Sekundär) Polymer Zellen oder Batterien</t>
  </si>
  <si>
    <t xml:space="preserve">&lt;==Tipo Batteria
Litio-metallo = Batterie non ricaricabili (primarie)  agli ioni di Litio, metallo o lega.
Ioni di litio = batteria ricaricabile (secondaria), accumulatore agli ioni di litio (Li-Ion)
Polimeri di litio =batteria ricaricabile, Accumulatore litio-polimero (Li-Poly) (secondaria)
</t>
  </si>
  <si>
    <t>&lt;==Gewicht
Lithium Gewicht ist das Gewicht des in der Batterie oder Zelle enthaltenen Lithiums und nicht das Gesamtgewicht der Batterie oder Zelle</t>
  </si>
  <si>
    <t>Components</t>
  </si>
  <si>
    <t>&lt;== In general apparel is to be shipped flat packed. Exception: garments from genuine leather. Further exceptions must be approved from the buying team</t>
  </si>
  <si>
    <t>&lt;== Bekleidung ist grundsätzlich liegend anzuliefern. Ausnahme:  Bekleidung aus echtem Leder. Weitere Ausnahmen müssen vom Einkauf genehmigt werden</t>
  </si>
  <si>
    <t>&lt;== In generale l'abbigliamento deve spedito steso (in polybags). Eccezione: gli indumenti in vera pelle. Ulteriori eccezioni devono essere approvate dal buying team</t>
  </si>
  <si>
    <t xml:space="preserve">2.6 Notebooks / Notebooks </t>
  </si>
  <si>
    <t xml:space="preserve">1.1 Refrigerators / Kühlschränke </t>
  </si>
  <si>
    <t xml:space="preserve">1.2 Freezers / Gefriergeräte </t>
  </si>
  <si>
    <t xml:space="preserve">1.3 Equipments which automatically deliver cold products / zur autom Abgabe von Kaltprodukten </t>
  </si>
  <si>
    <t xml:space="preserve">1.4 Air-conditioning equipment / Klimageräte </t>
  </si>
  <si>
    <t xml:space="preserve">1.5 Dehumidifying equipment / Entfeuchter </t>
  </si>
  <si>
    <t xml:space="preserve">1.6 Heat pumps / Wärmepumpen </t>
  </si>
  <si>
    <t xml:space="preserve">1.7 Heat pump dryer / Wärmepumpentrockner </t>
  </si>
  <si>
    <t xml:space="preserve">1.8 Radiators containing oil / ölgefüllte Radiatoren </t>
  </si>
  <si>
    <t xml:space="preserve">2.1 Screens / Bildschirme </t>
  </si>
  <si>
    <t xml:space="preserve">2.2 Televisions / Fernsehgeräte </t>
  </si>
  <si>
    <t xml:space="preserve">2.3 LCD-photo frames / LCD-Fotorahmen </t>
  </si>
  <si>
    <t xml:space="preserve">2.4 Monitors / Monitore </t>
  </si>
  <si>
    <t xml:space="preserve">2.5 Laptops / Laptops </t>
  </si>
  <si>
    <t xml:space="preserve">3.1 Straight fluorescent lamps / stabförmige Leuchtstofflampen </t>
  </si>
  <si>
    <t xml:space="preserve">3.2 Compact fluorescent lamps / Kompaktleuchtstofflampen </t>
  </si>
  <si>
    <t xml:space="preserve">3.3 Fluorescent lamps / Leuchtstofflampen </t>
  </si>
  <si>
    <t xml:space="preserve">3.4 High intensity discharge lamps / Entladungslampen </t>
  </si>
  <si>
    <t xml:space="preserve">3.5 Low pressure sodium lamps / Niederdruck-Natriumdampflampen </t>
  </si>
  <si>
    <t xml:space="preserve">3.6 LED lamps / LED-Lampen </t>
  </si>
  <si>
    <t xml:space="preserve">4.1 Washing machines / Waschmaschinen </t>
  </si>
  <si>
    <t xml:space="preserve">4.2 Clothes dryers / Wäschetrockner </t>
  </si>
  <si>
    <t xml:space="preserve">4.3 Dish washing machines / Geschirrspüler </t>
  </si>
  <si>
    <t xml:space="preserve">4.4 Cookers, / Elektroherde und –backöfen </t>
  </si>
  <si>
    <t xml:space="preserve">4.5 Electric hot plates / Elektrokochplatten </t>
  </si>
  <si>
    <t xml:space="preserve">4.6 Luminaires / Leuchten </t>
  </si>
  <si>
    <t xml:space="preserve">4.7 Equipment reproducing sound or images / Ton- und Bildwiedergabegeräte </t>
  </si>
  <si>
    <t xml:space="preserve">4.8 Musical equipment / Musikausrüstung </t>
  </si>
  <si>
    <t xml:space="preserve">4.9 Appliances for knitting and weaving / Geräte zum Stricken und Weben </t>
  </si>
  <si>
    <t>4.10 Large computer-mainframes / Großrechner</t>
  </si>
  <si>
    <t xml:space="preserve">4.11 Large printing machines / Großdrucker </t>
  </si>
  <si>
    <t xml:space="preserve">4.12 Copying / Kopiergeräte </t>
  </si>
  <si>
    <t xml:space="preserve">4.13 Large coin slot machines / Geldspielautomaten </t>
  </si>
  <si>
    <t xml:space="preserve">4.14 Large medical devices / medizinische Großgeräte </t>
  </si>
  <si>
    <t xml:space="preserve">4.15 Large monitoring and control instruments / große Überwachungsinstrumente </t>
  </si>
  <si>
    <t xml:space="preserve">4.16 Equipment which automatically deliver products and money / Produkt- und Geldausgabeautomaten </t>
  </si>
  <si>
    <t xml:space="preserve">4.17 Photovoltaic panels / Photovoltaikmodule </t>
  </si>
  <si>
    <t xml:space="preserve">4.18 Night storage heater / Nachtspeicherheizgeräte </t>
  </si>
  <si>
    <t xml:space="preserve">5.1 Vacuum cleaners / Staubsauger </t>
  </si>
  <si>
    <t xml:space="preserve">5.2 Carpet sweepers / Teppichkehrmaschinen </t>
  </si>
  <si>
    <t xml:space="preserve">5.3 Appliances for sewing / Nähmaschinen </t>
  </si>
  <si>
    <t xml:space="preserve">5.4 Luminaires / Leuchten </t>
  </si>
  <si>
    <t xml:space="preserve">5.5 Microwaves / Mikrowellengeräte </t>
  </si>
  <si>
    <t xml:space="preserve">5.6 Ventilation equipment / Lüftungsgeräte </t>
  </si>
  <si>
    <t xml:space="preserve">5.7 Irons / Bügeleisen </t>
  </si>
  <si>
    <t xml:space="preserve">5.8 Toasters / Toaster </t>
  </si>
  <si>
    <t xml:space="preserve">5.9 Electric knives / Elektrische Messer </t>
  </si>
  <si>
    <t xml:space="preserve">5.10 Electric kettles / Wasserkocher </t>
  </si>
  <si>
    <t xml:space="preserve">5.11 Clocks and Watches / Uhren </t>
  </si>
  <si>
    <t xml:space="preserve">5.12 Electric shavers / elektrische Rasierapparate </t>
  </si>
  <si>
    <t xml:space="preserve">5.13 Scales / Waagen </t>
  </si>
  <si>
    <t xml:space="preserve">5.14 Appliances for hair and body care / Haar- und Körperpflegegeräte </t>
  </si>
  <si>
    <t xml:space="preserve">5.15 Radio sets / Radiogeräte </t>
  </si>
  <si>
    <t xml:space="preserve">5.16 Video cameras / Videokameras </t>
  </si>
  <si>
    <t xml:space="preserve">5.17 Video recorders / Videorekorder </t>
  </si>
  <si>
    <t xml:space="preserve">5.18 Hi-Fi equipment / Hi-Fi-Anlagen </t>
  </si>
  <si>
    <t xml:space="preserve">5.19 Musical / Musikinstrumente </t>
  </si>
  <si>
    <t xml:space="preserve">5.20 Equipment reproducing sound or images / 0 Ton- und Bildwiedergabegeräte </t>
  </si>
  <si>
    <t xml:space="preserve">5.21 Electrical and electronic toys / Elektrisches und elektronisches Spielzeug </t>
  </si>
  <si>
    <t xml:space="preserve">5.22 Sports equipment / Sportgeräte </t>
  </si>
  <si>
    <t xml:space="preserve">5.23 Computers for biking, diving, running, etc / Fahrrad-, Tauch-, Laufcomputer usw. </t>
  </si>
  <si>
    <t xml:space="preserve">5.24 Smoke detectors / Rauchmelder </t>
  </si>
  <si>
    <t xml:space="preserve">5.25 Heating regulators / Heizregler </t>
  </si>
  <si>
    <t xml:space="preserve">5.26 Thermostats / Thermostate </t>
  </si>
  <si>
    <t xml:space="preserve">5.27 Small Electr. tools / Elektr. Kleinwerkzeuge </t>
  </si>
  <si>
    <t xml:space="preserve">5.28 Small medical devices / Medizinische Kleingeräte </t>
  </si>
  <si>
    <t xml:space="preserve">5.29 Monitoring + control instruments / Überwachungsinstrumente </t>
  </si>
  <si>
    <t xml:space="preserve">5.30 which automatically deliver products / Produktausgabeautomaten </t>
  </si>
  <si>
    <t xml:space="preserve">5.31 with integrated photovoltaic panels / Mit eingebauten Photovoltaikmodulen </t>
  </si>
  <si>
    <t xml:space="preserve">6.1 Mobile phones / Mobiltelefone </t>
  </si>
  <si>
    <t xml:space="preserve">6.2 GPS and navigation equipment / GPS-Geräte </t>
  </si>
  <si>
    <t xml:space="preserve">6.3 Pocket calculators / Taschenrechner </t>
  </si>
  <si>
    <t xml:space="preserve">6.4 Routers / Router </t>
  </si>
  <si>
    <t xml:space="preserve">6.5 Personal computers / PCs </t>
  </si>
  <si>
    <t xml:space="preserve">6.6 Printers / Drucker </t>
  </si>
  <si>
    <t xml:space="preserve">6.7 Telephones / Telefone </t>
  </si>
  <si>
    <t xml:space="preserve">1.9 Other temperature exchange equipment / sonstige Wärmeüberträger </t>
  </si>
  <si>
    <t>2.5 Laptop, notebook.</t>
  </si>
  <si>
    <t>&lt;== Tipologia prodotto RAEE: Indicare la tipologia di prodotto RAEE scegliendo dalla lista</t>
  </si>
  <si>
    <t>Air conditioner appliances</t>
  </si>
  <si>
    <t>All appliances which deliver automatically all kinds of products EN 24.7.2012 Official Journal of the European Union L 197/57</t>
  </si>
  <si>
    <t>Analysers</t>
  </si>
  <si>
    <t>and other products and equipment for the collection, storage, processing, presentation or communication of information by electronic means</t>
  </si>
  <si>
    <t>and other products or equipment for the purpose of recording or reproducing sound or images, including signals or other technologies for the distribution of sound and image than by telecommunications</t>
  </si>
  <si>
    <t>and other products or equipment of transmitting sound, images or other information by telecommunications</t>
  </si>
  <si>
    <t>Answering systems</t>
  </si>
  <si>
    <t>Appliances for hair cutting, hair drying, tooth brushing, shaving, massage and other body care appliances</t>
  </si>
  <si>
    <t>Appliances used for sewing, knitting, weaving and other processing for textiles</t>
  </si>
  <si>
    <t>Audio amplifiers</t>
  </si>
  <si>
    <t>Automatic dispensers for hot drinks</t>
  </si>
  <si>
    <t>Automatic dispensers for hot or cold bottles or cans</t>
  </si>
  <si>
    <t>Automatic dispensers for money</t>
  </si>
  <si>
    <t>Automatic dispensers for solid products</t>
  </si>
  <si>
    <t>Cardiology equipment EN L 197/56 Official Journal of the European Union 24.7.2012</t>
  </si>
  <si>
    <t>Carpet sweepers</t>
  </si>
  <si>
    <t>Cellular telephones</t>
  </si>
  <si>
    <t>Centralised data processing:</t>
  </si>
  <si>
    <t>Clocks, watches and equipment for the purpose of measuring, indicating or registering time</t>
  </si>
  <si>
    <t>Clothes dryers</t>
  </si>
  <si>
    <t>Coin slot machines</t>
  </si>
  <si>
    <t>Compact fluorescent lamps</t>
  </si>
  <si>
    <t>Computers for biking, diving, running, rowing, etc.</t>
  </si>
  <si>
    <t>Cookers</t>
  </si>
  <si>
    <t>Copying equipment</t>
  </si>
  <si>
    <t>Cordless telephones</t>
  </si>
  <si>
    <t>Dialysis equipment</t>
  </si>
  <si>
    <t>Dish washing machines</t>
  </si>
  <si>
    <t>Drills</t>
  </si>
  <si>
    <t>Electric fans</t>
  </si>
  <si>
    <t>Electric heating appliances</t>
  </si>
  <si>
    <t>Electric hot plates</t>
  </si>
  <si>
    <t>Electric knives EN</t>
  </si>
  <si>
    <t>Electric radiators</t>
  </si>
  <si>
    <t>Electric stoves</t>
  </si>
  <si>
    <t>Electric trains or car racing sets</t>
  </si>
  <si>
    <t>Electrical and electronic typewriters</t>
  </si>
  <si>
    <t>Equipment for spraying, spreading, dispersing or other treatment of liquid or gaseous substances by other means</t>
  </si>
  <si>
    <t>Equipment for turning, milling, sanding, grinding, sawing, cutting, shearing, drilling, making holes, punching, folding, bending or similar processing of wood, metal and other materials</t>
  </si>
  <si>
    <t>Facsimile machine (fax)</t>
  </si>
  <si>
    <t>Fertilization tests</t>
  </si>
  <si>
    <t>Freezers</t>
  </si>
  <si>
    <t>Fryers</t>
  </si>
  <si>
    <t>Grinders, coffee machines and equipment for opening or sealing containers or packages</t>
  </si>
  <si>
    <t>Hand-held video game consoles</t>
  </si>
  <si>
    <t>Heating regulators</t>
  </si>
  <si>
    <t>Hi-fi recorders</t>
  </si>
  <si>
    <t>High intensity discharge lamps, including pressure sodium lamps and metal halide lamps</t>
  </si>
  <si>
    <t>Irons and other appliances for ironing, mangling and other care of clothing</t>
  </si>
  <si>
    <t>Laboratory equipment for in vitro diagnosis</t>
  </si>
  <si>
    <t>Laptop computers (CPU, mouse, screen and keyboard included)</t>
  </si>
  <si>
    <t>Large cooling appliances</t>
  </si>
  <si>
    <t>Low pressure sodium lamps</t>
  </si>
  <si>
    <t>Mainframes</t>
  </si>
  <si>
    <t>Measuring, weighing or adjusting appliances for household or as laboratory equipment</t>
  </si>
  <si>
    <t>Microwaves</t>
  </si>
  <si>
    <t>Minicomputers</t>
  </si>
  <si>
    <t>Musical instruments</t>
  </si>
  <si>
    <t>Notebook computers</t>
  </si>
  <si>
    <t>Notepad computers</t>
  </si>
  <si>
    <t>Nuclear medicine equipment</t>
  </si>
  <si>
    <t>Other appliances for cleaning</t>
  </si>
  <si>
    <t>Other appliances for detecting, preventing, monitoring, treating, alleviating illness, injury or disability</t>
  </si>
  <si>
    <t>Other fanning, exhaust ventilation and conditioning equipment</t>
  </si>
  <si>
    <t>Other large appliances for heating rooms, beds, seating furniture</t>
  </si>
  <si>
    <t>Other large appliances u</t>
  </si>
  <si>
    <t>Other large appliances used for refrigeration, conservation and storage of food</t>
  </si>
  <si>
    <t>Other lighting or equipment for the purpose of spreading or controlling light with the exception of filament bulbs</t>
  </si>
  <si>
    <t>Other monitoring and control instruments used in industrial installations (e.g. in control panels)</t>
  </si>
  <si>
    <t>Pay telephones</t>
  </si>
  <si>
    <t>Personal computers (CPU, mouse, screen and keyboard included)</t>
  </si>
  <si>
    <t>Personal computing:</t>
  </si>
  <si>
    <t>Photovoltaic panels</t>
  </si>
  <si>
    <t>Pocket and desk calculators</t>
  </si>
  <si>
    <t>Radio sets</t>
  </si>
  <si>
    <t>Radiotherapy equipment</t>
  </si>
  <si>
    <t>Refrigerators</t>
  </si>
  <si>
    <t>Saws</t>
  </si>
  <si>
    <t>Sewing machines</t>
  </si>
  <si>
    <t>Smoke detector</t>
  </si>
  <si>
    <t>Luminaires including decorative lights chains and other decorative Luminaires</t>
  </si>
  <si>
    <t>Household Luminaires</t>
  </si>
  <si>
    <t>UPC</t>
  </si>
  <si>
    <t>EAN</t>
  </si>
  <si>
    <t>JAN</t>
  </si>
  <si>
    <t>ISBN</t>
  </si>
  <si>
    <t>Check GTIN</t>
  </si>
  <si>
    <t>=if(AV5="'VALUE!","Please Key in GTIN",AV5</t>
  </si>
  <si>
    <t>Select Type</t>
  </si>
  <si>
    <t>GTIN Number</t>
  </si>
  <si>
    <t>Numero GTIN</t>
  </si>
  <si>
    <t>GTIN-Nummer</t>
  </si>
  <si>
    <t>Tipo</t>
  </si>
  <si>
    <t>Typ</t>
  </si>
  <si>
    <t>GTIN verification</t>
  </si>
  <si>
    <t>Verifica GTIN</t>
  </si>
  <si>
    <t>GTIN Prüfung</t>
  </si>
  <si>
    <t>GTIN NUMBER (Enter every available combination of Style/Option/Colour (if applicable) and list the respective assigned GTIN Numbers)</t>
  </si>
  <si>
    <t>&lt;== The GTIN (Global Trade Item Number) colloquially known as EAN, allows a worldwide product Identification.
The allocation is conducted by the GS1 – organisation of each country.
Several different types of ID numbers are considered to be a GTIN. 
Use the “GTIN NUMBER” column to submit any of the following types of numbers: 
• UPC (in North America/GTIN-12): 12-digit number (convert 8-digit UPC-E codes to 12-digit codes)
• EAN (in Europe/GTIN-13): 13-digit number
• JAN (in Japan/GTIN-13): 8- or 13-digit number
• ISBN (for books): 13-digit number (convert ISBN-10 to ISBN-13). If you have both, include only the 13-digit number. Please do not include the dashes.
-- UPC and JAN will be automatically converted into 13 digits by adding "0"--
Please specify the type of GTIN in the data filed “Type” to allow the GTIN verification.</t>
  </si>
  <si>
    <t>&lt;== Il GTIN (Global Trade Item Number), colloquialmente noto come EAN, consente un'identificazione del prodotto in tutto il mondo. L'assegnazione è gestita dall'organizzazione GS1 di ciascun paese.
Diversi tipi di numeri di identificazione sono considerati un GTIN. Utilizza la colonna “GTIN” per specificare uno dei seguenti tipi di numeri: 
• UPC (in America del Nord/GTIN-12): numero di 12 cifre (conversione codici a 8 cifre UPC-E in codici a 12 cifre)
• EAN (in Europa/GTIN-13): numero di 13 cifre
• JAN (in Giappone/GTIN-13): numero di 8 o 13 cifre
• ISBN (per i libri): numero di 13 cifre (conversione ISBN-10 in ISBN-13). Se disponi di entrambi, includi solo il numero di 13 cifre. Non inserire i trattini.
-- UPC e JAN saranno automaticamente trasformati in numeri a 13 cifre aggiungendo "0" all'inizio del numero --
Si prega di specificare il tipo di GTIN nella colonna "Tipo" per permettere la verifica del Numero di GTIN</t>
  </si>
  <si>
    <t>&lt;== Die GTIN (Global Trade Item Number), umgangssprachlich als EAN bekannt, ermöglicht eine weltweite Produktkennzeichnung.
Die Vergabe erfolgt durch die GS1 - Organisation der jeweiligen Länder.
Bitte geben Sie die GTIN-Nummer an, falls vorhanden.
Es gibt verschiedene Nummern zur Produktkennzeichnung, die als GTIN gelten. Verwenden Sie das Attribut gtin [GTIN] zur Angabe der folgenden Arten von Nummern: 
• UPC (in Nordamerika/GTIN-12): 12-stellige Nummer (8-stellige UPC-E-Codes müssen in 12-stellige Codes umgewandelt werden)
• EAN (in Europa/GTIN-13): 13-stellige Nummer
• JAN (in Japan/GTIN-13): 8- oder 13-stellige Nummer
• ISBN (für Bücher): 13-stellige Nummer (ISBN-10 muss in ISBN-13 umgewandelt werden). Wenn Sie beide Nummern haben, verwenden Sie nur die 13-stellige Nummer. Bitte ohne Bindestriche.
--UPC und JAN werden automatisch in eine 13-stellige Nummer umgewandelt durch die Ergänzung von Nullen.--
Bitte geben Sie im Datenfeld „Typ“ den Typ der GTIN an, um eine Überprüfung der GTIN zu ermöglichen.</t>
  </si>
  <si>
    <t>Product Spec Card</t>
  </si>
  <si>
    <t>Long Description</t>
  </si>
  <si>
    <t>Product Name</t>
  </si>
  <si>
    <t>Price</t>
  </si>
  <si>
    <t>ATS DATE</t>
  </si>
  <si>
    <t>Product Composition/material (customs purpose)</t>
  </si>
  <si>
    <t>Piled</t>
  </si>
  <si>
    <t>Offered Style Variants (Available Options: colors, sizes...)</t>
  </si>
  <si>
    <t>Harmful Options (Please mark)</t>
  </si>
  <si>
    <t>Pile</t>
  </si>
  <si>
    <t>Explosive</t>
  </si>
  <si>
    <t>Gases (aerosols, compressed gas)</t>
  </si>
  <si>
    <t>Flammable Liquid (flashpoint ≤60°C)</t>
  </si>
  <si>
    <t>Flammable Solid</t>
  </si>
  <si>
    <t>Oxidizer/Organic Peroxide</t>
  </si>
  <si>
    <t>Toxic / Infectious Substance</t>
  </si>
  <si>
    <t>Radioactive</t>
  </si>
  <si>
    <t xml:space="preserve">Corrosive </t>
  </si>
  <si>
    <t>Misc. (Class 9)</t>
  </si>
  <si>
    <t>Lithium Battery</t>
  </si>
  <si>
    <t>Non-flammable corrosive materials</t>
  </si>
  <si>
    <t>Real Feather &amp; Down (Y/N)</t>
  </si>
  <si>
    <t>Leather (Y/N)</t>
  </si>
  <si>
    <t>Vera Piuma o Piumino (S/N)</t>
  </si>
  <si>
    <t>Real Fur (Y/N)</t>
  </si>
  <si>
    <t>Vera Pelliccia (S/N)</t>
  </si>
  <si>
    <t>Additional Info</t>
  </si>
  <si>
    <t>Informazioni aggiuntive</t>
  </si>
  <si>
    <t>QVC Economic Role</t>
  </si>
  <si>
    <t>Animal</t>
  </si>
  <si>
    <t>#7</t>
  </si>
  <si>
    <t>#8</t>
  </si>
  <si>
    <t>Short Description</t>
  </si>
  <si>
    <t>Descrizione Breve</t>
  </si>
  <si>
    <t>Dogana</t>
  </si>
  <si>
    <t>Informazioni PO</t>
  </si>
  <si>
    <t>SPF</t>
  </si>
  <si>
    <t>Fattore di protezione solare</t>
  </si>
  <si>
    <t>CPNP number</t>
  </si>
  <si>
    <t>Numero CPNP</t>
  </si>
  <si>
    <t>CPNP Nummer</t>
  </si>
  <si>
    <t xml:space="preserve">Gefahrgut </t>
  </si>
  <si>
    <t>Classe 5 - Materie comburenti</t>
  </si>
  <si>
    <t xml:space="preserve">Classe 1 - Materie ed oggetti esplosivi </t>
  </si>
  <si>
    <t xml:space="preserve">Classe 2 - Gas </t>
  </si>
  <si>
    <t xml:space="preserve">Classe 3 - Materie liquide infiammabili </t>
  </si>
  <si>
    <t xml:space="preserve">Classe 4  - Materie solide infiammabili </t>
  </si>
  <si>
    <t xml:space="preserve">Classe 6 - Materie tossiche </t>
  </si>
  <si>
    <t xml:space="preserve">Classe 7 - Materie radioattive </t>
  </si>
  <si>
    <t xml:space="preserve">Classe 8 - Materie corrosive </t>
  </si>
  <si>
    <t xml:space="preserve">Classe 9 - Materie ed oggetti pericolosi diversi </t>
  </si>
  <si>
    <t>SDS required</t>
  </si>
  <si>
    <t>MSDS richiesta</t>
  </si>
  <si>
    <t>&lt;== See section 14 of the SDS (Safety Data Sheet) A UN number is displayed as the letters "UN" followed by a four digit number that identifies dangerous goods, and articles in the framework of international transport. If product is part of a set with more than one UN number, please include all UN numbers along with copies of all SDS.</t>
  </si>
  <si>
    <t>&lt;== See section 14 of the SDS.  e.g. "PERFUMERY PRODUCTS"</t>
  </si>
  <si>
    <t>&lt;== See section 14 of SDS. Dangerous goods can have additional classifications known as sub risks e.g. 8 (5.1)</t>
  </si>
  <si>
    <t>&lt;== See section 14 of the SDS. Packing groups are shown in Roman numerals I,II,III - Some dangerous goods do not have packing groups.</t>
  </si>
  <si>
    <t>&lt;== See section 9 of SDS. Enter flash point in Celsius (°C)</t>
  </si>
  <si>
    <t>&lt;== See section 9 of SDS. Enter boiling point in Celsius (°C)</t>
  </si>
  <si>
    <t>Proper Shipping Name</t>
  </si>
  <si>
    <t>Classification (Sub risk)</t>
  </si>
  <si>
    <t>Boiling Point (°C)</t>
  </si>
  <si>
    <t>Pack Size (Kg / L)</t>
  </si>
  <si>
    <t>I</t>
  </si>
  <si>
    <t>II</t>
  </si>
  <si>
    <t>III</t>
  </si>
  <si>
    <t>Nome Prodotto</t>
  </si>
  <si>
    <t>Contatto per QA/Spec card (nome completo e email)</t>
  </si>
  <si>
    <t>Composizione Prodotto/Materiali (scopo doganale)</t>
  </si>
  <si>
    <t>Packing Group</t>
  </si>
  <si>
    <t>none</t>
  </si>
  <si>
    <t>Transportation</t>
  </si>
  <si>
    <t>Trasporto</t>
  </si>
  <si>
    <t>Storage &amp; Handling</t>
  </si>
  <si>
    <t>Stoccaggio e Manipolazione</t>
  </si>
  <si>
    <t>Hazard Goods class</t>
  </si>
  <si>
    <t>Classe di pericolosità</t>
  </si>
  <si>
    <t>Pearls</t>
  </si>
  <si>
    <t>Perle</t>
  </si>
  <si>
    <t>Please specify Exact Species of pearls</t>
  </si>
  <si>
    <t>Shoes</t>
  </si>
  <si>
    <t>Scarpe</t>
  </si>
  <si>
    <t>Please specify sole and upper material</t>
  </si>
  <si>
    <t>Please specify lenses material</t>
  </si>
  <si>
    <t>Country of Departure</t>
  </si>
  <si>
    <t>Acetone</t>
  </si>
  <si>
    <t>please specify content (%) of Acetone</t>
  </si>
  <si>
    <t>Alcohol</t>
  </si>
  <si>
    <t>please specify content (%) of Alcohol</t>
  </si>
  <si>
    <t>Content (%)</t>
  </si>
  <si>
    <t>A1.01 Pile Zinco Carbone Portatili</t>
  </si>
  <si>
    <t xml:space="preserve">A1.02 Pila Zinco Cloruro </t>
  </si>
  <si>
    <t>A1.03.01 Pila Alcalina - a bottone</t>
  </si>
  <si>
    <t>A1.03.02 Pila Alcalina altro</t>
  </si>
  <si>
    <t>A1.04.01 Pila al Litio - a bottone</t>
  </si>
  <si>
    <t>A1.04.02 Pila al Litio - altro</t>
  </si>
  <si>
    <t>A1.05.01 Pila Zinco Aria -a bottone</t>
  </si>
  <si>
    <t xml:space="preserve">A1.05.02 Pila Zinco Aria -altro </t>
  </si>
  <si>
    <t>A1.06.01 Pila Zinco Argento - a bottone</t>
  </si>
  <si>
    <t>A1.06.02 Pila Zinco Argento - altro</t>
  </si>
  <si>
    <t>A1.07 Accumulat_al Piombo Portatili</t>
  </si>
  <si>
    <t>A1.08 Accum_Nichel Cadmio Portatili</t>
  </si>
  <si>
    <t>A1.09 Accum_Nichel Idruri Met_Portatili</t>
  </si>
  <si>
    <t xml:space="preserve">A1.11 Altro portatili </t>
  </si>
  <si>
    <t>A1.01 Zinc-carbon battery</t>
  </si>
  <si>
    <t>A1.03.01 Alkaline battery -  button</t>
  </si>
  <si>
    <t>A1.03.02 Alkaline battery - other</t>
  </si>
  <si>
    <t>A1.04.01 Lithium battery - button</t>
  </si>
  <si>
    <t>A1.04.02 Lithium battery - other</t>
  </si>
  <si>
    <t>A1.05.01 Zinc-Air battery- button</t>
  </si>
  <si>
    <t>A1.05.02 Zinc-Air battery- other</t>
  </si>
  <si>
    <t>A1.06.01 Zinc-silver battery- button</t>
  </si>
  <si>
    <t>A1.06.02 Zinc-silver battery- other</t>
  </si>
  <si>
    <t>A1.07 lead portable Accumulator</t>
  </si>
  <si>
    <t>A1.08 Nichel-cadmium portable Accumulator</t>
  </si>
  <si>
    <t>A1.09 Nichel hydrides Met_portable Accumulator</t>
  </si>
  <si>
    <t xml:space="preserve">A1.11 other portable </t>
  </si>
  <si>
    <t>UKEnglish (default)</t>
  </si>
  <si>
    <t>ItalyItaliano</t>
  </si>
  <si>
    <t>GermanyDeutsch</t>
  </si>
  <si>
    <t>GermanyEnglish (default)</t>
  </si>
  <si>
    <t>ItalyEnglish (default)</t>
  </si>
  <si>
    <t>1. Heat Exchanger</t>
  </si>
  <si>
    <t>2. Monitoring and Control Instruments</t>
  </si>
  <si>
    <t xml:space="preserve">3. Lighting Equipment </t>
  </si>
  <si>
    <t xml:space="preserve">4. Large Household Appliances (dimensions &gt; 50 cm) </t>
  </si>
  <si>
    <t>5. Small Household Appliances (dimensions &lt; 50 cm)</t>
  </si>
  <si>
    <t>6. IT and Telecommunications Equipment</t>
  </si>
  <si>
    <t xml:space="preserve">2. Schermi, monitor e apparecchiature dotate di schermi </t>
  </si>
  <si>
    <t>3. Lampade</t>
  </si>
  <si>
    <t>4. Apparecchiature di grandi dimensioni (almeno 1 dimensione &gt;50 cm)</t>
  </si>
  <si>
    <t>5. Apparecchiature di piccole dimensioni (tutte le dimensioni &lt;50 cm)</t>
  </si>
  <si>
    <t>6. Piccole apparecchiature informatiche e per telecomunicazioni</t>
  </si>
  <si>
    <t>1: Temperature exchange equipment</t>
  </si>
  <si>
    <t>2: Screens and monitors</t>
  </si>
  <si>
    <t>3: Lamps</t>
  </si>
  <si>
    <t>4: Large equipment</t>
  </si>
  <si>
    <t>5: Small equipment</t>
  </si>
  <si>
    <t>6: Small IT and telecommunication equipment</t>
  </si>
  <si>
    <t>Kategorie 1: Wärmeüberträger</t>
  </si>
  <si>
    <t>Kategorie 2: Bildschirme, Monitore</t>
  </si>
  <si>
    <t>Kategorie 3: Lampen</t>
  </si>
  <si>
    <t>Kategorie 4: Großgeräte (&gt;50cm)</t>
  </si>
  <si>
    <t>Kategorie 5: Kleingeräte (&lt;50cm)</t>
  </si>
  <si>
    <t>Kategorie 6: Informations- und Telekommunikationstechnik</t>
  </si>
  <si>
    <t>1. large household appliances</t>
  </si>
  <si>
    <t>2. small household appliances</t>
  </si>
  <si>
    <t>3. IT and telecommunications equipment</t>
  </si>
  <si>
    <t>4. consumer equipment</t>
  </si>
  <si>
    <t>5. lighting equipment</t>
  </si>
  <si>
    <t>6. electrical and electronic tools (except large scale stationary industrial tools)</t>
  </si>
  <si>
    <t>7.  toys, leisure and sports equipment</t>
  </si>
  <si>
    <t>8.  medical devices (except implanted and infected products)</t>
  </si>
  <si>
    <t>9.   monitoring and control equipment</t>
  </si>
  <si>
    <t>10. automatic dispensers</t>
  </si>
  <si>
    <t>11. display equipment</t>
  </si>
  <si>
    <t>12. appliances containing refrigerants</t>
  </si>
  <si>
    <t>13.  gas discharge lamps and light-emitting diode (LED) light sources</t>
  </si>
  <si>
    <t>14.  PV panels (solar panels)</t>
  </si>
  <si>
    <t>Oxidised</t>
  </si>
  <si>
    <t>Ossidante</t>
  </si>
  <si>
    <t>Toxic</t>
  </si>
  <si>
    <t>Tossico</t>
  </si>
  <si>
    <t>Corrosivo</t>
  </si>
  <si>
    <t>1. Apparercchiature per lo scambio di temperatura</t>
  </si>
  <si>
    <t>1.1 Refrigerators</t>
  </si>
  <si>
    <t>1.2 Freezers</t>
  </si>
  <si>
    <t>1.3 Equipment which automatically deliver cold products</t>
  </si>
  <si>
    <t>1.4 Air-conditioning equipment</t>
  </si>
  <si>
    <t>1.5 Radiators containing oil</t>
  </si>
  <si>
    <t>1.6 Other temperature exchange equipment</t>
  </si>
  <si>
    <t>2.1 Screens</t>
  </si>
  <si>
    <t>2.2 Television</t>
  </si>
  <si>
    <t>2.3 LCD-photo frames</t>
  </si>
  <si>
    <t>2.4 Monitors</t>
  </si>
  <si>
    <t>3.1 Straight fluorescent lamps</t>
  </si>
  <si>
    <t>3.2 Compact fluorescent lamps</t>
  </si>
  <si>
    <t>3.3 Fluorescent lamps</t>
  </si>
  <si>
    <t>3.4 High intensity discharge lamps</t>
  </si>
  <si>
    <t>3.5 LED lamps</t>
  </si>
  <si>
    <t>4.1 Washing machines</t>
  </si>
  <si>
    <t>4.2 Washing machines</t>
  </si>
  <si>
    <t>4.3 Dish washing machines</t>
  </si>
  <si>
    <t>4.4. Cookers, Electric stoves, Electric hot plates</t>
  </si>
  <si>
    <t>4.5 Luminaires</t>
  </si>
  <si>
    <t>4.6 Equipment reproducing sound or images, Musical equipment</t>
  </si>
  <si>
    <t>4.7 Appliances for knitting and weaving</t>
  </si>
  <si>
    <t xml:space="preserve">4.8 big printer </t>
  </si>
  <si>
    <t xml:space="preserve">4.9 big copier </t>
  </si>
  <si>
    <t>4.10 big token machines</t>
  </si>
  <si>
    <t xml:space="preserve">4.11 big medical devices </t>
  </si>
  <si>
    <t>4.12 big instruments for minitoring and control</t>
  </si>
  <si>
    <t>4.13 big instruments for distrubution of food or money</t>
  </si>
  <si>
    <t>4.14 photovoltaic panels</t>
  </si>
  <si>
    <t>4.15 mainframe</t>
  </si>
  <si>
    <t xml:space="preserve">4.16 electrical stove, electrical appliance for heat up, big appliance to heat up rooms, beds and fornitures to sit down, big dimension appliance </t>
  </si>
  <si>
    <t>5.1 Vacuum cleaners</t>
  </si>
  <si>
    <t>5.2 Carpet sweepers</t>
  </si>
  <si>
    <t>5.3 Carpet sweepers</t>
  </si>
  <si>
    <t>5.4 Luminaires</t>
  </si>
  <si>
    <t>5.5 Microwaves</t>
  </si>
  <si>
    <t>5.6 Ventilation Equipment</t>
  </si>
  <si>
    <t>5.7 Irons</t>
  </si>
  <si>
    <t>5.8 Toasters</t>
  </si>
  <si>
    <t>5.9 Electric knives</t>
  </si>
  <si>
    <t>5.10 Electric kettlers</t>
  </si>
  <si>
    <t>5.11 Clocks and Watches</t>
  </si>
  <si>
    <t>5.12 Appliances for hair and body care</t>
  </si>
  <si>
    <t>5.13 scales</t>
  </si>
  <si>
    <t>5.14 Appliances for hair and body care</t>
  </si>
  <si>
    <t>5.15 Calculators</t>
  </si>
  <si>
    <t>5.16 radio set</t>
  </si>
  <si>
    <t>5.17 Cameras and Recorders</t>
  </si>
  <si>
    <t>5.18 Equipment reproducing sounds and images</t>
  </si>
  <si>
    <t>5.19 Electrical and electronic toys</t>
  </si>
  <si>
    <t>5.20 Sport Equipments and Electrical and electronic toys</t>
  </si>
  <si>
    <t>5.21 Smoke detectors, termostats and small monitoring and controls instruments, small MD</t>
  </si>
  <si>
    <t>5.22 Small Electrical and electronic tools</t>
  </si>
  <si>
    <t>5.24 cooking appliances, electric heaters, electric hot plates, electric heating appliances, fryers, blenders, electric coffee grinders and equipment to open or seal containers or packages, hair dryers, electric toothbrushes, electric razors, massage appliances and other treatments of the body, other cleaning equipment as well as other small equipment</t>
  </si>
  <si>
    <t>5.23 Small equipment with integrated photovoltaic panels</t>
  </si>
  <si>
    <t>6.1 Mobile phones</t>
  </si>
  <si>
    <t>6.2 GPS and navigation equipment</t>
  </si>
  <si>
    <t>6.3 Pocket calculators</t>
  </si>
  <si>
    <t>6.4 Ruters</t>
  </si>
  <si>
    <t>6.5 Personal computers</t>
  </si>
  <si>
    <t>6.6 Printers</t>
  </si>
  <si>
    <t>6.7 Phones</t>
  </si>
  <si>
    <t xml:space="preserve">
6.8 electronic diaries, electric and electronic typewriters, other products and equipment for collecting, storing, processing, presenting or communicating information by electronic means, fax, telex, public pay telephones, answering machines or other products or equipment for transmitting sound, images or other information by telecommunication as well as other small IT and telecommunication equipment</t>
  </si>
  <si>
    <t xml:space="preserve">1.1 Frigoriferi </t>
  </si>
  <si>
    <t xml:space="preserve">1.2 congelatori </t>
  </si>
  <si>
    <t>1.3 distributore automatico freddo</t>
  </si>
  <si>
    <t xml:space="preserve">1.4 condizionatori, deumidificatori, pompe di calore </t>
  </si>
  <si>
    <t>1.5 radiatori a olio</t>
  </si>
  <si>
    <t>1.6 altre apparecchiature per lo scambio di temperatura non ad acqua</t>
  </si>
  <si>
    <t xml:space="preserve">2.1 Schermi </t>
  </si>
  <si>
    <t xml:space="preserve">2.2 televisori </t>
  </si>
  <si>
    <t>2.3 cornici digitali LCD</t>
  </si>
  <si>
    <t>2.4 monitor</t>
  </si>
  <si>
    <t xml:space="preserve">3.1 Tubi fluorescenti </t>
  </si>
  <si>
    <t xml:space="preserve">3.2 lampade fluorescenti compatte </t>
  </si>
  <si>
    <t xml:space="preserve">3.3 Lampade fluorescenti </t>
  </si>
  <si>
    <t>3.4 lampade a scarica ad alta densità</t>
  </si>
  <si>
    <t xml:space="preserve">3.5 LED </t>
  </si>
  <si>
    <t xml:space="preserve">4.1 Lavatrici </t>
  </si>
  <si>
    <t xml:space="preserve">4.2 asciugatrici </t>
  </si>
  <si>
    <t>4.3 lavastoviglie</t>
  </si>
  <si>
    <t xml:space="preserve">4.4.apparecchi di cottura, stufe elettriche, piastre riscaldanti elettriche </t>
  </si>
  <si>
    <t xml:space="preserve">4.5 lampadari </t>
  </si>
  <si>
    <t>4.6 apparecchiature per riprodurre suoni o immagini, apparecchiature musicali</t>
  </si>
  <si>
    <t xml:space="preserve">4.7 macchine per cucire, macchine per maglieria </t>
  </si>
  <si>
    <t>4.8 grandi stampanti</t>
  </si>
  <si>
    <t xml:space="preserve">4.9 grandi copiatrici  </t>
  </si>
  <si>
    <t>4.10 grandi macchine a gettoni</t>
  </si>
  <si>
    <t>4.11 grandi dispositivi medici</t>
  </si>
  <si>
    <t xml:space="preserve">4.12 grandi strumenti di monitoraggio e controllo </t>
  </si>
  <si>
    <t xml:space="preserve">4.13 grandi apparecchi che distribuiscono autonomamente prodotti o denaro </t>
  </si>
  <si>
    <t xml:space="preserve">4.14 pannelli fotovoltaici </t>
  </si>
  <si>
    <t xml:space="preserve">4.16 stufe elettriche, apparecchi elettrici di riscaldamento, grandi elettrodomestici utilizzati per riscaldare stanze, letti e mobili per sedersi nonché apparecchiature di grandi dimensioni </t>
  </si>
  <si>
    <t xml:space="preserve">5.1 Aspirapolvere </t>
  </si>
  <si>
    <t xml:space="preserve">5.2 scope meccaniche </t>
  </si>
  <si>
    <t xml:space="preserve">5.3 macchine per cucire </t>
  </si>
  <si>
    <t xml:space="preserve">5.4 apparecchi di illuminazione </t>
  </si>
  <si>
    <t xml:space="preserve">5.5 forni a microonde </t>
  </si>
  <si>
    <t xml:space="preserve">5.6 ventilatori elettrici </t>
  </si>
  <si>
    <t xml:space="preserve">5.7 ferri da stiro </t>
  </si>
  <si>
    <t xml:space="preserve">5.8 tostapane </t>
  </si>
  <si>
    <t xml:space="preserve">5.9 coltelli elettrici </t>
  </si>
  <si>
    <t xml:space="preserve">5.10 bollitori elettrici </t>
  </si>
  <si>
    <t xml:space="preserve">5.11 sveglie e orologi </t>
  </si>
  <si>
    <t xml:space="preserve">5.12 rasoi elettrici </t>
  </si>
  <si>
    <t xml:space="preserve">5.13 bilance </t>
  </si>
  <si>
    <t xml:space="preserve">5.14 apparecchi tagliacapelli e apparecchi per la cura del corpo </t>
  </si>
  <si>
    <t xml:space="preserve">5.15 calcolatrici </t>
  </si>
  <si>
    <t xml:space="preserve">5.16 apparecchi radio </t>
  </si>
  <si>
    <t xml:space="preserve">5.17 videocamere, videoregistratori </t>
  </si>
  <si>
    <t xml:space="preserve">5.18 apparecchiature per riprodurre suoni o immagini </t>
  </si>
  <si>
    <t xml:space="preserve">5.19 giocattoli elettrici ed elettronici </t>
  </si>
  <si>
    <t>5.20 apparecchiature elettriche usate per lo sport e giochi</t>
  </si>
  <si>
    <t>5.21 rivelatori di fumo, regolatori di calore, termostati, elettronici, piccoli dispositivi medici, piccoli strumenti di monitoraggio e di controllo,</t>
  </si>
  <si>
    <t xml:space="preserve">5.22 piccoli apparecchi che distribuiscono automaticamente prodotti </t>
  </si>
  <si>
    <t xml:space="preserve">5.24 apparecchiature di cottura, stufe elettriche , piastre riscaldanti elettriche, apparecchi elettrici di riscaldamento, friggitrici, frullatori, macina caffè elettrici e apperecchiature per aprire o sigillare contenitori o pacchetti, asciugacapelli, spazzolini da denti elettrici, rasoi alettrici apparecchi per massaggi e altree cure del corpo, altre apparecchiature per la pulizia nonchè altre apparecchiature di piccole dimensioni </t>
  </si>
  <si>
    <t xml:space="preserve">5.23 piccole apparecchiature con pannelli fotovoltaici integrati </t>
  </si>
  <si>
    <t xml:space="preserve">6.1 Telefoni cellulari </t>
  </si>
  <si>
    <t xml:space="preserve">6.2 navigatori satellitari (GPS) </t>
  </si>
  <si>
    <t xml:space="preserve">6.3 calcolatrici tascabili </t>
  </si>
  <si>
    <t>6.4 router</t>
  </si>
  <si>
    <t xml:space="preserve">6.5 PC </t>
  </si>
  <si>
    <t xml:space="preserve">6.6 stampanti </t>
  </si>
  <si>
    <t xml:space="preserve">6.7 telefoni </t>
  </si>
  <si>
    <t xml:space="preserve">6.8  agende elettroniche , macchine da scrivere elettriche ed elettroniche, altri prodotti e apparecchiature per raccogliere, memorizzare, elaborare, presentare o comunicare informazioni con mezzi elettronici, fax, telex, telefoni pubblici a pagamento, segreterie telefoniche o altri prodotti o apparecchiature per trasmettere suoni, immagini o altre informazioni mediante la telecomunicazione nonchè altre piccole apparecchiature informatiche e per telecomunicazioni. </t>
  </si>
  <si>
    <t>please insert a WEEE registration number here</t>
  </si>
  <si>
    <t>Subject to WEEE law?</t>
  </si>
  <si>
    <t>WEEE and BATTERY</t>
  </si>
  <si>
    <t>inserire qui il numero di registrazione al registro</t>
  </si>
  <si>
    <t>Waste Electrical and Electronic Equipment</t>
  </si>
  <si>
    <t>Rifiuti Elettronici (RAEE)</t>
  </si>
  <si>
    <t>Is any component in your product considered a dangerous goods/hazmat?
Ref: UN framework of international transport, ICAO/IATA, ADR/RID, IMDG</t>
  </si>
  <si>
    <t>Irritant (Y/N)</t>
  </si>
  <si>
    <t>Irritante (S/N)</t>
  </si>
  <si>
    <t>#6</t>
  </si>
  <si>
    <t>Hazardous Info</t>
  </si>
  <si>
    <t xml:space="preserve">Informazioni Prodotti pericolosi </t>
  </si>
  <si>
    <t>Please add details</t>
  </si>
  <si>
    <t>Subject to BATTERY law?</t>
  </si>
  <si>
    <t>QA</t>
  </si>
  <si>
    <t>EU Representative appointed by Vendor</t>
  </si>
  <si>
    <t>Distributor_Retailer</t>
  </si>
  <si>
    <t>Importer (third party EU representative available)</t>
  </si>
  <si>
    <t>Importer (third party EU representative NOT available)</t>
  </si>
  <si>
    <t>Manufacturer</t>
  </si>
  <si>
    <t>FIRST DELIVERY DATE AT DC</t>
  </si>
  <si>
    <t xml:space="preserve">Customs </t>
  </si>
  <si>
    <t>Zoll</t>
  </si>
  <si>
    <t>Quantity</t>
  </si>
  <si>
    <t>Leaflets included? (Y/N) (bounce backs not permitted)</t>
  </si>
  <si>
    <t>Responsible Person in Europe</t>
  </si>
  <si>
    <t>CAT</t>
  </si>
  <si>
    <t>SUBCAT</t>
  </si>
  <si>
    <t>Distributor: any natural or legal person in the supply chain, other than the manufacturer or the importer, who makes a product available on the market. 
The distributor does not assume the full legal responsibility of a product but verifies that the product bears the required conformity marking, that it is correctly labeled and accompanied by the required documents and by instructions and safety information issued at least in the local language of the market where the product is sold within.</t>
  </si>
  <si>
    <t>Manufacturer: any natural or legal person who manufactures a product or has a product designed or manufactured and markets that product under his name or trademark.</t>
  </si>
  <si>
    <r>
      <rPr>
        <u/>
        <sz val="9"/>
        <color theme="1"/>
        <rFont val="Calibri"/>
        <family val="2"/>
        <scheme val="minor"/>
      </rPr>
      <t>Importer:</t>
    </r>
    <r>
      <rPr>
        <sz val="9"/>
        <color theme="1"/>
        <rFont val="Calibri"/>
        <family val="2"/>
        <scheme val="minor"/>
      </rPr>
      <t xml:space="preserve"> any natural or legal person established within the Community who places a product from a third country on the Community market.
</t>
    </r>
    <r>
      <rPr>
        <u/>
        <sz val="9"/>
        <color theme="1"/>
        <rFont val="Calibri"/>
        <family val="2"/>
        <scheme val="minor"/>
      </rPr>
      <t>EU representative:</t>
    </r>
    <r>
      <rPr>
        <sz val="9"/>
        <color theme="1"/>
        <rFont val="Calibri"/>
        <family val="2"/>
        <scheme val="minor"/>
      </rPr>
      <t xml:space="preserve"> any natural or legal person established within the Community who has received a written mandate from a manufacturer established outside the Community to act on his behalf in relation to specified tasks.
Appointment possible for CE marked products ("EU Authorized Representative") and for chemicals ("Only Representative"); mandatory for medical devices.
The liability is up to the EU third party representative. The importer verifies that manufacturer and EU representative have correctly implemented the respective tasks and that the product complies with the applicable requirements.</t>
    </r>
  </si>
  <si>
    <r>
      <rPr>
        <u/>
        <sz val="9"/>
        <color theme="1"/>
        <rFont val="Calibri"/>
        <family val="2"/>
        <scheme val="minor"/>
      </rPr>
      <t>Importer:</t>
    </r>
    <r>
      <rPr>
        <sz val="9"/>
        <color theme="1"/>
        <rFont val="Calibri"/>
        <family val="2"/>
        <scheme val="minor"/>
      </rPr>
      <t xml:space="preserve"> any natural or legal person established within the Community who places a product from a third country on the Community market.
</t>
    </r>
    <r>
      <rPr>
        <u/>
        <sz val="9"/>
        <color theme="1"/>
        <rFont val="Calibri"/>
        <family val="2"/>
        <scheme val="minor"/>
      </rPr>
      <t>EU representative:</t>
    </r>
    <r>
      <rPr>
        <sz val="9"/>
        <color theme="1"/>
        <rFont val="Calibri"/>
        <family val="2"/>
        <scheme val="minor"/>
      </rPr>
      <t xml:space="preserve"> any natural or legal person established within the Community who has received a written mandate from a manufacturer established outside the Community to act on his behalf in relation to specified tasks.
The liability is up to the importer who acts on manufacturer's behalf in the EU market implementing all the relevant actions when necessary (e.g. notifications, registrations, ...).
The importer holds the full set of documents demonstrating the product's compliance (e.g. certificates, test reports,...) and makes available the techical file (CE marked products) within 5 working days since a request of the Authorities.</t>
    </r>
  </si>
  <si>
    <t>WASTE MANAGEMENT</t>
  </si>
  <si>
    <t xml:space="preserve">GESTIONE RIFIUTI </t>
  </si>
  <si>
    <t>PACKAGING WASTE</t>
  </si>
  <si>
    <t>Natural Components</t>
  </si>
  <si>
    <t>Componenti naturali</t>
  </si>
  <si>
    <t>Length (mm)</t>
  </si>
  <si>
    <t>Lunghezza (mm)</t>
  </si>
  <si>
    <t>Länge (mm)</t>
  </si>
  <si>
    <t>Width (mm)</t>
  </si>
  <si>
    <t>Larghezza (mm)</t>
  </si>
  <si>
    <t>Breite (mm)</t>
  </si>
  <si>
    <t>Height (mm)</t>
  </si>
  <si>
    <t>Altezza (mm)</t>
  </si>
  <si>
    <t>Höhe (mm)</t>
  </si>
  <si>
    <t>value</t>
  </si>
  <si>
    <t>valore</t>
  </si>
  <si>
    <t>^ in case of KIT/different product components in the product, please use the table below v</t>
  </si>
  <si>
    <t xml:space="preserve">^nel caso di KIT/prodotti differenti, si prega di utilizzare la tabella riportata più in basso v </t>
  </si>
  <si>
    <t>Temperature Sensitive ?</t>
  </si>
  <si>
    <t>Prodotto sensibile alla temperatura?</t>
  </si>
  <si>
    <t>Please specify material</t>
  </si>
  <si>
    <t>Please specify Textile composition</t>
  </si>
  <si>
    <t>Prezzo</t>
  </si>
  <si>
    <t>Quantità</t>
  </si>
  <si>
    <t>DATA ARRIVO A MAGAZZINO</t>
  </si>
  <si>
    <t>MIN: Length 260, Width 150, Height 120 (mm)
MAX: Length 580, Width 380, Height 380 (mm)</t>
  </si>
  <si>
    <t>specificare il paese di Origine (Made In-Paese di Produzione)</t>
  </si>
  <si>
    <t>specificare il paese di Provenienza (Paese di Partenza Spedizione)</t>
  </si>
  <si>
    <t>PO details</t>
  </si>
  <si>
    <t>&lt;== this field is automatically composed with the sum of all the attributes, if you use this field for a free text, please make sure all attributes are captured</t>
  </si>
  <si>
    <t>PRODUCT 
IMAGE</t>
  </si>
  <si>
    <t>TV Caption/Dubner (Short Description)</t>
  </si>
  <si>
    <t>Vendor Data</t>
  </si>
  <si>
    <t>Product Description</t>
  </si>
  <si>
    <t>Allgemeine Informationen</t>
  </si>
  <si>
    <t>Produktbezeichnung</t>
  </si>
  <si>
    <t>Kontakt für QA/Spec Card - Klärungen (Name und E-Mail-Adresse)</t>
  </si>
  <si>
    <t>Preis</t>
  </si>
  <si>
    <t>Menge</t>
  </si>
  <si>
    <t>Datum Anlieferung Distributionszentrum</t>
  </si>
  <si>
    <t>ATS / Datum Verkaufsfähigkeit</t>
  </si>
  <si>
    <t>Abgangsland</t>
  </si>
  <si>
    <t>PO Informationen</t>
  </si>
  <si>
    <t>Materialangabe</t>
  </si>
  <si>
    <t>Temperaturempfindlich?</t>
  </si>
  <si>
    <t>^ im Falle eines Sets/verschiedener Bestandteile je Produkt, benutzen Sie bitte die Tabelle unten v</t>
  </si>
  <si>
    <t>&gt;== Wenn der Artikel aus echtem Pelz besteht oder Bestandteile daraus hat, erkundigen Sie sich bei QVC, ob das Produkt in Verkehr gebracht werden darf</t>
  </si>
  <si>
    <t>Kunststoffteile aus Melamin</t>
  </si>
  <si>
    <t>Kunststoffteile aus Polyamid</t>
  </si>
  <si>
    <t>Materialzusammensetzung (für Zollzwecke)</t>
  </si>
  <si>
    <t>Textile Bestandteile</t>
  </si>
  <si>
    <t xml:space="preserve">Grundpreis (ja/nein)
</t>
  </si>
  <si>
    <t>Bitte Zolltarifnummer angeben</t>
  </si>
  <si>
    <t>Bitte Herkunftsland angeben</t>
  </si>
  <si>
    <t>Materialzusammensetzung auswählen</t>
  </si>
  <si>
    <t>Bürsten/Pinsel/Borsten</t>
  </si>
  <si>
    <t>Perlen</t>
  </si>
  <si>
    <t>Brillen/Sonnenbrillen</t>
  </si>
  <si>
    <t>Bitte das Material der Brillengläser angeben</t>
  </si>
  <si>
    <t>Bitte die genaue Perlenart angeben</t>
  </si>
  <si>
    <t>Enthält das Produkt...?</t>
  </si>
  <si>
    <t>Bitte das genaue Material angeben</t>
  </si>
  <si>
    <t>Bitte Materialzusammensetzung angeben</t>
  </si>
  <si>
    <t>PRODUCT &amp; PO</t>
  </si>
  <si>
    <t>PRODOTTO &amp; PO</t>
  </si>
  <si>
    <t>CUSTOM</t>
  </si>
  <si>
    <t>DOGANA</t>
  </si>
  <si>
    <t>ZOLL</t>
  </si>
  <si>
    <t>PO Daten</t>
  </si>
  <si>
    <t>Indicare i materiali della suola e della tomaia</t>
  </si>
  <si>
    <t>Tessile</t>
  </si>
  <si>
    <t>Select fabric framework</t>
  </si>
  <si>
    <t>Si prega di indicare la specie della perla</t>
  </si>
  <si>
    <t>Indicare la composizione tessile</t>
  </si>
  <si>
    <t>Produktbeschreibung</t>
  </si>
  <si>
    <t>Angabe</t>
  </si>
  <si>
    <t>Attribute</t>
  </si>
  <si>
    <t>Produktbild</t>
  </si>
  <si>
    <t>MIN: Länge 260, Breite 150, Höhe 120 (mm)
MAX: Länge 580, Breite 380, Höhe 380 (mm)</t>
  </si>
  <si>
    <t>Tutti i campi se non oscurati con la scritta n/a sono obbligatori e devono essere pertanto compilati dal fornitore. Le informazioni richieste sono informazioni che sono importanti per la corretta gestione del prodotto da parte di QVC ma anche informazioni che verranno fornite ai clienti di QVC quando vorranno scegliere il vostro prodotto. Il fornitore è pertanto responsabile della correttezza e completezza dei dati forniti. In caso di dubbio si prega di far riferimento al team di Quality Assurance.</t>
  </si>
  <si>
    <t>All fields will require mandatory completion if applicable to the product. Correct information should be put in or chosen from the drop down menu. 
The information collected in the Product Specification Card supplies most of QVCs customer facing product information. Any incorrect, false or misleading information given may have a negative effect on product sales.
If you have any queries on how this document requires to be completed please liaise with the QVC Quality Assurance Team.</t>
  </si>
  <si>
    <t>The information collected in the Product Specification Card supplies most of QVCs customer facing product information. Any incorrect, false or misleading information given may have a negative effect on product sales.
All fields will require mandatory completion if applicable to the product. Correct information should be put in or chosen from the drop down menu. 
If you have any queries on how this document requires to be completed please liaise with the QVC Quality Assurance Team at the following address:</t>
  </si>
  <si>
    <t xml:space="preserve">
Contact for QA/Spec Card Issues (name and email address)</t>
  </si>
  <si>
    <t>Transport</t>
  </si>
  <si>
    <t>Lagerung &amp; Handhabung</t>
  </si>
  <si>
    <t>Explosiv</t>
  </si>
  <si>
    <t>Gase (Aerosole, Druckgas)</t>
  </si>
  <si>
    <t>Entzündbare Flüssigkeit (Flammpunkt ≤ 60 ° C)</t>
  </si>
  <si>
    <t>Entzündbarer Feststoff</t>
  </si>
  <si>
    <t>Oxidationsmittel / organisches Peroxid</t>
  </si>
  <si>
    <t>Giftige / infektiöse Substanz</t>
  </si>
  <si>
    <t>Radioaktiv</t>
  </si>
  <si>
    <t>Ätzend</t>
  </si>
  <si>
    <t>Diverses (Klasse 9)</t>
  </si>
  <si>
    <t>Lithium Batterie</t>
  </si>
  <si>
    <t>Wird eine Komponente in Ihrem Produkt als Gefahrgut eingestuft?
Ref: UN-Rahmen des internationalen Verkehrs: ICAO/IATA, ADR/RID, IMDG</t>
  </si>
  <si>
    <t>Richtiger technischer Name</t>
  </si>
  <si>
    <t>Klassifizierung (Teilrisiko)</t>
  </si>
  <si>
    <t>Aceton</t>
  </si>
  <si>
    <t>Anteil (%) Aceton angeben</t>
  </si>
  <si>
    <t>Alkohol</t>
  </si>
  <si>
    <t>Anteil (%)  Alkohol angeben</t>
  </si>
  <si>
    <t>Verschlossener Polybeutel für Gefahrgüter (J/N)</t>
  </si>
  <si>
    <t>Verpackungsgruppe</t>
  </si>
  <si>
    <t>Gefahrgutklasse</t>
  </si>
  <si>
    <t>Reizend (J/N)</t>
  </si>
  <si>
    <t>Bitte Details angeben</t>
  </si>
  <si>
    <t>ENTSORGUNGSMANAGEMENT</t>
  </si>
  <si>
    <t>VERPACKUNGSMÜLL</t>
  </si>
  <si>
    <t xml:space="preserve">Verpackungsmüll nach dem Deutschen Verpackungsgesetz (Abfälle einer verkaufsfähigen Einheit (Durchschnittsgewicht für 1 Stück (g))
</t>
  </si>
  <si>
    <t>WEEE und BATTERIEN</t>
  </si>
  <si>
    <t>Bitte tragen Sie hier Ihre WEEE Registrierungsnummer ein</t>
  </si>
  <si>
    <t>WEEE (Elektro- und Elektronikgeräte-Abfall)</t>
  </si>
  <si>
    <t>Unterliegt der Artikel dem Batteriegesetz?</t>
  </si>
  <si>
    <t>BATTERIE-ENTSORGUNG</t>
  </si>
  <si>
    <t>LITHIUM-BATTERIEN</t>
  </si>
  <si>
    <t>LSF - Lichtschutzfaktor</t>
  </si>
  <si>
    <t>QVCs wirtschaftliche Rolle</t>
  </si>
  <si>
    <t>Vom Lieferanten bestellter EU-Vertreter</t>
  </si>
  <si>
    <t>Hersteller</t>
  </si>
  <si>
    <t>Tier</t>
  </si>
  <si>
    <t>Leder (J/N)</t>
  </si>
  <si>
    <t>Echte Daunen &amp; Federn (J/N)</t>
  </si>
  <si>
    <t>Echter Pelz (J/N)</t>
  </si>
  <si>
    <t>Natürliche Bestandteile</t>
  </si>
  <si>
    <t>please indicate the Country of Origin (where the product is manufactured, Made In)</t>
  </si>
  <si>
    <t>please indicate the Country of Departure (Shipped from)</t>
  </si>
  <si>
    <t>Please advise for every specific detail, if it applies to the product (yes/no). If yes, please specify the material/type/source.</t>
  </si>
  <si>
    <t xml:space="preserve">Does the product contain … ? </t>
  </si>
  <si>
    <t>BATTERY DISPOSAL</t>
  </si>
  <si>
    <t>bitte Abgangsland angeben (verschifft von)</t>
  </si>
  <si>
    <t>ADD  TO QA</t>
  </si>
  <si>
    <t>&lt;== Legende: Alle Felder sind Pflichtfelder, wenn sie für das betreffende Produkt zutreffend sind. Die korrekten Informationen sollen eingegeben oder aus drop down Menüs ausgewählt werden.
Die Informationen, die in der Product Specification Card abgefragt werden, bilden einen Großteil der Kundeninformationen. Falsche oder irreführende Informationen können einen negativen Einfluss auf den Verkauf des Produktes haben.
Falls Sie Fragen dazu haben, wie das Dokument auszufüllen ist, kontaktieren Sie bitte das QVC Quality Assurance (QA) Team.</t>
  </si>
  <si>
    <t>To be completed by vendor. If not applicable for the specific item, please enter n/a.</t>
  </si>
  <si>
    <t>Campi che devono essere compilati dal fornitore (campo a testo libero). Se non applicabile si prega di inserire "n/a"</t>
  </si>
  <si>
    <t>verpackungsregister@qvc.com</t>
  </si>
  <si>
    <t xml:space="preserve">&lt;== Verpackungen im Sinne des Verpackungsgesetzes (VerpackG): „Verpackungen, die typischerweise beim privaten Endverbraucher anfallen, sind an einem System zu beteiligen“ – Sollte es in diesem Zusammenhang Unklarheiten geben prüfen Sie bitte den Katalog zur Systembeteiligungspflicht auf der Website der Zentralen Stelle Verpackungsregister (www.verpackungsregister.org).
Bitte listen Sie alle Verpackungskomponenten einer einzelnen, verkaufsfähigen Einheit separat pro QVC SKN und summieren Sie Verpackungen einer Materialklasse (Glas, Papier/Karton, Kunststoff/Plastik…) zu einer einzigen Zahl auf.
Beispiele für systembeteiligungspflichtige Verpackungen: Polybags, Kartonagen, Umschläge, Füllmaterial und Pappeinleger, (Spray-) Dosen, Tiegel, Flaschen, Hangtags etc.
Nicht relevant in diesem Zusammenhang: Transportverpackungen wie Paletten, Stretchfolie, Mastercartons etc.
Wenn Sie zusätzliche Fragen zu diesem Thema haben wenden Sie sich bitte an </t>
  </si>
  <si>
    <t xml:space="preserve">&lt;== Waste components within the meaning of the German Packaging Act: “Material that is typically accumulate as waste with a private household” – If there are any uncertainties, check the system participation requirement catalogue held by the ZSVR at www.verpackungsregister.org
State all waste components for a single saleable unit separately by QVC SKN and sum up all the packaging from one material class in just one figure.
Samples of packaging waste within the meaning of the German Packaging Act: polybags, cardboard, envelopes, filling and stuffing material, tubes, glass bottles, cans, sachets, jars, hangtags etc.
Not relevant in this context: transport packaging as pallets, stretch film, master cartons etc.
If you need any additional support please contact </t>
  </si>
  <si>
    <t xml:space="preserve">Dear vendor, please note that the packaging dimensions submitted in this product specification card is for reference only and is not monitored or accepted by QA. All packaging dimensions need to meet with the Hardgoods/Jewellery logistics manual requirements that has been supplied to yourself on Vendor set up please refer to the section for packaging requirements to understand the requirements for minimum/maximum dimensions and packaging types. After reviewing the logistics manual, if you still require any guidance or information in relation to packaging dimension requirements or type please contact your Vendor compliance team who will be able to clarify any questions you have regarding dimensions and packaging type to ensure operational compliance when receipted at our logistics centres. They can be contacted at the following address: </t>
  </si>
  <si>
    <t>uk-VendorCompliance@qvc.com</t>
  </si>
  <si>
    <t xml:space="preserve"> Italy.SupplyChain.VendorManual@qvc.com</t>
  </si>
  <si>
    <t xml:space="preserve">Lieber Lieferant! Bitte beachten Sie, dass die Verpackungsmaßangaben in dieser Product Specification Card nur als Referenz dienen und nicht von der QA überwacht oder freigegeben werden. Alle Verpackungsmaße müssen den Anforderungen der deutschen Logistikhandbücher entsprechen, die Sie als QVC-Lieferant beim Start unserer Zusammenarbeit erhalten haben. Bitte beachten Sie den Teil Verpackungsanforderungen je Produktkategorie, um die Anforderungen für Mindest-/Maximalmaße und Verpackungsarten zu verstehen. Falls Sie nach Durchsicht des Logistikhandbuches noch Unterstützung oder Informationen zu Verpackungsmaßen oder -arten benötigen, kontaktieren Sie bitte Ihr Operational Vendor Compliance Team. Dieses kann Ihnen bei der Fragenklärung zu Maßen und Verpackungsarten helfen, um die Einhaltung operativer Parameter bei Anlieferung im Logistikzentrum sicherzustellen. Das Team kann über folgende Adresse kontaktiert werden: </t>
  </si>
  <si>
    <t>DE-Vendor-manual@qvc.com</t>
  </si>
  <si>
    <t xml:space="preserve">Dear vendor, please note that the packaging dimensions submitted in this product specification card is for reference only and is not monitored or accepted by QA. All packaging dimensions need to meet with the German logistics manuals' requirements that have been supplied to yourself on Vendor set up. Please refer to the section for packaging requirements to understand the requirements for minimum/maximum dimensions and packaging types. After reviewing the logistics manual, if you still require any guidance or information in relation to packaging dimension requirements or type, please contact your Operational Vendor Compliance Team who will be able to clarify any questions you have regarding dimensions and packaging type to ensure operational compliance when receipted at our logistics centres. They can be contacted at the following address: </t>
  </si>
  <si>
    <t>Italy.SupplyChain.VendorManual@qvc.com</t>
  </si>
  <si>
    <t>Die korrekten Informationen sollen eingegeben oder aus drop down Menüs ausgewählt werden.
Die Informationen, die in der Product Specification Card abgefragt werden, bilden einen Großteil der Kundeninformationen.
Alle Felder sind Pflichtfelder, wenn sie für das betreffende Produkt zutreffend sind. Falsche oder irreführende Informationen können einen negativen Einfluss auf den Verkauf des Produktes haben.
Falls Sie Fragen dazu haben, wie das Dokument auszufüllen ist, kontaktieren Sie bitte das QVC Quality Assurance (QA) Team:</t>
  </si>
  <si>
    <t>bitte Ursprungsland angeben (wo das Produkt gefertigt wird = Made in)</t>
  </si>
  <si>
    <t>Hazardous type</t>
  </si>
  <si>
    <t>#9</t>
  </si>
  <si>
    <t>Soggetto alla normativa RAEE?</t>
  </si>
  <si>
    <t>Unterliegt der Artikel dem Elektrogesetz?</t>
  </si>
  <si>
    <t>Zusammensetzung / Inhalt (%)</t>
  </si>
  <si>
    <t>Sicherheitsdatenblatt 
erforderlich</t>
  </si>
  <si>
    <t>Il prodotto o uno dei componenti contiene sostanze pericolose?
Ref: Trasporto internazionale di prodotti pericolosi (codici UN) - ICAO/IATA, ADR/RID, IMDG</t>
  </si>
  <si>
    <t>Nome di Spedizione ONU</t>
  </si>
  <si>
    <t>Classe di rischio (Sottocategoria)</t>
  </si>
  <si>
    <t>Punto di Ebollizione (°C)</t>
  </si>
  <si>
    <t>Peso (Kg / l)</t>
  </si>
  <si>
    <t>Contenuto (%)</t>
  </si>
  <si>
    <t>Indicare il contenuto di Acetone in %</t>
  </si>
  <si>
    <t>Alcool</t>
  </si>
  <si>
    <t>Indicare il contenuto di Alcool in %</t>
  </si>
  <si>
    <t>Gruppo di Imballaggio</t>
  </si>
  <si>
    <t>Il prodotto contiene … ?</t>
  </si>
  <si>
    <t>Specificare il materiale delle lenti</t>
  </si>
  <si>
    <t>Specificare il materiale</t>
  </si>
  <si>
    <t>SMALTIMENTO IMBALLAGGI</t>
  </si>
  <si>
    <t>RAEE, PILE E ACCUMULATORI</t>
  </si>
  <si>
    <t>Prodotto soggetto alla normativa PILE e ACCUMULATORI?</t>
  </si>
  <si>
    <t>Pile e Accumulatori</t>
  </si>
  <si>
    <t>Cartone neutro</t>
  </si>
  <si>
    <t>Scatola brandizzata (Retail box)</t>
  </si>
  <si>
    <t>Merce Appesa (GOH)</t>
  </si>
  <si>
    <t>Polybag (sacchetto plastica)</t>
  </si>
  <si>
    <t>Busta imbottita (con pluriball)</t>
  </si>
  <si>
    <t>&lt;== Cartone Neutro (Vendor Carton): Questo tipo di imballaggio può essere utilizzato per spedire direttamente il prodotto al cliente senza ulteriori protezioni aggiunte da QVC. Per questo motivo deve essere conforme ai requisiti del manuale logistico e soddisfare i requisiti di Drop Test.</t>
  </si>
  <si>
    <t>&lt;== Attribute: 
Für QVC ist wichtig, dass Sie den Bereich Attribute ausfüllen. Die Angaben dienen einer vollständigen Produktbeschreibung und teilweise auch als Verkaufsargumente.</t>
  </si>
  <si>
    <t>Se il prodotto contiene una o più batterie al litio, il prodotto potrebbe essere soggetto ai regolamenti  sul trasporto di merci pericolose, si prega di compilare anche la tabella dedicata</t>
  </si>
  <si>
    <t xml:space="preserve">Sollte eine beigefügte Batterie oder Akku ein „Lithium-Typ“ sein, muss Ihr Produkt eventuell als „Transport von gefährlichen Gütern“ gekennzeichnet werden.  Bitte füllen Sie in diesem Fall die folgende Tabelle aus. 
</t>
  </si>
  <si>
    <t>in case of kit or presence of different components please use the table at the end of this section</t>
  </si>
  <si>
    <t>in caso di Kit o di presenza di diversi componenti, si prega di utilizzare la tabella alla fine della sezione</t>
  </si>
  <si>
    <t>im Falle eines Sets/verschiedener Bestandteile je Produkt, benutzen Sie bitte die Tabelle unten</t>
  </si>
  <si>
    <t xml:space="preserve">Voce doganale (codice merceologico doganale / intrastat): questo codice numerico viene assegnato al prodotto sulla base della sua descrizione, ed è fondamentale per l'espletamento delle formalità doganali  </t>
  </si>
  <si>
    <t>Zoll-Warentarifnummer: diese Klassifizierungsnummer basiert auf der Produktbeschreibung und ist zur korrekten Zollabfertigung nötig</t>
  </si>
  <si>
    <t>Gentile fornitore, le dimensioni dell'imballaggio fornite in questa scheda tecnica prodotto sono solo di riferimento e non sono monitorate o accettate dal QA. Tutte le dimensioni dell'imballaggio devono soddisfare i requisiti del manuale di logistica che vi è stato fornito durante l’onboarding, fare riferimento alla sezione per i requisiti di imballaggio per comprendere i requisiti per le dimensioni minime / massime e i tipi di imballaggio. Dopo aver esaminato il manuale logistico, se sono necessari approfondimenti o spiegazioni in relazione ai requisiti delle dimensioni o del tipo di imballaggio, vi preghiamo di contattare il team di Vendor Compliance Logistica che sarà in grado di chiarire eventuali domande per garantire la conformità operativa al momento della ricezione a i nostri centri logistici. Il team può essere contattato al seguente indirizzo:</t>
  </si>
  <si>
    <t>&lt;== Fotografie Prodotto
Inserire una foto assicurandosi che tutti i componenti siano ben visibili.  Utilizzare il tab "IMAGES" per aggiungere foto di dettaglio</t>
  </si>
  <si>
    <t>&lt;== S. Abschnitt 14 des Sicherheitsdatenblattes. Eine UN-Nummer wird wie folgt angegeben: Die Buchstaben "UN" gefolgt von einer vierstelligen Nummer, die das Gefahrgut und die Artikel im Rahmen des internationalen Transportes identifiziert. Falls das Produkt Teil eines Sets mit mehreren UN-Nummern ist, geben Sie bitte alle UN-Nummern an und reichen Kopien aller Sicherheitsdatenblätter ein.</t>
  </si>
  <si>
    <t>&lt;== S. Abschnitt 14 des Sicherheitsdatenblattes, z. B. "Parfümerie-Produkte"</t>
  </si>
  <si>
    <t>&lt;== S. Abschnitt 14 des Sicherheitsdatenblattes. Gefahrgüter können zusätzliche Klassifizierungen haben, die als Teilrisiko bezeichnet werden, z. B. 8 (5.1)</t>
  </si>
  <si>
    <t>&lt;== S. Abschnitt 14 des Sicherheitsdatenblattes. Verpackungsgruppen werden in Römischen Ziffern angegeben (I,II,III) - einige Gefahrgüter werden nicht in Verpackungsgruppen eingeteilt.</t>
  </si>
  <si>
    <t>&lt;== S. Abschnitt 9 des Sicherheitsdatenblattes. Flammpunkt in Celsius (°C) angeben.</t>
  </si>
  <si>
    <t>&lt;== S. Abschnitt 9 des Sicherheitsdatenblattes. Siedepunkt in Celsius (°C) angeben.</t>
  </si>
  <si>
    <t>DE-QA-Vendor-Compliance@qvc.com</t>
  </si>
  <si>
    <t xml:space="preserve"> </t>
  </si>
  <si>
    <t>Hazardous weight/volume (Kg/L)</t>
  </si>
  <si>
    <t>Voltage</t>
  </si>
  <si>
    <t>mAh</t>
  </si>
  <si>
    <t>Quantità sostanza pericolosa
 (l or Kg)</t>
  </si>
  <si>
    <t>Capacity: Wh Calculator (from Voltage and mAh)</t>
  </si>
  <si>
    <t>Dear vendor, please note that the requirements set out below are critical to ensuring customs compliance rules and regulations are satisfied. Detailed product information, including what the product is, what it is made of and its main function, as well as its country of origin (manufacture) underpins our compliance position and ensures operational and legal requirements can be met. It is also imorptant this information is provided to support commercial documentation supplied by you the vendor (during the import stage) and is in line with the hardgoods/jewellery logistics manual requirements that has been supplied to yourself on Vendor set up, please refer to the section for commercial documentation requirements to understand key information used for customs purposes. After reviewing the logstics manual, if you still require any guidance in relation to product information used for customs purposes, please contact the Customs Compliance team who will be able to clarify any questions you have regarding this area. They can be contacted on:</t>
  </si>
  <si>
    <t>uk-customs@qvc.com</t>
  </si>
  <si>
    <t>Gentile fornitore, i requisiti di seguito indicati sono fondamentali per garantire il rispetto delle norme e dei regolamenti di conformità doganale. Informazioni dettagliate sul prodotto, tra cui cos'è il prodotto, di cosa è fatto e la sua funzione principale, nonché il suo paese di origine (produzione), sono alla base della nostra posizione di conformità e garantiscono che i requisiti operativi e legali possano essere soddisfatti. È inoltre importante che queste informazioni siano fornite a supporto della documentazione commerciale fornita dal venditore (durante la fase di importazione) e siano in linea con i requisiti del manuale logistico che ti sono stati forniti durante l'onboarding, fare riferimento al sezione relativa ai requisiti della documentazione commerciale per comprendere le informazioni chiave utilizzate a fini doganali. Dopo aver esaminato il manuale logistico, se hai ancora bisogno di una guida in relazione alle informazioni sul prodotto utilizzate a fini doganali, contatta il team di conformità doganale che sarà in grado di chiarire qualsiasi domanda tu abbia in merito a quest'area. Possono essere contattati su:</t>
  </si>
  <si>
    <t>Italy.SupplyChain@qvc.com</t>
  </si>
  <si>
    <t>de-zoll@qvc.com</t>
  </si>
  <si>
    <t xml:space="preserve">•	For POLYAMIDE product e.g. Nylon, primary aromatic amines consigned from Hong Kong or China and intended to come into contact with food, must not be released in a detectable quantity (the detection quantity is 0.01mg/kg) – please state the quantity in mg
•	For MELAMINE product, formaldehyde and intended to come into contact with food, should not be released at a quantity exceeding 15mg/kg – please state the quantity in mg
</t>
  </si>
  <si>
    <t>Note this regulation only applies to articles consigned from Hong Kong or China ==&gt;</t>
  </si>
  <si>
    <t>Nota: questa regolamentazione si applica solo agli articoli importati da Hong Kong o Cina ==&gt;</t>
  </si>
  <si>
    <t>• Für POLYAMID-Produkte, z. B. Nylon, dürfen primäre aromatische Amine, die aus Hongkong oder China geliefert werden und mit Lebensmitteln in Kontakt kommen sollen, nicht in einer nachweisbaren Menge freigesetzt werden (die Nachweismenge beträgt 0,01 mg / kg) - bitte geben Sie die Menge in an mg
• Bei MELAMIN-Produkten darf Formaldehyd, das mit Lebensmitteln in Kontakt kommen soll, nicht in einer Menge von mehr als 15 mg / kg freigesetzt werden. Bitte geben Sie die Menge in mg an</t>
  </si>
  <si>
    <t>Ruolo Economico di QVC</t>
  </si>
  <si>
    <t>Responsabile EU nominato dal Fornitore</t>
  </si>
  <si>
    <t>fabbricante</t>
  </si>
  <si>
    <t>Animale</t>
  </si>
  <si>
    <t>Irritante</t>
  </si>
  <si>
    <t>Nocivo</t>
  </si>
  <si>
    <t>&lt;== product name, please enter a model/type name, if applicable, e. g. “Alice “ as a bag type</t>
  </si>
  <si>
    <t>&lt;== Produktbezeichung, Bitte geben Sie, falls vorhanden, eine Modell/Typen-Bezeichnung an.</t>
  </si>
  <si>
    <t xml:space="preserve">&lt;== Nome prodotto, si prega di indicare il nome/modello del prodotto, se applicabile come ad esempio "Alice" per una borsa </t>
  </si>
  <si>
    <t>Update 1</t>
  </si>
  <si>
    <t>First issue</t>
  </si>
  <si>
    <t>Update 2</t>
  </si>
  <si>
    <t>Update 3</t>
  </si>
  <si>
    <t>nessuna</t>
  </si>
  <si>
    <t>keine</t>
  </si>
  <si>
    <t>gestapelt</t>
  </si>
  <si>
    <t>Bitte geben Sie für jedes Detail an, ob es für das Produkt gilt (ja / nein). Wenn ja, geben Sie bitte das Material / den Typ / den Ursprung an.</t>
  </si>
  <si>
    <t>Per ogni dettaglio, indicare se si applica al prodotto (sì / no). In caso affermativo, indicare il materiale / tipo / origine.</t>
  </si>
  <si>
    <t>Gesamtgewicht (g)</t>
  </si>
  <si>
    <t>&lt;== Produktbilder
Bitte stellen Sie sicher, dass alle Bestandteile klar zu erkennen sind. Zusätzliche Detailbilder können über Hochladen (nacheinander) oder Einfügen von Screenshots auf der Registerkarte "BILDER / IMAGES" eingefügt werden</t>
  </si>
  <si>
    <t>&lt;== Der Versandkarton ist ein , gemäß den QVC-Logistikanforderungen, direkt versandfähiger Karton, welcher 1:1 zum Kunden gesandt werden kann.</t>
  </si>
  <si>
    <t>Siedepunkt (°C)</t>
  </si>
  <si>
    <t>&lt;== Bitte geben Sie die Anzahl der einzelnen Behälter/Flaschen des Gefahrguts in der Verkaufseinheit an.</t>
  </si>
  <si>
    <t xml:space="preserve">Schuhe
</t>
  </si>
  <si>
    <t>Bitte Sohlen- und Obermaterial angeben</t>
  </si>
  <si>
    <t>Gefahrgut Gewicht/Volumen (Kg/l)</t>
  </si>
  <si>
    <t>Formula is (mAh)*(V)/1000 = (Wh). For example, if you have a 300mAh battery rated at 5V, the power is 300mAh * 5V / 1000 = 1.5Wh.</t>
  </si>
  <si>
    <t xml:space="preserve">Die Formel lautet (mAh)*(V)/1000 = (Wh)
Beispiel: Wenn Sie eine 300mAh-Batterie mit einer Nennspannung von 5V haben, beträgt die Leistung 300mAh * 5V / 1000 = 1,5Wh.  </t>
  </si>
  <si>
    <t>Kapazität: Wh-Umrechner (aus Spannung und mAh)</t>
  </si>
  <si>
    <t>Spannung</t>
  </si>
  <si>
    <t xml:space="preserve">Wh (Lithium-Ionen) </t>
  </si>
  <si>
    <t>S/N</t>
  </si>
  <si>
    <t>J/N</t>
  </si>
  <si>
    <t>&lt;== Reizend - Optionen: bitte Zutreffendes auswählen</t>
  </si>
  <si>
    <t>Sehr geehrter Lieferant, nehmen Sie bitte zur Kenntnis, dass die unten aufgeführten Anforderungen entscheidend sind, um sicherzustellen, dass die Regeln und Vorschriften zur Einhaltung der Zollvorschriften erfüllt werden. Detaillierte Produktinformationen, einschließlich darüber, was das Produkt ist, woraus es besteht und welche Hauptfunktion es hat, sowie sein Herkunftsland (Herstellung) untermauern unsere Position zur Einhaltung der Vorschriften und stellen sicher, dass operative und rechtliche Anforderungen erfüllt werden können. Es ist auch wichtig, dass diese Informationen zur Unterstützung der von Ihnen als Lieferant (während der Importphase) gelieferten Handelsdokumentation zur Verfügung gestellt werden und nicht mit den Anforderungen des Handbuchs für Hartwaren-/Schmucklogistik übereinstimmen, das Ihnen bei der Einrichtung des Lieferanten zur Verfügung gestellt wurde. Bitte lesen Sie den Abschnitt über die Anforderungen an die Handelsdokumentation, um die für Zollzwecke verwendeten Schlüsselinformationen zu verstehen. Wenn Sie nach der Durchsicht des Logistikhandbuchs immer noch Anleitung in Bezug auf Produktinformationen benötigen, die für Zollzwecke verwendet werden, wenden Sie sich bitte an das Zoll-Team, das in der Lage sein wird, Ihre Fragen zu diesem Bereich zu klären. Sie können kontaktiert werden unter:</t>
  </si>
  <si>
    <t>Bitte beachten Sie, dass diese Regelung nur für Artikel aus Hongkong oder China gilt ==&gt;</t>
  </si>
  <si>
    <t>Certification number</t>
  </si>
  <si>
    <t>Certification expiry date</t>
  </si>
  <si>
    <t>Numero certificato</t>
  </si>
  <si>
    <t>Data scadenza</t>
  </si>
  <si>
    <t>Zertifizierungsnummer</t>
  </si>
  <si>
    <t>Angabe Gültigkeit bis</t>
  </si>
  <si>
    <t>Prezzo per unità di misura (S/N)</t>
  </si>
  <si>
    <t>Prodotto Pericoloso sigillato in Polybag S/N</t>
  </si>
  <si>
    <t>Pericoloso (S/N)</t>
  </si>
  <si>
    <t>Verpackungsgröße (Kg / l)</t>
  </si>
  <si>
    <t>Vera Pelle (S/N)</t>
  </si>
  <si>
    <t>Händler/Einzelhändler</t>
  </si>
  <si>
    <t>Importeur (Verantwortliche Person in Europa vorhanden)</t>
  </si>
  <si>
    <t>Importeur (KEINE verantwortliche Person in Europa vorhanden)</t>
  </si>
  <si>
    <t>Distributore_Retailer</t>
  </si>
  <si>
    <t>Importatore (Rappresentante Europeo disponibile e diverso da QVC)</t>
  </si>
  <si>
    <t>Importatore (Rappresentante Europeo NON disponibile)</t>
  </si>
  <si>
    <t>MIN: Lunghezza 260, Larghezza 150, Altezza 120 (mm)
MAX: Lunghezza 580, Larghezza 380, Altezza 380 (mm)</t>
  </si>
  <si>
    <t>&lt;== Dieses Feld wird automatisch befüllt mit der Summe aller Attribute. Falls Sie dieses Feld für einen Freitext nutzen, stellen Sie sicher, dass alle Attribute aufgeführt sind.</t>
  </si>
  <si>
    <t>Italy.QA@qvc.com</t>
  </si>
  <si>
    <t>The information collected in the Product Specification Card supplies most of QVCs customer facing product information. Any incorrect, false or misleading information given may have a negative effect on product sales.
All fields will require mandatory completion if applicable to the product. Correct information should be put in or chosen from the drop down menu. 
If you have any queries on how this document requires to be completed please liaise with the QVC Quality Assurance Team at the following addresses:</t>
  </si>
  <si>
    <t xml:space="preserve">&lt;== Attributi
Gli attributi sono rilevanti per la creazione completa della descrizione prodotto (LD); è importante che tutti i campi applicabili siano correttamente compilati. Queste informazioni sono utilizzate da diversi reparti QVC e in particolare per la presentazione del prodotto nel sito web di QVC e la preparazione degli show
</t>
  </si>
  <si>
    <t>&lt;== Dubner/TV caption (Descrizione breve)
Indicare la descrizione breve (nome) del prodotto; la stessa verrà visualizzata dal cliente nella grafica di tutte le piattaforme  (TV/web/mobile/tablet). La descrizione deve comprendere il BRAND e il NOME DEL PRODOTTO</t>
  </si>
  <si>
    <t>&lt;== questo campo si compila in automatico quale somma degli attributi riportati in tabella, il campo può essere utilizzato anche come campo libero, in caso accertarsi di riportare tutte le informazioni richieste negli attributi. In alternativa aggiungere le informazioni mancanti nel campo "INFORMAZIONI AGGIUNTIVE"</t>
  </si>
  <si>
    <t>&lt;== In Caso di prodotto importato in EU: 
indicare il Nome e l'indirizzo della società responsabile dell'importazione in Europa del prodotto fornito a QVC</t>
  </si>
  <si>
    <t>&lt;== Tipologia Packaging: descrivere il packaging utilizzato per realizzare l’unità di vendita QVC. In caso di Polybags o GOH (capi appesi) non è necessario indicare le misure</t>
  </si>
  <si>
    <t>Indicare temperature limite di stoccaggio a magazzino</t>
  </si>
  <si>
    <t>&lt;== Varianti offerte 
Per favore specificate tutte le differenti varianti possibili per questo articolo: Taglia, Colore, Opzioni....
Per le categorie Beauty, Casa e Tessile Casa le tre colonne possono essere utilizzate in modo indipendente per specificare i contenuti del kit/set (COMPONENTE) e/o per indicare le diverse varianti colore/taglia che determinano i differenti SKU. 
Per la categoria fashion (Abbigliamento, Scarpe, Accessori, Gioielli) utilizzare le colonne Taglie e Colori per elencare le varianti</t>
  </si>
  <si>
    <t>ITYSpecCardQueries@qvc.com</t>
  </si>
  <si>
    <t>• Per i prodotti in POLIAMMIDE, ad es. Nylon, le ammine aromatiche primarie spedite da Hong Kong o dalla Cina e destinate a venire a contatto con gli alimenti, non devono essere rilasciate in quantità rilevabile (la quantità rilevata è 0,01 mg / kg) - indicare la quantità in mg
• Per il prodotto in MELAMINA, la formaldeide e destinata a venire a contatto con gli alimenti non deve essere rilasciata in quantità superiori a 15 mg / kg - indicare la quantità in mg</t>
  </si>
  <si>
    <t>Voltaggio</t>
  </si>
  <si>
    <t>mg (Metall)</t>
  </si>
  <si>
    <t>&lt;== Hazardous Water Miscible. Liquids or substances which are soluble in water</t>
  </si>
  <si>
    <t>&lt;== Harmful options. Please mark (tick or star) the options which are relevant to the product</t>
  </si>
  <si>
    <t>&lt;== Please insert the volume/weight only of the hazardous items within the SKN (total NET weight/volume - Kg/l)</t>
  </si>
  <si>
    <t>&lt;== Please enter the number of hazardous items within the SKN</t>
  </si>
  <si>
    <t>Le informazioni richieste sono necessarie per la corretta gestione del prodotto da parte di QVC, ma sono altresì importanti per supportare le clienti di QVC nella scelta del prodotto.
Per questo motivo tutti i campi del documento devono essere compilati dal fornitore, a meno che non siano oscurati e con la scritta “N/A”. Il fornitore è responsabile della correttezza e completezza dei dati forniti. In caso di dubbio si prega di far riferimento al team di Quality Assurance ai seguenti indirizzi:</t>
  </si>
  <si>
    <t>&lt;== Indicare il numero di pezzi (bottiglie/prodotti) pericolosi nell'articolo</t>
  </si>
  <si>
    <t>&lt;== Indicare la quantità sostanza pericolosa: il peso del prodotto primario contenente sostanze pericolose (in litri o kilogrammi)</t>
  </si>
  <si>
    <t>Capacita': Tabella per calcolare i Wh (a partire dal Voltaggio e i mAh)</t>
  </si>
  <si>
    <t>La formula è (mAh)*(V)/1000 = (Wh). Per esempio Se si dispone di una batteria da 300 mAh con una tensione nominale di 5 V, la potenza sarà 300 mAh * 5 V / 1000 = 1,5 Wh.</t>
  </si>
  <si>
    <t>IMPORTANT INSTRUCTION FOR ACCURATE COMPLETION:</t>
  </si>
  <si>
    <t>Valuta</t>
  </si>
  <si>
    <t>Währung</t>
  </si>
  <si>
    <t>USD ($)</t>
  </si>
  <si>
    <t>GBP (£)</t>
  </si>
  <si>
    <t>EUR (€)</t>
  </si>
  <si>
    <t>CAD (C$)</t>
  </si>
  <si>
    <t>&lt;== Vedi sezione 14 della MSDS (Material Safety Data Sheet). Un codice UN è indicato con le lettere "UN" seguite da un numero a 4 cifre che identifica il prodotto pericoloso ai sensi della normativa internazionale sul trasporto dei materiali pericolosi. Se il prodotto è parte di un set con più di un codice UN, si prega di riportare di seguito tutti i codici UN e di inviare tutte le schede di sicurezza.</t>
  </si>
  <si>
    <t>&lt;== Vedi sezione 14 della Scheda di Sicurezza.  Es. "Prodotti Profumeria"</t>
  </si>
  <si>
    <t>Wh (Lithium Ion)</t>
  </si>
  <si>
    <t>mg (Lithium Metal)</t>
  </si>
  <si>
    <t>Wh (Ioni di Litio)</t>
  </si>
  <si>
    <t>mg (Litio-metallo)</t>
  </si>
  <si>
    <t>&lt;== Numero Batterie: Indicare il numero di batterie per tipologia, incluse nel prodotto</t>
  </si>
  <si>
    <t>&lt;== Vedi sezione 14 della Scheda di Sicurezza. I materiali pericolosi possono includere sottocategorie di rischio, ad esempio 5.1</t>
  </si>
  <si>
    <t>&lt;== Vedi sezione 14 della Scheda di Sicurezza. I gruppi di imballaggio sono indicati in numeri romani I,II,III - Alcuni prodotti pericolosi non richiedono gruppo di imballaggio.</t>
  </si>
  <si>
    <t>&lt;== Vedi sezione 9 della Scheda di Sicurezza. Inserire flash point in gradi Celsius °C</t>
  </si>
  <si>
    <t>&lt;== Vedi sezione 9 della Scheda di Sicurezza. Inserire punto di ebollizione in gradi Celsius °C</t>
  </si>
  <si>
    <t>&lt;== Attributes - Long Description (LD)
Those attributes are used to create the LD and it is critical that you complete and highlight all applicable fields in this section; those information are also used for web description, on air shows and all compliance processes within the business.</t>
  </si>
  <si>
    <t>Per favore indicare il tipo di formula di ciascun componente (ai fini doganali) per ogni componente del set (es polvere, crema, emulsione…)</t>
  </si>
  <si>
    <r>
      <t xml:space="preserve">&lt;== Imballagio ai sensi ai sensi della nuova Legge tedesca sugli imballaggi: " imballaggi che sono prevalentemente a contatto con il prodotto e che tipicamente sono destinati al consumatore privato finale e in quanto tali </t>
    </r>
    <r>
      <rPr>
        <i/>
        <sz val="10"/>
        <rFont val="Calibri Light"/>
        <family val="2"/>
        <scheme val="major"/>
      </rPr>
      <t>soggetto di partecipazione al sistema</t>
    </r>
    <r>
      <rPr>
        <sz val="10"/>
        <rFont val="Calibri Light"/>
        <family val="2"/>
        <scheme val="major"/>
      </rPr>
      <t xml:space="preserve">" - In caso di dubbi in questo contesto, consultare il catalogo sull'obbligo di partecipazione al sistema sul sito web del registro centrale degli imballaggi (www .packungsregister.org).
Si prega di elencare tutti i componenti dell'imballaggio di una singola unità di vendita separatamente per ogni SKU QVC e di sommare gli imballaggi di una classe di materiale (vetro, carta / cartone, plastica / plastica ...) a un unico numero.
Esempi di imballaggi che richiedono la partecipazione del sistema: sacchetti di plastica, scatole di cartone, buste, materiale di riempimento e inserti di cartone, bombolette (spray), barattoli, bottiglie, cartellini, ecc.
Non rilevante in questo contesto: imballaggi per il trasporto come pallet, film estensibile, cartoni master, ecc.
In caso di ulteriori domande su questo argomento, contattare: </t>
    </r>
  </si>
  <si>
    <r>
      <t>Customs Tariff (intrastat commodity code): this</t>
    </r>
    <r>
      <rPr>
        <b/>
        <strike/>
        <sz val="10"/>
        <rFont val="Calibri Light"/>
        <family val="2"/>
        <scheme val="major"/>
      </rPr>
      <t xml:space="preserve"> </t>
    </r>
    <r>
      <rPr>
        <sz val="10"/>
        <rFont val="Calibri Light"/>
        <family val="2"/>
        <scheme val="major"/>
      </rPr>
      <t xml:space="preserve">classification number is assigned based on the product description and is essential to customs clearance procedures (see attributes for sets) </t>
    </r>
  </si>
  <si>
    <t xml:space="preserve">&lt;== Product Images
Please insert a global picture where all components are clearly visible.  Additional detail pictures can be inserted in the "IMAGES" dedicated tab </t>
  </si>
  <si>
    <t>Please indicate product composition (customs purpose) for each component within the set i.e. powder or cream based etc.  </t>
  </si>
  <si>
    <t>&lt;== WEEE Weight (g): Enter the weight in grams including all electrical components</t>
  </si>
  <si>
    <t>&lt;== Battery Qty. State the number of batteries by type supplied with the product.</t>
  </si>
  <si>
    <t>If one or more of the batteries / accumulators are a Lithium Type, the product may fall under The Transportation of Dangerous Goods. Please complete also the table below</t>
  </si>
  <si>
    <t xml:space="preserve">&lt;== Fiber composition textile: please state all fiber composition for each material/fabric available on the article,  according to the care and composition label that will be sewn on the product.  Follow the European/local legal requirements, no abbreviations, fibers in decreasing order, only allowed fiber names and not commercial … </t>
  </si>
  <si>
    <t xml:space="preserve">&lt;== Care Instructions: please select the correct care instruction according to the care and composition label that will be sewn on the product. </t>
  </si>
  <si>
    <t>&lt;== Additional Care Instruction: : Only if applicable for the product: please state additional care instructions according to the care and composition label that will be sewn on the product label</t>
  </si>
  <si>
    <t>&lt;== Footwear: Material Composition: please select and state the material for each part of the shoe according to the Pictogram that will  be insert on each Product .The pictogram in the shoe must consist of the symbols for the shoe parts and for the materials according to the legal regulation</t>
  </si>
  <si>
    <r>
      <t>- Please confirm the Customs Tariff (intrastat commodity code): this</t>
    </r>
    <r>
      <rPr>
        <b/>
        <strike/>
        <sz val="10"/>
        <rFont val="Calibri Light"/>
        <family val="2"/>
        <scheme val="major"/>
      </rPr>
      <t xml:space="preserve"> </t>
    </r>
    <r>
      <rPr>
        <sz val="10"/>
        <rFont val="Calibri Light"/>
        <family val="2"/>
        <scheme val="major"/>
      </rPr>
      <t xml:space="preserve">classification number is assigned based on the product description and is essential to customs clearance procedures (see attributes for sets) </t>
    </r>
  </si>
  <si>
    <t>Produttore: qualsiasi persona fisica o giuridica che fabbrica un prodotto o fa progettare o fabbricare un prodotto e lo commercializza con il proprio nome o marchio.</t>
  </si>
  <si>
    <t>Distributore: qualsiasi persona fisica o giuridica nella catena di fornitura, diversa dal produttore o dall'importatore, che mette un prodotto a disposizione sul mercato.
Il distributore non si assume la piena responsabilità legale di un prodotto ma verifica che il prodotto rechi il marchio di conformità richiesto, che sia correttamente etichettato e accompagnato dai documenti richiesti e dalle istruzioni e informazioni sulla sicurezza emesse almeno nella lingua locale del mercato in cui il prodotto viene venduto all'interno.</t>
  </si>
  <si>
    <t>Importatore: qualsiasi persona fisica o giuridica stabilita nella Comunità che immette sul mercato comunitario un prodotto proveniente da un paese terzo.
Rappresentante UE: qualsiasi persona fisica o giuridica stabilita nella Comunità che ha ricevuto un mandato scritto da un fabbricante stabilito al di fuori della Comunità per agire per suo conto in relazione a compiti specifici.
Nomina possibile per prodotti marcati CE ("Rappresentante Autorizzato UE") e per prodotti chimici ("Rappresentante Unico"); obbligatorio per i dispositivi medici.
La responsabilità spetta al rappresentante terzo dell'UE. L'importatore verifica che il produttore e il rappresentante UE abbiano correttamente implementato i rispettivi compiti e che il prodotto sia conforme ai requisiti applicabili.</t>
  </si>
  <si>
    <t>Importatore: qualsiasi persona fisica o giuridica stabilita nella Comunità che immette sul mercato comunitario un prodotto proveniente da un paese terzo.
Rappresentante UE: qualsiasi persona fisica o giuridica stabilita nella Comunità che ha ricevuto un mandato scritto da un fabbricante stabilito al di fuori della Comunità per agire per suo conto in relazione a compiti specifici.
La responsabilità spetta all'importatore che agisce per conto del produttore nel mercato dell'UE attuando tutte le azioni pertinenti quando necessario (ad esempio notifiche, registrazioni, ...).
L'importatore detiene la serie completa di documenti che dimostrano la conformità del prodotto (es.certificati, rapporti di prova, ...) e mette a disposizione il fascicolo tecnico (prodotti marcati CE) entro 5 giorni lavorativi dalla richiesta delle Autorità.</t>
  </si>
  <si>
    <t>&lt;== Gefahrgut Inhalt in Liter (l) oder Kg: bitte Inhalt des Hauptproduktes angeben</t>
  </si>
  <si>
    <t>Apparel</t>
  </si>
  <si>
    <t>Abbigliamento</t>
  </si>
  <si>
    <t>Bekleidung</t>
  </si>
  <si>
    <t>Intimate</t>
  </si>
  <si>
    <t>Intimo</t>
  </si>
  <si>
    <t>Schuhe</t>
  </si>
  <si>
    <t>Home Textile</t>
  </si>
  <si>
    <t>Tessile Casa</t>
  </si>
  <si>
    <t>Bra</t>
  </si>
  <si>
    <t xml:space="preserve"> Brand</t>
  </si>
  <si>
    <t xml:space="preserve"> Additional Info</t>
  </si>
  <si>
    <t>Informazioni Aggiuntive</t>
  </si>
  <si>
    <t xml:space="preserve"> Fitting features</t>
  </si>
  <si>
    <t xml:space="preserve"> Material</t>
  </si>
  <si>
    <t xml:space="preserve"> Fit </t>
  </si>
  <si>
    <t xml:space="preserve"> Leg opening</t>
  </si>
  <si>
    <t xml:space="preserve"> Waistband</t>
  </si>
  <si>
    <t xml:space="preserve"> Crotch</t>
  </si>
  <si>
    <t xml:space="preserve"> Product category</t>
  </si>
  <si>
    <t xml:space="preserve"> Product description (function/design)</t>
  </si>
  <si>
    <t xml:space="preserve"> Dimensions</t>
  </si>
  <si>
    <t xml:space="preserve"> Colour / description of front and back side</t>
  </si>
  <si>
    <t xml:space="preserve"> Produktgruppe</t>
  </si>
  <si>
    <t xml:space="preserve"> Foam quality/density</t>
  </si>
  <si>
    <t xml:space="preserve"> Cover</t>
  </si>
  <si>
    <t xml:space="preserve"> Quilting </t>
  </si>
  <si>
    <t>Do not wash</t>
  </si>
  <si>
    <t>Only oxygen bleach allowed</t>
  </si>
  <si>
    <t>Do not tumble dry</t>
  </si>
  <si>
    <t>Mild drying processes</t>
  </si>
  <si>
    <t>Iron at low temperature</t>
  </si>
  <si>
    <t>Professional dry-cleaning in: perchloroethylene, hydrocarbons (heavy benzines)</t>
  </si>
  <si>
    <t>Do not dry-clean</t>
  </si>
  <si>
    <t>Product Labelling</t>
  </si>
  <si>
    <t>Fitting guide for customer</t>
  </si>
  <si>
    <t>Shoe Last</t>
  </si>
  <si>
    <t>Use only second care label if instructions are different within one item! 
i.e. jacket with detachable fake fur collar</t>
  </si>
  <si>
    <t>Utilizzare i campi nella seconda colonna con le istruzioni di manutenzione e cura solo diverse all'interno dello stesso item (es. giacca con collo in similpelliccia removibile)</t>
  </si>
  <si>
    <t>Zweite Pflegeangabe nur eintragen, wenn innerhalb eines Artikels zwei unterschiedliche Pflegevorgaben nötig sind! Z. B. Jacke mit abnehmbarem Webpelzkragen.</t>
  </si>
  <si>
    <t>CARE INSTRUCTION</t>
  </si>
  <si>
    <t>SIMBOLI DI CURA</t>
  </si>
  <si>
    <t>PFLEGEANLEITUNG</t>
  </si>
  <si>
    <t>Material Composition Textiles</t>
  </si>
  <si>
    <t>Composizione dei materiali tessili</t>
  </si>
  <si>
    <t>MATERIALZUSAMMENSETZUNG Textilien</t>
  </si>
  <si>
    <t>describe component</t>
  </si>
  <si>
    <t>componente</t>
  </si>
  <si>
    <t>Bestandteil angeben</t>
  </si>
  <si>
    <t>Istruzioni aggiuntive di manutenzione</t>
  </si>
  <si>
    <t>Shoulder</t>
  </si>
  <si>
    <t>Spalle</t>
  </si>
  <si>
    <t>Schulter</t>
  </si>
  <si>
    <t>Chest/Bust</t>
  </si>
  <si>
    <t>Petto</t>
  </si>
  <si>
    <t>Brust</t>
  </si>
  <si>
    <t>Waist</t>
  </si>
  <si>
    <t>Vita</t>
  </si>
  <si>
    <t>Taille</t>
  </si>
  <si>
    <t>Hip</t>
  </si>
  <si>
    <t xml:space="preserve">Fianchi </t>
  </si>
  <si>
    <t>Hüfte</t>
  </si>
  <si>
    <t>Length</t>
  </si>
  <si>
    <t>Lunghezza totale (HPS or CB)</t>
  </si>
  <si>
    <t>Länge</t>
  </si>
  <si>
    <t>Sleeve length</t>
  </si>
  <si>
    <t xml:space="preserve">Lunghezza manica </t>
  </si>
  <si>
    <t>Ärmellänge</t>
  </si>
  <si>
    <t>Sweep</t>
  </si>
  <si>
    <t xml:space="preserve">Fondo orlo </t>
  </si>
  <si>
    <t>Saumweite</t>
  </si>
  <si>
    <t>In Seam</t>
  </si>
  <si>
    <t>Interno gamba</t>
  </si>
  <si>
    <t>Schrittlänge</t>
  </si>
  <si>
    <t>Out Seam</t>
  </si>
  <si>
    <t>Esterno gamba</t>
  </si>
  <si>
    <t>Seitenlänge</t>
  </si>
  <si>
    <t>MEASUREMENT CHART please state all measurements in cm</t>
  </si>
  <si>
    <t>SCHEDA MISURE CAPO (indicare le misure in cm)</t>
  </si>
  <si>
    <t>MASSTABELLE - Bitte alle Maße in cm angeben.</t>
  </si>
  <si>
    <t>MEASUREMENT CHART</t>
  </si>
  <si>
    <t>SCHEDA MISURE CAPO</t>
  </si>
  <si>
    <t>Footwear</t>
  </si>
  <si>
    <t>Calzature</t>
  </si>
  <si>
    <t>SCHEDA MISURE (indicare le misure in cm)</t>
  </si>
  <si>
    <t>MATERIAL COMPOSITION</t>
  </si>
  <si>
    <t>COMPOSIZIONE E MATERIALI</t>
  </si>
  <si>
    <t>MATERIALANGABEN</t>
  </si>
  <si>
    <t>Height of Boot</t>
  </si>
  <si>
    <t>Altezza stivale</t>
  </si>
  <si>
    <t>Schafthöhe</t>
  </si>
  <si>
    <t>Opening circumference</t>
  </si>
  <si>
    <t>Circonferenza apertura</t>
  </si>
  <si>
    <t>Schaftweite/Umfang</t>
  </si>
  <si>
    <t>Heel Height</t>
  </si>
  <si>
    <t>Altezza Tacco</t>
  </si>
  <si>
    <t>Absatzhöhe</t>
  </si>
  <si>
    <t>Plateau Height (CM)</t>
  </si>
  <si>
    <t>Altezza Plateau in cm</t>
  </si>
  <si>
    <t>Plateauhöhe in cm</t>
  </si>
  <si>
    <t>Sole Material Composition</t>
  </si>
  <si>
    <t>Materialangabe Sohle</t>
  </si>
  <si>
    <t>Pictogram 1</t>
  </si>
  <si>
    <t>Pittogramma 1</t>
  </si>
  <si>
    <t>Piktogramm 1</t>
  </si>
  <si>
    <t>Pictogram 2</t>
  </si>
  <si>
    <t>Pittogramma 2</t>
  </si>
  <si>
    <t>Piktogramm 2</t>
  </si>
  <si>
    <t>Pictogram 3</t>
  </si>
  <si>
    <t>Pittogramma 3</t>
  </si>
  <si>
    <t>Piktogramm 3</t>
  </si>
  <si>
    <t>Outer</t>
  </si>
  <si>
    <t>Tomaia</t>
  </si>
  <si>
    <t>Außenmaterial</t>
  </si>
  <si>
    <t>Inner</t>
  </si>
  <si>
    <t>Interno</t>
  </si>
  <si>
    <t>Futter und Decksohle</t>
  </si>
  <si>
    <t>Sole</t>
  </si>
  <si>
    <t>Suola</t>
  </si>
  <si>
    <t>Laufsohle</t>
  </si>
  <si>
    <t>Shoe above Ankle ? (Y/N)</t>
  </si>
  <si>
    <t>La scarpa copre la caviglia  (S/N)</t>
  </si>
  <si>
    <t>Bags and Accessories</t>
  </si>
  <si>
    <t>Borse e Accessori</t>
  </si>
  <si>
    <t>Taschen und Accessoires</t>
  </si>
  <si>
    <t>Composizione - Borse e Accessori</t>
  </si>
  <si>
    <t>Material je Bestandteil</t>
  </si>
  <si>
    <t>Straps</t>
  </si>
  <si>
    <t>Tracolla e Manici</t>
  </si>
  <si>
    <t>Henkel/Riemen</t>
  </si>
  <si>
    <t>Trim</t>
  </si>
  <si>
    <t>Rifiniture/Applicazioni</t>
  </si>
  <si>
    <t>Besatz</t>
  </si>
  <si>
    <t>Esterno</t>
  </si>
  <si>
    <t>Base</t>
  </si>
  <si>
    <t>Bodenmaterial</t>
  </si>
  <si>
    <t>Lining</t>
  </si>
  <si>
    <t>Fodera</t>
  </si>
  <si>
    <t>Futtermaterial</t>
  </si>
  <si>
    <r>
      <t>Fran</t>
    </r>
    <r>
      <rPr>
        <b/>
        <sz val="12"/>
        <color theme="1" tint="0.14999847407452621"/>
        <rFont val="Calibri"/>
        <family val="2"/>
      </rPr>
      <t>ç</t>
    </r>
    <r>
      <rPr>
        <b/>
        <sz val="12"/>
        <color theme="1" tint="0.14999847407452621"/>
        <rFont val="Calibri"/>
        <family val="2"/>
        <scheme val="minor"/>
      </rPr>
      <t>ais</t>
    </r>
  </si>
  <si>
    <t>Do not bleach</t>
  </si>
  <si>
    <t xml:space="preserve">Non candeggiare </t>
  </si>
  <si>
    <t>Nicht bleichen</t>
  </si>
  <si>
    <t>Pas de blanchiment</t>
  </si>
  <si>
    <t xml:space="preserve">Solo candeggianti non clorati </t>
  </si>
  <si>
    <t>Nur Sauerstoffbleichmittel erlaubt</t>
  </si>
  <si>
    <t>Uniquement agent de blanchiment oxygéné</t>
  </si>
  <si>
    <t>Any bleach allowed</t>
  </si>
  <si>
    <t>Candeggiare se necessario</t>
  </si>
  <si>
    <t>Nur Chlor- oder Sauerstoffbleichmittel erlaubt</t>
  </si>
  <si>
    <t>Tout agent de blanchiment autorisé</t>
  </si>
  <si>
    <t>Non asciugare a macchina</t>
  </si>
  <si>
    <t>Nicht trocknergeeignet</t>
  </si>
  <si>
    <t xml:space="preserve">Ne pas sécher en
sèche-linge à tambour
rotatif </t>
  </si>
  <si>
    <t>Asciugare a macchina a temperature moderata</t>
  </si>
  <si>
    <t xml:space="preserve">Normaler Trocknungsprozess mit niedriger Temperatur 60° </t>
  </si>
  <si>
    <t>Séchage en sèche-linge
à tambour rotatif possible,
température modérée ( 60 °C )</t>
  </si>
  <si>
    <t>Normal drying processes</t>
  </si>
  <si>
    <t>Asciugare a macchina senza limitazioni</t>
  </si>
  <si>
    <t>Normaler Trocknungsprozess mit normaler Temperatur 80°</t>
  </si>
  <si>
    <t>Séchage en sèche-linge
à tambour rotatif possible,
température normale ( 80°C )</t>
  </si>
  <si>
    <t>Do not iron</t>
  </si>
  <si>
    <t xml:space="preserve">Non stirare </t>
  </si>
  <si>
    <t>Nicht bügeln</t>
  </si>
  <si>
    <t>Ne pas repasser</t>
  </si>
  <si>
    <t>Stirare a temperatura massima 110°</t>
  </si>
  <si>
    <t>Bügeln mit einer Höchsttemperatur von 110°</t>
  </si>
  <si>
    <t>Repasser à une température maximale de semelle du fer ( 110 °C ) sans vapeur</t>
  </si>
  <si>
    <t>Iron at moderate temperature</t>
  </si>
  <si>
    <t>Stirare a temperatura massima 150°</t>
  </si>
  <si>
    <t>Bügeln mit einer Höchsttemperatur von 150°</t>
  </si>
  <si>
    <t>Repasser à une température maximale de semelle du fer ( 150 °C )</t>
  </si>
  <si>
    <t>Hot iron</t>
  </si>
  <si>
    <t>Stirare a temperatura massima 200°</t>
  </si>
  <si>
    <t xml:space="preserve">Bügeln mit einer Höchsttemperatur von 200° </t>
  </si>
  <si>
    <t>Repasser à une température maximale de semelle du fer ( 200 °C )</t>
  </si>
  <si>
    <t xml:space="preserve">non lavare a secco </t>
  </si>
  <si>
    <t>Nicht Trockenreinigen</t>
  </si>
  <si>
    <t>Pas de nettoyage professionnel à sec</t>
  </si>
  <si>
    <t xml:space="preserve">Lavaggio a secco consentito ciclo normale P (percloroetilene) </t>
  </si>
  <si>
    <t xml:space="preserve">Trockenreinigung, normaler Prozess </t>
  </si>
  <si>
    <t>Nettoyage professionnel à sec,  au Perchloréthylène et aux Hydrocarbures, traitement normal</t>
  </si>
  <si>
    <t>Mild professional dry-cleaning in: perchloroethylene, hydrocarbons (heavy benzines)</t>
  </si>
  <si>
    <t xml:space="preserve">Lavaggio a secco consentito ciclo delicato  P (percloroetilene) </t>
  </si>
  <si>
    <t xml:space="preserve">Trockenreinigung, schonender Prozess </t>
  </si>
  <si>
    <t>Nettoyage professionnel à sec, au Perchloréthylène et aux Hydrocarbures, traitement modéré</t>
  </si>
  <si>
    <t xml:space="preserve">Non lavare ad acqua </t>
  </si>
  <si>
    <t xml:space="preserve">Nicht waschbar </t>
  </si>
  <si>
    <t>Ne pas laver</t>
  </si>
  <si>
    <t>Hand wash</t>
  </si>
  <si>
    <t xml:space="preserve">lavare a mano </t>
  </si>
  <si>
    <t>Handwäsche</t>
  </si>
  <si>
    <t>Laver à la main</t>
  </si>
  <si>
    <t>30°C very mild fine wash</t>
  </si>
  <si>
    <t xml:space="preserve">lavabile ad acqua 30°C ciclo molto delicato </t>
  </si>
  <si>
    <t xml:space="preserve">30° Spezialschonwäsche </t>
  </si>
  <si>
    <t>Traitement très modéré  30°C</t>
  </si>
  <si>
    <t>30°C mild fine wash</t>
  </si>
  <si>
    <t xml:space="preserve">lavabile ad acqua 30°C ciclo delicato </t>
  </si>
  <si>
    <t xml:space="preserve">30° Schonwäsche </t>
  </si>
  <si>
    <t xml:space="preserve">Traitement modéré 30°C </t>
  </si>
  <si>
    <t>30°C fine wash</t>
  </si>
  <si>
    <t xml:space="preserve">lavabile ad acqua 30°C </t>
  </si>
  <si>
    <t>30° Normalwäsche</t>
  </si>
  <si>
    <t xml:space="preserve">Traitement normal 30°C </t>
  </si>
  <si>
    <t>40°C very mild fine wash</t>
  </si>
  <si>
    <t>lavabile ad acqua 40°C 
ciclo molto delicato</t>
  </si>
  <si>
    <t xml:space="preserve">40° Spezialschonwäsche </t>
  </si>
  <si>
    <t>Traitement très modéré  40°C</t>
  </si>
  <si>
    <t>40°C mild fine wash</t>
  </si>
  <si>
    <t xml:space="preserve">lavabile ad acqua 40°C ciclo delicato </t>
  </si>
  <si>
    <t>40° Schonwäsche</t>
  </si>
  <si>
    <t>Traitement modéré 40°C</t>
  </si>
  <si>
    <t>40°C fine wash</t>
  </si>
  <si>
    <t>lavabile ad acqua 40°C</t>
  </si>
  <si>
    <t>40° Normalwäsche</t>
  </si>
  <si>
    <t>Traitement normal 40°C</t>
  </si>
  <si>
    <t>60°C mild fine wash</t>
  </si>
  <si>
    <t xml:space="preserve">lavabile ad acqua 60°C ciclo delicato </t>
  </si>
  <si>
    <t>60° Schonwäsche</t>
  </si>
  <si>
    <t>Traitement modéré 60°C</t>
  </si>
  <si>
    <t>60°C fine wash</t>
  </si>
  <si>
    <t>lavabile ad acqua 60°C</t>
  </si>
  <si>
    <t>60° Normalwäsche</t>
  </si>
  <si>
    <t>Traitement normal 60°C</t>
  </si>
  <si>
    <t>70°C boil wash</t>
  </si>
  <si>
    <t>lavabile ad acqua 70°C</t>
  </si>
  <si>
    <t>70° Kochwäsche</t>
  </si>
  <si>
    <t>Traitement normal 70°C</t>
  </si>
  <si>
    <t>95°C boil wash</t>
  </si>
  <si>
    <t>lavabile ad acqua 95°C</t>
  </si>
  <si>
    <t>95° Kochwäsche</t>
  </si>
  <si>
    <t>Traitement normal 95°C</t>
  </si>
  <si>
    <t>Product Certifications</t>
  </si>
  <si>
    <t>Certificazioni prodotto</t>
  </si>
  <si>
    <t>Produktzertifizierungen</t>
  </si>
  <si>
    <t>Certification Type (e.g. OEKO-TEX® Standard 100)</t>
  </si>
  <si>
    <t>Nome Certificazione (es. OEKO-TEX® Standard 100)</t>
  </si>
  <si>
    <t>Fill weight</t>
  </si>
  <si>
    <t>Fill type</t>
  </si>
  <si>
    <t>Thread count</t>
  </si>
  <si>
    <t>Fastening</t>
  </si>
  <si>
    <t xml:space="preserve">It is the vendors responsibility to ensure that any packages containing dangerous goods use compliant packaging and it should be labelled and marked in accordance with the relevant dangerous goods regulations. If you require further assistance to a dangerous goods related matter, please contact: </t>
  </si>
  <si>
    <t>DL-QRG-DangerousGoods@qvc.com</t>
  </si>
  <si>
    <t>IMAGES</t>
  </si>
  <si>
    <t>IMMAGINI</t>
  </si>
  <si>
    <t>Side</t>
  </si>
  <si>
    <t>Details</t>
  </si>
  <si>
    <t>FashionAndHomeTextilesQA@qvc.com</t>
  </si>
  <si>
    <t>Ruolo economico QVC</t>
  </si>
  <si>
    <t>Rappresentante europeo nominato dal fornitore</t>
  </si>
  <si>
    <t xml:space="preserve"> Marke</t>
  </si>
  <si>
    <t xml:space="preserve"> Lista degli elementi del set </t>
  </si>
  <si>
    <t xml:space="preserve"> Setangabe</t>
  </si>
  <si>
    <t xml:space="preserve">Categoria diprodotto </t>
  </si>
  <si>
    <t>Produktgruppe</t>
  </si>
  <si>
    <t xml:space="preserve"> Produktname / Spezialisierung</t>
  </si>
  <si>
    <t xml:space="preserve">Qualität / Stoffbeschreibung </t>
  </si>
  <si>
    <t>Product category</t>
  </si>
  <si>
    <t>Möbel (Einsatz auf..)</t>
  </si>
  <si>
    <t xml:space="preserve">Categoria di prodotto </t>
  </si>
  <si>
    <t>Style /Modellname</t>
  </si>
  <si>
    <t>Qualità/ Descrizione Materiale</t>
  </si>
  <si>
    <t>Qualität / Stoffbeschreibung</t>
  </si>
  <si>
    <t xml:space="preserve"> Qualität / Stoffbeschreibung</t>
  </si>
  <si>
    <t xml:space="preserve"> Qualität / Stoffbeschreibung </t>
  </si>
  <si>
    <t>Setangabe</t>
  </si>
  <si>
    <t>Maße</t>
  </si>
  <si>
    <t>Materialbeschreibung</t>
  </si>
  <si>
    <t xml:space="preserve"> Produkt-Beschreibung 
 (Funktion / Design)</t>
  </si>
  <si>
    <t xml:space="preserve">Maße aller Setbestandteile </t>
  </si>
  <si>
    <t>Gesamthöhe</t>
  </si>
  <si>
    <t xml:space="preserve"> Zusätzliche Information</t>
  </si>
  <si>
    <t>Passform</t>
  </si>
  <si>
    <t>Descrizione del prodotto (campi di applicazione / funzione / design)</t>
  </si>
  <si>
    <t xml:space="preserve"> Produkt-Beschreibung
(Einsatzgebiet / Funktion / Design)</t>
  </si>
  <si>
    <t xml:space="preserve"> Besonderheiten /Schmuckelement
 (inkl. genauer Positionsangabe)</t>
  </si>
  <si>
    <t>Design / colore Descrizione / elemento decorativo (inclusa la descrizione della posizione)</t>
  </si>
  <si>
    <t xml:space="preserve"> Description/decorative element (including description of position)</t>
  </si>
  <si>
    <t xml:space="preserve"> Beschreibung /Schmuckelement
 (inkl. genauer Positionsangabe)</t>
  </si>
  <si>
    <t>Peso</t>
  </si>
  <si>
    <t>Beschreibung /Schmuckelement
(inkl. genauer Positionsangabe)</t>
  </si>
  <si>
    <t>Struttura:
Costruzione, altezza della struttura più tutte le altezze singole, numero di molle su 1x2m</t>
  </si>
  <si>
    <t>Kern:
Aufbau, Kernhöhe plus alle Einzelhöhen
Anzahl Federn auf 1x2m</t>
  </si>
  <si>
    <t>Dekolette</t>
  </si>
  <si>
    <t>Special features /decorative element (including description of position)</t>
  </si>
  <si>
    <t>Colore / descrizione del lato superiore e retro</t>
  </si>
  <si>
    <t xml:space="preserve"> Farbe / Beschreibung von Vorderseite &amp; Rückseite</t>
  </si>
  <si>
    <t>Cup-Form</t>
  </si>
  <si>
    <t xml:space="preserve">
Retro / Caratteristiche / Funzioni speciali (inclusa la descrizione dei bordi)</t>
  </si>
  <si>
    <t xml:space="preserve"> Maße (alle Setbestandteile)
</t>
  </si>
  <si>
    <t>Wire</t>
  </si>
  <si>
    <t>Bügel</t>
  </si>
  <si>
    <t>Zwickel</t>
  </si>
  <si>
    <t>Innenverarbeitung</t>
  </si>
  <si>
    <t xml:space="preserve"> Wirksamkeiten/ Vergleichende Information / Claim etc.
(müssen belegt werden) </t>
  </si>
  <si>
    <t xml:space="preserve"> Dimensioni e misure (Inclusa imbottitura dei cuscini)</t>
  </si>
  <si>
    <t xml:space="preserve">Particolarità/campoo di utilizzo </t>
  </si>
  <si>
    <t>Besonderheiten / Einsatz</t>
  </si>
  <si>
    <t>trapuntatura</t>
  </si>
  <si>
    <t xml:space="preserve">Descrizione dell'utilizzo consigliato per lato superiore e inferiore </t>
  </si>
  <si>
    <t>Träger</t>
  </si>
  <si>
    <t xml:space="preserve"> Quality symbol</t>
  </si>
  <si>
    <t xml:space="preserve">Marchi qualità </t>
  </si>
  <si>
    <t>Bezug</t>
  </si>
  <si>
    <t>Steg</t>
  </si>
  <si>
    <t xml:space="preserve"> Farbe / Design </t>
  </si>
  <si>
    <t>Descrizione / elemento decorativo (inclusa la descrizione della posizione)</t>
  </si>
  <si>
    <t>Stäbchen</t>
  </si>
  <si>
    <t xml:space="preserve"> Hersteller-Garantie / Garantiebedingungen</t>
  </si>
  <si>
    <t>Hersteller-Garantie / Garantiebedingungen</t>
  </si>
  <si>
    <t>Unterbrustband</t>
  </si>
  <si>
    <t>Trapuntatura</t>
  </si>
  <si>
    <t>Please insert photos to provide all relevant item details. Use the headings or individually name the inserted photo. In the case of sets, use the spaces to insert the photos of each component when the overall photos of the article do not allow the correct identification of all the components.</t>
  </si>
  <si>
    <t>Bitte fügen Sie Fotos ein, um alle relevanten Artikeldetails zu übermitteln. Verwenden Sie die Überschriften oder benennen Sie die eingefügten Fotos individuell. Bei Sets nutzen Sie den Platz bitte für Fotos der einzelnen Komponenten, wenn das Foto des Gesamtartikels nicht ausreicht, die Komponenten richtig identifizieren zu können.</t>
  </si>
  <si>
    <t>Minimum requirement for photos (this may vary based on product group):</t>
  </si>
  <si>
    <t>Mindestanforderung für Fotos (diese variiert je nach Produktgruppe):</t>
  </si>
  <si>
    <t>Si prega di inserire tutte le foto che permettano di evidenziare i dettagli rilevanti dell'articolo. Utilizzare le intestazioni per assegnare un nome alla foto inserita. Nel caso di set, utilizzare gli spazi per inserire le foto di ogni componente quando le foto complessive dell'articolo non consentono la corretta identificazione di tutti i componenti.</t>
  </si>
  <si>
    <t>Requisiti minimi per le foto (possono variare in base al gruppo di prodotti):</t>
  </si>
  <si>
    <t>Zertifizierung (z.B. OEKO-TEX® Standard 100)</t>
  </si>
  <si>
    <t>EU Vertreter des Lieferanten</t>
  </si>
  <si>
    <t>Etichettatura Prodotto</t>
  </si>
  <si>
    <t>Produktkennzeichnung</t>
  </si>
  <si>
    <t xml:space="preserve">Shoe width fit </t>
  </si>
  <si>
    <t>Pianta</t>
  </si>
  <si>
    <t xml:space="preserve">Schuhweite </t>
  </si>
  <si>
    <t>Calzata (lunghezza)</t>
  </si>
  <si>
    <t>Leisten</t>
  </si>
  <si>
    <t>Indicazione di calzata per il consumatore</t>
  </si>
  <si>
    <t>Passform (Empfehlung für Kunden)</t>
  </si>
  <si>
    <t>E' incluso un leaflet nella scatola? (S/N)</t>
  </si>
  <si>
    <t>Beileger im Karton (J/N) (Bouncebacks sind nicht erlaubt)</t>
  </si>
  <si>
    <t>E' inclusa una scatola/confezione speciale? (S/N)</t>
  </si>
  <si>
    <t>Geschenkverpackung inklusive J/N</t>
  </si>
  <si>
    <t>Staubschutzbeutel  (J/N)</t>
  </si>
  <si>
    <t>Knöchel bedeckt? (J/N)</t>
  </si>
  <si>
    <t xml:space="preserve">Peso imbottitura </t>
  </si>
  <si>
    <t>Füllgewicht</t>
  </si>
  <si>
    <t xml:space="preserve">Tipologia imbottitura </t>
  </si>
  <si>
    <t>Art der Füllung</t>
  </si>
  <si>
    <t xml:space="preserve">Thread count o numero fili e trame al cm </t>
  </si>
  <si>
    <t>Fadenstärke (Thread count)</t>
  </si>
  <si>
    <r>
      <t xml:space="preserve">Fabric weight </t>
    </r>
    <r>
      <rPr>
        <sz val="11"/>
        <color rgb="FFFF0000"/>
        <rFont val="Calibri"/>
        <family val="2"/>
        <scheme val="minor"/>
      </rPr>
      <t>(g/m²)</t>
    </r>
  </si>
  <si>
    <t>Peso del tessuto  (g/m²)</t>
  </si>
  <si>
    <r>
      <rPr>
        <sz val="10"/>
        <color rgb="FFFF0000"/>
        <rFont val="Calibri"/>
        <family val="2"/>
        <scheme val="minor"/>
      </rPr>
      <t>Flächengewicht</t>
    </r>
    <r>
      <rPr>
        <sz val="10"/>
        <rFont val="Calibri"/>
        <family val="2"/>
        <scheme val="minor"/>
      </rPr>
      <t xml:space="preserve"> (g/m²)</t>
    </r>
  </si>
  <si>
    <t>Verschluss</t>
  </si>
  <si>
    <r>
      <rPr>
        <sz val="11"/>
        <color rgb="FFFF0000"/>
        <rFont val="Calibri"/>
        <family val="2"/>
        <scheme val="minor"/>
      </rPr>
      <t>Removable</t>
    </r>
    <r>
      <rPr>
        <sz val="11"/>
        <rFont val="Calibri"/>
        <family val="2"/>
        <scheme val="minor"/>
      </rPr>
      <t xml:space="preserve"> cover</t>
    </r>
  </si>
  <si>
    <t xml:space="preserve">Cover/guscio removibile </t>
  </si>
  <si>
    <r>
      <t xml:space="preserve">Front / </t>
    </r>
    <r>
      <rPr>
        <sz val="10"/>
        <color rgb="FFFF0000"/>
        <rFont val="Calibri"/>
        <family val="2"/>
        <scheme val="minor"/>
      </rPr>
      <t>Upper side</t>
    </r>
  </si>
  <si>
    <t>Fronte</t>
  </si>
  <si>
    <t>Vorderseite / Oberseite</t>
  </si>
  <si>
    <r>
      <t xml:space="preserve">Back / </t>
    </r>
    <r>
      <rPr>
        <sz val="10"/>
        <color rgb="FFFF0000"/>
        <rFont val="Calibri"/>
        <family val="2"/>
        <scheme val="minor"/>
      </rPr>
      <t>lower side</t>
    </r>
  </si>
  <si>
    <t>Retro</t>
  </si>
  <si>
    <t>Rückseite / Unterseite</t>
  </si>
  <si>
    <t xml:space="preserve">Lato </t>
  </si>
  <si>
    <t>Seitenansicht</t>
  </si>
  <si>
    <t xml:space="preserve">Dettagli </t>
  </si>
  <si>
    <t>Picture of each item in set</t>
  </si>
  <si>
    <t xml:space="preserve">singoli articoli che compongono il set </t>
  </si>
  <si>
    <t>Abbildung der Einzelkomponente bei Sets</t>
  </si>
  <si>
    <t>Flat</t>
  </si>
  <si>
    <t>Units</t>
  </si>
  <si>
    <t>Inches</t>
  </si>
  <si>
    <t>Apparel Measurements</t>
  </si>
  <si>
    <t>Circumference</t>
  </si>
  <si>
    <t>cm</t>
  </si>
  <si>
    <t>pollici</t>
  </si>
  <si>
    <t>Misure Abbigliamento</t>
  </si>
  <si>
    <t>Circonferenza</t>
  </si>
  <si>
    <t>In piano</t>
  </si>
  <si>
    <t>Tipo di mobile per il quale verrà utilizzato</t>
  </si>
  <si>
    <t>Produkt/ Design/Farbe,
 Beschreibung /Schmuckelement
 (inkl. genauer Positionsangabe)</t>
  </si>
  <si>
    <t>Particolarità / elementi decorativi (inclusa la descrizione della posizione)</t>
  </si>
  <si>
    <t>Design/Farbe,
Beschreibung /Schmuckelement
 (inkl. genauer Positionsangabe)</t>
  </si>
  <si>
    <t xml:space="preserve"> Certificati/licenze/trattamenti </t>
  </si>
  <si>
    <t xml:space="preserve"> Zertifikate/ Lizenz / Ausrüstung </t>
  </si>
  <si>
    <t>Dimensioni e misure (di tutti gli elementi del set)</t>
  </si>
  <si>
    <t xml:space="preserve">Maße (alle Setbestandteile)
</t>
  </si>
  <si>
    <t>Ausstattung/ Besonderheiten
 (inkl. genauer Positionsangabe)</t>
  </si>
  <si>
    <t xml:space="preserve"> Manufacturer warranty/warranty conditions </t>
  </si>
  <si>
    <t xml:space="preserve"> Material composition </t>
  </si>
  <si>
    <t xml:space="preserve">Certificati/licenze/trattamenti </t>
  </si>
  <si>
    <t>Heimtextilien</t>
  </si>
  <si>
    <t>Wäsche</t>
  </si>
  <si>
    <t>Degree of warmth /Season</t>
  </si>
  <si>
    <t xml:space="preserve">Grado di calore/Stagione </t>
  </si>
  <si>
    <t>Wärmegrad/Saison</t>
  </si>
  <si>
    <t xml:space="preserve">Lista degli elementi del set </t>
  </si>
  <si>
    <t>Elementi del set con dimensioni/misure e peso imbottitura</t>
  </si>
  <si>
    <t xml:space="preserve">Dettagli qualità e materiali </t>
  </si>
  <si>
    <t>Setbestandteile mit Maßen und Füllgewicht</t>
  </si>
  <si>
    <t>Design/ Farbe 
 Beschreibung von Vorderseite &amp; Rückseite</t>
  </si>
  <si>
    <t>Material description</t>
  </si>
  <si>
    <t xml:space="preserve">Details </t>
  </si>
  <si>
    <t xml:space="preserve">Allacciatura </t>
  </si>
  <si>
    <t>Stylenamen</t>
  </si>
  <si>
    <t>Verschlussart</t>
  </si>
  <si>
    <t>Drucktechnik</t>
  </si>
  <si>
    <t>Zusätzliche Information</t>
  </si>
  <si>
    <t>Bar</t>
  </si>
  <si>
    <t>Rückenteil</t>
  </si>
  <si>
    <t>Ergänzende Information</t>
  </si>
  <si>
    <t>Eigenschaft</t>
  </si>
  <si>
    <t>Beinausschnitt</t>
  </si>
  <si>
    <t>Bundabschluss</t>
  </si>
  <si>
    <t>Details 
(Positionsangabe)</t>
  </si>
  <si>
    <t>Schnittdetail</t>
  </si>
  <si>
    <t>Details (Positionsangabe)</t>
  </si>
  <si>
    <t>Rückenausschnitt</t>
  </si>
  <si>
    <t>Bund</t>
  </si>
  <si>
    <t>Ferse / Spitze</t>
  </si>
  <si>
    <t>Details
(Positionsangabe)</t>
  </si>
  <si>
    <t>Pile / pile height</t>
  </si>
  <si>
    <t xml:space="preserve">Design / colour Description/decorative element (including description of position)
</t>
  </si>
  <si>
    <t>Lista degli elementi del set (da 2 pz)</t>
  </si>
  <si>
    <t xml:space="preserve">Pelo / Altezza pelo </t>
  </si>
  <si>
    <t>Setangabe (ab 2tlg.)</t>
  </si>
  <si>
    <t>Flor / Florhöhen</t>
  </si>
  <si>
    <t>Rückseite/ Eigenschaften / Besonderheiten (inkl. Verarbeitung der Kanten)</t>
  </si>
  <si>
    <t xml:space="preserve">Zertifikate/ Lizenz / Ausrüstung </t>
  </si>
  <si>
    <t xml:space="preserve">Specifica di prodotto </t>
  </si>
  <si>
    <t xml:space="preserve">Colori/ design </t>
  </si>
  <si>
    <t>Garanzia Produttore/condizioni di garanzia</t>
  </si>
  <si>
    <t xml:space="preserve"> Categoria diprodotto </t>
  </si>
  <si>
    <t xml:space="preserve"> Qualità/ Descrizione Materiale</t>
  </si>
  <si>
    <t xml:space="preserve"> Informazioni Aggiuntive</t>
  </si>
  <si>
    <t>AD USO INTERNO QVC</t>
  </si>
  <si>
    <t>QVC INTERN</t>
  </si>
  <si>
    <t>Hersteller: jede natürliche oder juristische Person, die ein Produkt herstellt oder ein Produkt entwerfen oder herstellen lässt und dieses Produkt unter ihrem Namen oder ihrer Marke vermarktet.</t>
  </si>
  <si>
    <t>"Händler": jede natürliche oder juristische Person in der Lieferkette, die ein Produkt auf dem Markt zur Verfügung stellt, mit Ausnahme des Herstellers oder des Importeurs.
Der Händler übernimmt nicht die volle rechtliche Verantwortung für ein Produkt, sondern überprüft, ob das Produkt die erforderliche Konformitätskennzeichnung trägt, ob es korrekt etikettiert ist und die erforderlichen Dokumente sowie Anweisungen und Sicherheitsinformationen zumindest in der Landessprache des Marktes, in dem das Produkt verkauft wird, enthält.</t>
  </si>
  <si>
    <t>"Importeur": jede natürliche oder juristische Person mit Sitz in der Gemeinschaft, die ein Produkt aus einem Drittland auf dem Gemeinschaftsmarkt in Verkehr bringt.
"EU-Vertreter": jede in der Gemeinschaft ansässige natürliche oder juristische Person, die von einem außerhalb der Gemeinschaft ansässigen Hersteller ein schriftliches Mandat erhalten hat, in seinem Namen in Bezug auf bestimmte Aufgaben zu handeln.
Eine Ernennung ist möglich für CE-gekennzeichnete Produkte (""EU Bevollmächtigter") und für Chemikalien (""Alleinvertreter"); obligatorisch für medizinische Geräte.
Die Haftung liegt beim EU-Drittbeauftragten. Der Importeur bestätigt, dass Hersteller und EU-Vertreter die jeweiligen Aufgaben korrekt ausgeführt haben und dass das Produkt den geltenden Anforderungen entspricht".</t>
  </si>
  <si>
    <r>
      <t>Dear vendor, the chart below is applicable for UK and ITALY only. 
For QVC GERMANY please submit a SEPARATE FILE including all relevant measurement sections.</t>
    </r>
    <r>
      <rPr>
        <sz val="10"/>
        <color rgb="FF00B050"/>
        <rFont val="Calibri"/>
        <family val="2"/>
        <scheme val="minor"/>
      </rPr>
      <t xml:space="preserve">
</t>
    </r>
  </si>
  <si>
    <t>Sehr geehrter Lieferant, die folgende Maßtabelle gilt nur für Großbritannien und Italien. 
Für QVC DEUTSCHLAND reichen Sie bitte eine SEPARATE DATEI mit allen relevanten Maßangaben ein</t>
  </si>
  <si>
    <t>Gentile fornitore, la tabella sotto riportata per le misure deve essere utilizzata solo per articoli desinati a QVC Italia o QVC UK.
Per QVC Germania, si prega di mandare le misure dell'articolo in un FILE SEPARATO includendo tutte le misure necessarie.</t>
  </si>
  <si>
    <t>Es liegt in der Verantwortung des Lieferanten, sicherzustellen,  dass alle Pakete, die Gefahrgüter enthalten, den bestehenden Verpackungsvorschriften entsprechen, und dass die Waren gemäß den einschlägigen Vorschriften für Gefahrgüter gekennzeichnet und beschriftet werden. Wenn Sie Fragen in Bezug auf Gefahrgüter haben, wenden Sie sich bitte an:</t>
  </si>
  <si>
    <t>E' responsabilità del fornitore assicurarsi che i packaging utilizzati per i prodotti pericolosi siano adeguati ed etichettati in conformità alla normativa sul trasporto del materiali pericolosi e ai manuali logistici di QVC. In caso sia necessario supporto in materia di prodotti pericolosi di prega di contattare:</t>
  </si>
  <si>
    <t>BILDER</t>
  </si>
  <si>
    <t>Please indicate product composition e.g. powder or cream based cosmetics or material used e.g. bags made of synthetics (for customs purposes) and please ensure this is shown for each component within the set and they have separate columns for each component. Not applicable for textiles.
For textiles please enter Material Composition on QA tab only</t>
  </si>
  <si>
    <t>Per favore indicare il tipo di formula di ciascun componente (ai fini doganali) per ogni componente del set (es polvere, crema, emulsione, borsa in materiale sintetico…) e assicurarsi che venga definita la composizione per ogni componente nel set utilizzando le diverse colonne. Non applicabile per il tessile. Per tessile e abbigliamento si prega di utilizzare il campo dedicato nel Tab Quality Assurance"</t>
  </si>
  <si>
    <t>compilare il campo dedicato nel tab "Quality Assurance"</t>
  </si>
  <si>
    <t>/ Degree of warmth /Season</t>
  </si>
  <si>
    <t xml:space="preserve">/Grado di calore/Stagione </t>
  </si>
  <si>
    <t>/ Wärmegrad/Saison</t>
  </si>
  <si>
    <t xml:space="preserve">Dimensioni e misure </t>
  </si>
  <si>
    <t>Design/ Farbe 
Beschreibung von Vorderseite &amp; Rückseite</t>
  </si>
  <si>
    <t>Besonderheiten /Schmuckelement
(inkl. genauer Positionsangabe)</t>
  </si>
  <si>
    <t>Product description (function/design)</t>
  </si>
  <si>
    <t>Descrizione prodotto(funzione/design)</t>
  </si>
  <si>
    <t>Produkt-Beschreibung 
 (Funktion / Design)</t>
  </si>
  <si>
    <t>Design/Farbe,
 Beschreibung /Schmuckelement
 (inkl. genauer Positionsangabe)</t>
  </si>
  <si>
    <t xml:space="preserve"> KLIMA</t>
  </si>
  <si>
    <t xml:space="preserve"> Colore / descrizione del lato superiore e retro</t>
  </si>
  <si>
    <t xml:space="preserve"> Setbestandteile mit Maßen
(inklusive Füllkissen)</t>
  </si>
  <si>
    <t>Steppung</t>
  </si>
  <si>
    <t>Dimensioni e misure</t>
  </si>
  <si>
    <t xml:space="preserve">Altezza totale </t>
  </si>
  <si>
    <t>Qualità della schiuma/densittà</t>
  </si>
  <si>
    <t>Cover/guscio</t>
  </si>
  <si>
    <t xml:space="preserve">Garanzia fornitore/condizioni garanzia </t>
  </si>
  <si>
    <t xml:space="preserve">Composizione materiali </t>
  </si>
  <si>
    <t>Schaumqualität / Raumgewicht</t>
  </si>
  <si>
    <t xml:space="preserve">Einsatz
Beschreibung der Vorderseite &amp; Rückseite </t>
  </si>
  <si>
    <t xml:space="preserve">Materialangabe </t>
  </si>
  <si>
    <t xml:space="preserve">The measurements provided below, will be used for QVC web product description as well as inspection material for QVC QC/PSFGA audit of goods. Please make sure measurements are correct with production that will be delivered to QVC and that are within the tolerance specified in QA Vendor Manual. 
The point of measurements are just suggestions, please provide relevant measurements accordingly to QVC guidelines by editing the fields (texts are editable). Please specify how measurements are taken by selecting “circumference” or “flat” type of measurement and provide indication on how the measurements must be taken (e.g. “2 inches under armhole”).
Please title each column with all the sizes offered for the item so that all measurements for points of measurement and sizes are provided.
Please specify the unit of measurement in the upper table. The lower table contains calculated cells that will transform measurement from cm to inches and vice versa accordingly with the unit of measurement specified.    </t>
  </si>
  <si>
    <t xml:space="preserve">Le misure fornite con la tabella sotto riportata, verranno utilizzate da QVC per la descrizione web degli articoli e come materiale per il controllo in fase QC/PSFGA della merce spedita. Si prega di assicurarsi che le misure fornite corrispondano alle misure dei capi di produzione che verranno spediti (all'interno delle tolleranze consentite dal manuale fornitore QVC. 
I punti di misurazione riportati sono da considerarsi solo dei suggerimenti, si prega di specificare l'esatto punto di misurazione fornito sovrascrivendo le misurazioni suggerite (i campi sono modificabili). Specificare in modo puntuale come le misure sono state prese, selezionando "circonferenza" o "in piano" per specificare il tipo di misurta e indicando, nella prima colonna, il punto di misurazione (ad esempio "2 cm sotto il giromanica")
SI prega di intestare ogni colonna con una delle taglie disponibili per l'articolo in modo da fornire tutte le misure, per ogni punto di misurazione, per tutte le taglie.
Specificare l'unità di misura nella tabella superiore. Nella tabella inferiore sono presenti celle di calcolo che trasformano i valori da cm a pollici e viceversa sulla base della unità di misura specificata. 
</t>
  </si>
  <si>
    <t>Bitte geben Sie die Produktzusammensetzung an, z.B. Kosmetika auf Puder- oder Cremebasis oder verwendetes Material, z.B. Beutel aus Kunststoff (für Zollzwecke), und stellen Sie bitte sicher, dass dies für jede Komponente innerhalb des Satzes angegeben ist und sie für jede Komponente separate Spalten haben.  Gilt nicht für Textilien.
Für Heimtextilien und Bekleidung geben Sie bitte die Materialzusammensetzung nur auf der Registerkarte "Quality Assurance" ein</t>
  </si>
  <si>
    <t>Zusätzliche Informationen</t>
  </si>
  <si>
    <t>"Importeur": jede natürliche oder juristische Person mit Sitz in der Gemeinschaft, die ein Produkt aus einem Drittland auf dem Gemeinschaftsmarkt in Verkehr bringt.
"EU-Vertreter": jede in der Gemeinschaft ansässige natürliche oder juristische Person, die von einem außerhalb der Gemeinschaft ansässigen Hersteller ein schriftliches Mandat erhalten hat, in seinem Namen in Bezug auf bestimmte Aufgaben zu handeln.
Die Haftung obliegt dem Importeur, der im Namen des Herstellers auf dem EU-Markt handelt und wenn nötig alle relevanten Maßnahmen durchführt, (z.B. Anmeldungen, Registrierungen, …).
Der Importeur verfügt über alle Dokumente, die die Konformität des Produkts belegen (z.B. Zertifikate, Prüfberichte, …) und stellt die technischen Unterlagen (CE-gekennzeichnete Produkte) innerhalb von 5 Arbeitstagen nach einer Anfrage der Behörden zur Verfügung".</t>
  </si>
  <si>
    <t xml:space="preserve">Geben Sie bitte die Materialzusammensetzung nur auf der Registerkarte "Quality Assurance" an </t>
  </si>
  <si>
    <t>please enter Material Composition on "Quality Assurance" tab only</t>
  </si>
  <si>
    <t>Efficacia / informazioni comparative / affermazione ecc. (Da approvare )</t>
  </si>
  <si>
    <t>QVC INTERNAL USE ONLY</t>
  </si>
  <si>
    <t>Fabbricante</t>
  </si>
  <si>
    <t>Specificare Materiale Suola</t>
  </si>
  <si>
    <t>Dust bag (Y/N)</t>
  </si>
  <si>
    <t>Sacca antipolvere (S/N)</t>
  </si>
  <si>
    <t>Brushes / bristles</t>
  </si>
  <si>
    <t>Spazzole /setole</t>
  </si>
  <si>
    <t>Occhiali /occhiali da sole</t>
  </si>
  <si>
    <t>Plastic parts in Melamine</t>
  </si>
  <si>
    <t>Plastic parts in Polyamide</t>
  </si>
  <si>
    <t>Parti in plastica a base di Melammina</t>
  </si>
  <si>
    <t>Parti in plastica a base di Poliammide</t>
  </si>
  <si>
    <t>&gt;== Se sono presenti parti in vera pelliccia , verificare con QVC la vendibilità del prodotto</t>
  </si>
  <si>
    <t xml:space="preserve">&gt;== If there are parts in Real Fur please check with QVC if the product is sellable </t>
  </si>
  <si>
    <t>Please indicate custom tariff</t>
  </si>
  <si>
    <t>Please indicate country of origin</t>
  </si>
  <si>
    <t>Tessile Casa e Abbigliamento</t>
  </si>
  <si>
    <t>Responsabile Europeo del prodotto (indirizzo completo)</t>
  </si>
  <si>
    <t>Abnehmbarer Bezug</t>
  </si>
  <si>
    <t>Packaging dimensions per SKU</t>
  </si>
  <si>
    <t>Dimensioni packaging per SKU</t>
  </si>
  <si>
    <t>Verpackungsabmessungen pro SKU</t>
  </si>
  <si>
    <t>&lt;== Shippable carton is a type of packaging that will be used to ship product to the customer's home without further protection or packaging being added by QVC. It must comply with QVC Drop Test Requirements.</t>
  </si>
  <si>
    <t>Shippable carton</t>
  </si>
  <si>
    <t>&lt;== Packaging waste weights, please add weights of the packaging customers will discard on arrival (mail order carton, additional packaging etc). Packaging waste weights and product weight should equal Gross weight</t>
  </si>
  <si>
    <t>&lt;== Pesi dei rifiuti di imballaggio, aggiungere i pesi degli imballaggi che i clienti scarteranno all'arrivo (cartone per corrispondenza, imballaggi aggiuntivi, ecc.). Il peso dei rifiuti di imballaggio e il peso del prodotto devono essere uguali al peso lordo</t>
  </si>
  <si>
    <t>Packaging waste (waste of single saleable unit (g))</t>
  </si>
  <si>
    <t>Smaltimento Materiale di imballaggio (smaltimento di singole unità di vendita (g))</t>
  </si>
  <si>
    <t>QVC SKU</t>
  </si>
  <si>
    <t>SKU QVC (variante)</t>
  </si>
  <si>
    <t>QVC SKU (variante)</t>
  </si>
  <si>
    <t xml:space="preserve"> List of set components</t>
  </si>
  <si>
    <t xml:space="preserve"> Material description</t>
  </si>
  <si>
    <t xml:space="preserve"> Brand (+ style name/number if applicable)</t>
  </si>
  <si>
    <t>Marke (+Style /Modell name, falls zutreffend)</t>
  </si>
  <si>
    <t xml:space="preserve"> Product description</t>
  </si>
  <si>
    <t xml:space="preserve"> Product measurements (cm) </t>
  </si>
  <si>
    <t xml:space="preserve"> Name of the style</t>
  </si>
  <si>
    <t xml:space="preserve"> Décolleté</t>
  </si>
  <si>
    <t xml:space="preserve"> Shape of cup</t>
  </si>
  <si>
    <t xml:space="preserve"> Strap </t>
  </si>
  <si>
    <t xml:space="preserve"> Bar</t>
  </si>
  <si>
    <t xml:space="preserve"> Boning</t>
  </si>
  <si>
    <t xml:space="preserve"> Details </t>
  </si>
  <si>
    <t xml:space="preserve"> Back construction</t>
  </si>
  <si>
    <t xml:space="preserve"> Tape underneath breast</t>
  </si>
  <si>
    <t xml:space="preserve"> Fastening </t>
  </si>
  <si>
    <t xml:space="preserve"> Additional features</t>
  </si>
  <si>
    <t>Type of leg opening</t>
  </si>
  <si>
    <t xml:space="preserve"> Details (specify position)</t>
  </si>
  <si>
    <t xml:space="preserve"> Fit</t>
  </si>
  <si>
    <t xml:space="preserve"> Pattern details</t>
  </si>
  <si>
    <t>Top internal construction type</t>
  </si>
  <si>
    <t xml:space="preserve"> Wire</t>
  </si>
  <si>
    <t xml:space="preserve"> Straps</t>
  </si>
  <si>
    <t xml:space="preserve"> Bones</t>
  </si>
  <si>
    <t xml:space="preserve"> Back neck drop </t>
  </si>
  <si>
    <t xml:space="preserve"> Fastening</t>
  </si>
  <si>
    <t xml:space="preserve"> Special Feature/Function</t>
  </si>
  <si>
    <t xml:space="preserve"> Heel / toe</t>
  </si>
  <si>
    <t xml:space="preserve"> Number of components within the set </t>
  </si>
  <si>
    <t xml:space="preserve">Weight (total weight xxxg/m²)- Pile Density (knots: xxx /m²) </t>
  </si>
  <si>
    <t xml:space="preserve">Peso (peso totale xxxg/m²) / Nodi xxxm² </t>
  </si>
  <si>
    <t xml:space="preserve">Gewicht (Gesamtgewicht xxx g/m²) / Knoten: xxx /m² </t>
  </si>
  <si>
    <t>Reverse / Special Features (including description of the edges)</t>
  </si>
  <si>
    <t>Dimensions (of all individual components)</t>
  </si>
  <si>
    <t xml:space="preserve">Certificates/ License/Finishing 
 </t>
  </si>
  <si>
    <t xml:space="preserve"> Product Specification </t>
  </si>
  <si>
    <t xml:space="preserve"> Product category </t>
  </si>
  <si>
    <t xml:space="preserve"> Product description (application fields/function/design)</t>
  </si>
  <si>
    <t>State special finishing / claims (claims form to be submitted)</t>
  </si>
  <si>
    <t xml:space="preserve"> Colour / design </t>
  </si>
  <si>
    <t xml:space="preserve"> Manufacturer warranty/warranty conditions</t>
  </si>
  <si>
    <t>Decorative elements description including location</t>
  </si>
  <si>
    <t>Elementi decorativi (inclusa la descrizione della posizione)</t>
  </si>
  <si>
    <t xml:space="preserve"> Product description (function/design)
(state fiber type and filled weight)</t>
  </si>
  <si>
    <t>Descrizione prodotto (funzione/design)
(con tipoligia fibra e peso imbottitura)</t>
  </si>
  <si>
    <t>Produkt-Beschreibung (Funktion / Design)
 (mit Angabe Faserart und Füllgewicht)</t>
  </si>
  <si>
    <t xml:space="preserve">Certificates/ License//Finishing 
 </t>
  </si>
  <si>
    <t>Dimensions of all individual components
(inclusive filling pillows)</t>
  </si>
  <si>
    <t>KLIMA</t>
  </si>
  <si>
    <t xml:space="preserve"> Type of furniture intended to be used with </t>
  </si>
  <si>
    <t xml:space="preserve"> Dimensions of all set elements</t>
  </si>
  <si>
    <t xml:space="preserve"> Weight (of all individual components)</t>
  </si>
  <si>
    <t>Gewicht aller Setbestandteile</t>
  </si>
  <si>
    <t xml:space="preserve"> Design/colour
Description of front and reverse</t>
  </si>
  <si>
    <t xml:space="preserve"> Special features/application field</t>
  </si>
  <si>
    <t xml:space="preserve"> Set elements with dimensions and fill weight</t>
  </si>
  <si>
    <t xml:space="preserve"> Design/colour
description of front and back side</t>
  </si>
  <si>
    <t xml:space="preserve"> Bedding quilting type</t>
  </si>
  <si>
    <t>Special marking / symbol / registered brand</t>
  </si>
  <si>
    <t>Besondere Kennzeichnungen / Markennamen /Qualitätslogo</t>
  </si>
  <si>
    <t xml:space="preserve"> Total height</t>
  </si>
  <si>
    <t>Product Construction: 
core type and height (cm), number of layers, individual layers thickness, number of springs, ...</t>
  </si>
  <si>
    <t>Degree of comfort offered for persons up to xkg (specify if is different by sku)</t>
  </si>
  <si>
    <t>Gradi di comfort offerti adatti a persone fino a circa kg..( specificare se differenti per diverse misure)</t>
  </si>
  <si>
    <t>Angebotene Härtegrade
geeignet für Personen bis ca. (ggf. je SKU)</t>
  </si>
  <si>
    <t xml:space="preserve">Use suggested for front and reverse </t>
  </si>
  <si>
    <t xml:space="preserve">Certificates/ License/Finishing                                                                            
                                                           </t>
  </si>
  <si>
    <t>Design / Farbe  Beschreibung/Schmuckelement
 (inkl. genauer Positionsangabe)</t>
  </si>
  <si>
    <t>Imported into UK by
(If QVC Please State 'QVC')</t>
  </si>
  <si>
    <t>&lt;==In case of Product imported into UK:
please indicate Name &amp; Address of the Importer company based in UK</t>
  </si>
  <si>
    <t>Importer: any person established in the United Kingdom who places a product from a country outside of the United Kingdom on the market
UK authorised representative: 
(a)a person who—
(i)immediately before exit day was established in the United Kingdom or any EEA state and has received a written mandate from a manufacturer to act on the manufacturer’s behalf in relation to specified tasks with regard to the manufacturer’s obligation under any relevant enactment or EU instrument harmonising the conditions for the marketing of products; and
(ii)on or after exit day continues to be so established and mandated by the manufacturer to act on the manufacturer’s behalf in relation to those tasks; or
(b)a person who, on or after exit day—
(i)is established in the United Kingdom; and
(ii)has received a written mandate from a manufacturer to act on the manufacturer’s behalf in relation to specified tasks under any relevant enactment.
Appointment possible for UKCA marked products ("UK Authorized Representative") and for chemicals ("Only Representative"); mandatory for medical devices.
The liability is up to the third party representative. The importer verifies that manufacturer and UK representative have correctly implemented the respective tasks and that the product complies with the applicable requirements.</t>
  </si>
  <si>
    <t>Importer: any natural or legal person established within the Community who places a product from a third country on the Community market.
UK authorised representative: 
(a)a person who—
(i)immediately before exit day was established in the United Kingdom or any EEA state and has received a written mandate from a manufacturer to act on the manufacturer’s behalf in relation to specified tasks with regard to the manufacturer’s obligation under any relevant enactment or EU instrument harmonising the conditions for the marketing of products; and
(ii)on or after exit day continues to be so established and mandated by the manufacturer to act on the manufacturer’s behalf in relation to those tasks; or
(b)a person who, on or after exit day—
(i)is established in the United Kingdom; and
(ii)has received a written mandate from a manufacturer to act on the manufacturer’s behalf in relation to specified tasks under any relevant enactment.
The liability is up to the importer who acts on manufacturer's behalf in the UK market implementing all the relevant actions when necessary (e.g. notifications, registrations, ...).
The importer holds the full set of documents demonstrating the product's compliance (e.g. certificates, test reports,...) and makes available the techical file (UKCA marked products) upon Authorities request.</t>
  </si>
  <si>
    <t>Importer (third party UK representative available)</t>
  </si>
  <si>
    <t>Importer (third party UK representative NOT available)</t>
  </si>
  <si>
    <t>European address/Responsible Person in Europe</t>
  </si>
  <si>
    <t>Europäische Adresse/Verantwortliche Person</t>
  </si>
  <si>
    <r>
      <t>U</t>
    </r>
    <r>
      <rPr>
        <sz val="11"/>
        <color rgb="FF000000"/>
        <rFont val="Calibri"/>
        <family val="2"/>
      </rPr>
      <t>K address/Responsible Person in UK</t>
    </r>
  </si>
  <si>
    <t>Glasses/sunglasses</t>
  </si>
  <si>
    <t>MAX: Length 600,  Width 300, Height 400 (mm) for apparel. 
MAX: Length 500, Width 600, Height 500 (mm) for HG.</t>
  </si>
  <si>
    <t>Wendeweste</t>
  </si>
  <si>
    <t>Webpelzweste</t>
  </si>
  <si>
    <t>Strickweste</t>
  </si>
  <si>
    <t>Steppweste</t>
  </si>
  <si>
    <t>Longweste</t>
  </si>
  <si>
    <t>Jeansweste</t>
  </si>
  <si>
    <t>Weste</t>
  </si>
  <si>
    <t>Longtop</t>
  </si>
  <si>
    <t>Blusentop</t>
  </si>
  <si>
    <t>Tunika</t>
  </si>
  <si>
    <t>Poloshirt</t>
  </si>
  <si>
    <t>Longshirt</t>
  </si>
  <si>
    <t>Blusenshirt</t>
  </si>
  <si>
    <t>Pullunder</t>
  </si>
  <si>
    <t>Sweatshirt</t>
  </si>
  <si>
    <t>Longpullover</t>
  </si>
  <si>
    <t>Wollmantel</t>
  </si>
  <si>
    <t>Wendemantel</t>
  </si>
  <si>
    <t>Webpelzmantel</t>
  </si>
  <si>
    <t>Trenchcoat</t>
  </si>
  <si>
    <t>Strickmantel</t>
  </si>
  <si>
    <t>Steppmantel</t>
  </si>
  <si>
    <t>Scubamantel</t>
  </si>
  <si>
    <t>Regenmantel</t>
  </si>
  <si>
    <t>Outdoormantel</t>
  </si>
  <si>
    <t>Ledermantel</t>
  </si>
  <si>
    <t>Kurzmantel</t>
  </si>
  <si>
    <t>Kunstledermantel</t>
  </si>
  <si>
    <t>Blazermantel</t>
  </si>
  <si>
    <t>Ziegenvelours-Optik</t>
  </si>
  <si>
    <t>Mantel</t>
  </si>
  <si>
    <t>Ziegenvelours</t>
  </si>
  <si>
    <t>Wendesteppjacke</t>
  </si>
  <si>
    <t>Woll-Optik</t>
  </si>
  <si>
    <t>Wendejacke</t>
  </si>
  <si>
    <t>Webware</t>
  </si>
  <si>
    <t>Webpelzjacke</t>
  </si>
  <si>
    <t>Webpelz</t>
  </si>
  <si>
    <t>Trenchjacke</t>
  </si>
  <si>
    <t>Veloursleder-Optik</t>
  </si>
  <si>
    <t>Teddyjacke</t>
  </si>
  <si>
    <t>Veloursleder</t>
  </si>
  <si>
    <t>Sweatjacke</t>
  </si>
  <si>
    <t>Sweat-Ware</t>
  </si>
  <si>
    <t>Steppjacke</t>
  </si>
  <si>
    <t>Strukturstrick</t>
  </si>
  <si>
    <t>Softshelljacke</t>
  </si>
  <si>
    <t>Scuba-Ware</t>
  </si>
  <si>
    <t>Scubajacke</t>
  </si>
  <si>
    <t>Satin-Optik</t>
  </si>
  <si>
    <t>Regenjacke</t>
  </si>
  <si>
    <t>Satin</t>
  </si>
  <si>
    <t>Parka</t>
  </si>
  <si>
    <t>Samt</t>
  </si>
  <si>
    <t>Longjacke</t>
  </si>
  <si>
    <t>Rippen-Struktur</t>
  </si>
  <si>
    <t>Lederjacke</t>
  </si>
  <si>
    <t>Rippenstrick</t>
  </si>
  <si>
    <t>Kunstlederjacke</t>
  </si>
  <si>
    <t>Punto Milano</t>
  </si>
  <si>
    <t>Jeansjacke</t>
  </si>
  <si>
    <t>PU-Beschichtung</t>
  </si>
  <si>
    <t>Jacke, lange Form</t>
  </si>
  <si>
    <t>Pointelle</t>
  </si>
  <si>
    <t>Jacke, kurze Form</t>
  </si>
  <si>
    <t>Plissee</t>
  </si>
  <si>
    <t>Funktionsparka</t>
  </si>
  <si>
    <t>Nicki</t>
  </si>
  <si>
    <t>Funktionsjacke</t>
  </si>
  <si>
    <t>Nappaleder-Optik</t>
  </si>
  <si>
    <t>Blusenjacke</t>
  </si>
  <si>
    <t>Nappaleder</t>
  </si>
  <si>
    <t>Blouson</t>
  </si>
  <si>
    <t>Material-Mix</t>
  </si>
  <si>
    <t>Blazerjacke</t>
  </si>
  <si>
    <t>Leinen-Optik</t>
  </si>
  <si>
    <t>Bikerjacke</t>
  </si>
  <si>
    <t>Wickeloptik</t>
  </si>
  <si>
    <t>Leder-Optik</t>
  </si>
  <si>
    <t>Jacke</t>
  </si>
  <si>
    <t>Schößchen</t>
  </si>
  <si>
    <t>Lammnappa-Optik</t>
  </si>
  <si>
    <t>Strickjacke</t>
  </si>
  <si>
    <t>Schlitz</t>
  </si>
  <si>
    <t>Lammnappa</t>
  </si>
  <si>
    <t>Longcardigan</t>
  </si>
  <si>
    <t>Zierstickerei</t>
  </si>
  <si>
    <t>Zweiknopf-Verschluss</t>
  </si>
  <si>
    <t>Rückenpasse</t>
  </si>
  <si>
    <t>winddicht</t>
  </si>
  <si>
    <t>Kunstfell</t>
  </si>
  <si>
    <t>Bolero</t>
  </si>
  <si>
    <t>Zierstiche</t>
  </si>
  <si>
    <t>verdeckter Reißverschluss</t>
  </si>
  <si>
    <t>Ziernaht</t>
  </si>
  <si>
    <t>Rippenbundabschluss</t>
  </si>
  <si>
    <t>wasserdicht</t>
  </si>
  <si>
    <t>Kord</t>
  </si>
  <si>
    <t>Ziernieten</t>
  </si>
  <si>
    <t>verdeckte Knopfleiste</t>
  </si>
  <si>
    <t>Ziernähte</t>
  </si>
  <si>
    <t>Reißverschluss am Ärmelsaum</t>
  </si>
  <si>
    <r>
      <t>THERMOLITE</t>
    </r>
    <r>
      <rPr>
        <sz val="11"/>
        <color theme="1"/>
        <rFont val="Aptos Narrow"/>
        <family val="2"/>
      </rPr>
      <t>®</t>
    </r>
  </si>
  <si>
    <t>Jersey</t>
  </si>
  <si>
    <t>Zierknöpfe</t>
  </si>
  <si>
    <t>Tunnelzug</t>
  </si>
  <si>
    <t>Zierkanten</t>
  </si>
  <si>
    <t>Quetschfalte</t>
  </si>
  <si>
    <t>Umlegekragen</t>
  </si>
  <si>
    <t>Tencel Lyocell</t>
  </si>
  <si>
    <t>Jeans</t>
  </si>
  <si>
    <t>Tunikabluse</t>
  </si>
  <si>
    <t>Via Milano</t>
  </si>
  <si>
    <t>Strasssteine</t>
  </si>
  <si>
    <t>Reißverschluss</t>
  </si>
  <si>
    <t>Volants</t>
  </si>
  <si>
    <t xml:space="preserve">Manschette </t>
  </si>
  <si>
    <t>Troyerkragen</t>
  </si>
  <si>
    <t>Teflon EcoElite™</t>
  </si>
  <si>
    <t>Jaquard-Strick</t>
  </si>
  <si>
    <t>Schlupfbluse</t>
  </si>
  <si>
    <t>Strandfein</t>
  </si>
  <si>
    <t>Strassdetails</t>
  </si>
  <si>
    <t>offene Kante</t>
  </si>
  <si>
    <t>Seitennahtschlitze</t>
  </si>
  <si>
    <t>Kellerfalte</t>
  </si>
  <si>
    <t>Stehkragen</t>
  </si>
  <si>
    <r>
      <t>Swarovski</t>
    </r>
    <r>
      <rPr>
        <sz val="11"/>
        <color theme="1"/>
        <rFont val="Aptos Narrow"/>
        <family val="2"/>
      </rPr>
      <t>®</t>
    </r>
  </si>
  <si>
    <t>Jaquard</t>
  </si>
  <si>
    <t>Longbluse</t>
  </si>
  <si>
    <t>Steffen Schraut</t>
  </si>
  <si>
    <t>Stickereien</t>
  </si>
  <si>
    <t>platzierter Druck</t>
  </si>
  <si>
    <t>Seitennahttaschen</t>
  </si>
  <si>
    <t>Knopfleiste</t>
  </si>
  <si>
    <t>Rüschen</t>
  </si>
  <si>
    <t>Innentasche</t>
  </si>
  <si>
    <t>Schluppe</t>
  </si>
  <si>
    <t>RWS (responsible wool)</t>
  </si>
  <si>
    <t>Intarsien</t>
  </si>
  <si>
    <t>Jerseybluse</t>
  </si>
  <si>
    <t>Schiffhauer</t>
  </si>
  <si>
    <t>Spitzenbesatz</t>
  </si>
  <si>
    <t>Paisley-Druck</t>
  </si>
  <si>
    <t>Reißverschlusstaschen</t>
  </si>
  <si>
    <t>Knopf im Nacken</t>
  </si>
  <si>
    <t>Paspelkanten</t>
  </si>
  <si>
    <t>geschlitzte Blende</t>
  </si>
  <si>
    <t>Schalkragen</t>
  </si>
  <si>
    <t>Repreve</t>
  </si>
  <si>
    <t>Grobstrick</t>
  </si>
  <si>
    <t>Jeanshemd</t>
  </si>
  <si>
    <t>Kim &amp; Co</t>
  </si>
  <si>
    <t>Spitze</t>
  </si>
  <si>
    <t>Ornament-Druck</t>
  </si>
  <si>
    <t>Pattentaschen</t>
  </si>
  <si>
    <t>Klettverschluss</t>
  </si>
  <si>
    <t>Paspelierung</t>
  </si>
  <si>
    <t>Gehschlitz</t>
  </si>
  <si>
    <t>Rollkragen</t>
  </si>
  <si>
    <t>recyceltes Material</t>
  </si>
  <si>
    <t>Frottee</t>
  </si>
  <si>
    <t>Jeansbluse</t>
  </si>
  <si>
    <t>In Print</t>
  </si>
  <si>
    <t>wattiert</t>
  </si>
  <si>
    <t>Schleifen</t>
  </si>
  <si>
    <t>kariert</t>
  </si>
  <si>
    <t>Paspeltaschen</t>
  </si>
  <si>
    <t>halbe Knopfleiste</t>
  </si>
  <si>
    <t>Paspel</t>
  </si>
  <si>
    <t>Falten</t>
  </si>
  <si>
    <t>Reverskragen</t>
  </si>
  <si>
    <t>Zierausschnitt</t>
  </si>
  <si>
    <t>Ökotex Standard 100 für recycelte Fasern</t>
  </si>
  <si>
    <t>Fleece</t>
  </si>
  <si>
    <t>Hemdbluse</t>
  </si>
  <si>
    <t>Eva Lutz</t>
  </si>
  <si>
    <t>Vintage-Look</t>
  </si>
  <si>
    <t>Perlendekor</t>
  </si>
  <si>
    <t>grafischer Druck</t>
  </si>
  <si>
    <t>Leistentaschen</t>
  </si>
  <si>
    <t>Haken- und Ösenverschluss</t>
  </si>
  <si>
    <t>offene Saumkanten</t>
  </si>
  <si>
    <t>College-Style</t>
  </si>
  <si>
    <t>weitenregulierbarer Saum</t>
  </si>
  <si>
    <t>ärmellos</t>
  </si>
  <si>
    <t>Polokragen</t>
  </si>
  <si>
    <t>Wasserausfallausschnitt</t>
  </si>
  <si>
    <t>Ökotex Standard 100</t>
  </si>
  <si>
    <t>Feinstrick</t>
  </si>
  <si>
    <t>Bluse</t>
  </si>
  <si>
    <t>Dine 'n' Dance</t>
  </si>
  <si>
    <t>Used-Look</t>
  </si>
  <si>
    <t>Paillettenbesatz</t>
  </si>
  <si>
    <t>gestreift</t>
  </si>
  <si>
    <t>Eingrifftaschen</t>
  </si>
  <si>
    <t>Gürtel</t>
  </si>
  <si>
    <t>Kontrastnähte</t>
  </si>
  <si>
    <t>Boxy Style</t>
  </si>
  <si>
    <t>weitenregulierbarer Ärmelsaum</t>
  </si>
  <si>
    <t>Flügelärmel</t>
  </si>
  <si>
    <t>Kragen</t>
  </si>
  <si>
    <t>V-Ausschnitt</t>
  </si>
  <si>
    <r>
      <t>Lycra</t>
    </r>
    <r>
      <rPr>
        <sz val="11"/>
        <color theme="1"/>
        <rFont val="Aptos Narrow"/>
        <family val="2"/>
      </rPr>
      <t>®</t>
    </r>
  </si>
  <si>
    <t>schwere Qualität</t>
  </si>
  <si>
    <t>Denim-Optik</t>
  </si>
  <si>
    <t>Strickblazer</t>
  </si>
  <si>
    <t>Denim &amp; Co</t>
  </si>
  <si>
    <t>ungefüttert</t>
  </si>
  <si>
    <t>Lochstickerei</t>
  </si>
  <si>
    <t>gepunktet</t>
  </si>
  <si>
    <t>Brusttaschen</t>
  </si>
  <si>
    <t>Einknopf-Verschluss</t>
  </si>
  <si>
    <t>Kontrastdetails</t>
  </si>
  <si>
    <t>Blende am Ärmelsaum</t>
  </si>
  <si>
    <t>überschnittene Schulter</t>
  </si>
  <si>
    <t>1/4 Arm</t>
  </si>
  <si>
    <t>Kapuze</t>
  </si>
  <si>
    <t>U-Boot-Ausschnitt</t>
  </si>
  <si>
    <t>GRS</t>
  </si>
  <si>
    <t>Crinkle-Look</t>
  </si>
  <si>
    <t>Scuba-Blazer</t>
  </si>
  <si>
    <t>Dawid Tomaszewski</t>
  </si>
  <si>
    <t>paspelierte Innennähte</t>
  </si>
  <si>
    <t>Glitzerdetails</t>
  </si>
  <si>
    <t>floraler Druck</t>
  </si>
  <si>
    <t>aufgesetzte Taschen mit Knopf</t>
  </si>
  <si>
    <t>doppelreihiger Verschluss</t>
  </si>
  <si>
    <t>elastischer Ärmelsaum</t>
  </si>
  <si>
    <t>Biesen</t>
  </si>
  <si>
    <t>Taillenregulierung</t>
  </si>
  <si>
    <t>Tulpenärmel</t>
  </si>
  <si>
    <t>1/2 Arm</t>
  </si>
  <si>
    <t>Hemdkragen</t>
  </si>
  <si>
    <t>Serafino-Ausschnitt</t>
  </si>
  <si>
    <t>GOTS</t>
  </si>
  <si>
    <t>leichter seidiger Griff und Glanz</t>
  </si>
  <si>
    <t>Chiffon-Qualität</t>
  </si>
  <si>
    <t>Longblazer</t>
  </si>
  <si>
    <t>Doppelpack</t>
  </si>
  <si>
    <t>Centigrade Active</t>
  </si>
  <si>
    <t>Logo-Details</t>
  </si>
  <si>
    <t>Fransenkante</t>
  </si>
  <si>
    <t>geprägter Druck</t>
  </si>
  <si>
    <t>Blumendruck</t>
  </si>
  <si>
    <t>aufgesetzte Taschen</t>
  </si>
  <si>
    <t>Bindeband</t>
  </si>
  <si>
    <t>elastische Einsätze</t>
  </si>
  <si>
    <t xml:space="preserve">Aufschlag </t>
  </si>
  <si>
    <t>Rücken ist länger als Vorderteil</t>
  </si>
  <si>
    <t>Raglanärmel</t>
  </si>
  <si>
    <t>langer 1/2 Arm</t>
  </si>
  <si>
    <t>Dekor-Kragen</t>
  </si>
  <si>
    <t>Rundhalsausschnitt</t>
  </si>
  <si>
    <t>oversized</t>
  </si>
  <si>
    <t>Good Cashmere</t>
  </si>
  <si>
    <t>leichte Ware</t>
  </si>
  <si>
    <t>Boucle-Optik</t>
  </si>
  <si>
    <t>Lederblazer</t>
  </si>
  <si>
    <t>Centigrade</t>
  </si>
  <si>
    <t>Logo-Badge</t>
  </si>
  <si>
    <t>Fransen</t>
  </si>
  <si>
    <t>Foliendruck</t>
  </si>
  <si>
    <t>Blockstreifen</t>
  </si>
  <si>
    <t>aufgesetzte Gesäßtaschen</t>
  </si>
  <si>
    <t>doppellagig</t>
  </si>
  <si>
    <t>Armriegel mit Knopf um Ärmellänge zu variieren</t>
  </si>
  <si>
    <t>ausgestellter Ärmel</t>
  </si>
  <si>
    <t>Puffärmel</t>
  </si>
  <si>
    <t>3/4 Arm</t>
  </si>
  <si>
    <t>Blende</t>
  </si>
  <si>
    <t>Herz-Ausschnitt</t>
  </si>
  <si>
    <t>leger weit</t>
  </si>
  <si>
    <t>atmungsaktiv</t>
  </si>
  <si>
    <t>Ecovero</t>
  </si>
  <si>
    <t>leicht transparent</t>
  </si>
  <si>
    <t>Bändchengarn</t>
  </si>
  <si>
    <t>Jerseyblazer</t>
  </si>
  <si>
    <t>Bruce Darnell</t>
  </si>
  <si>
    <t>gewaschener Effekt</t>
  </si>
  <si>
    <t xml:space="preserve">Aufnäher </t>
  </si>
  <si>
    <t>stonewashed</t>
  </si>
  <si>
    <t>Flockdruck</t>
  </si>
  <si>
    <t>Animal-Druck</t>
  </si>
  <si>
    <t>angedeutete Taschen</t>
  </si>
  <si>
    <t>asymmetrischer 2-Wege-Reißverschluss</t>
  </si>
  <si>
    <t xml:space="preserve">Cut-Out </t>
  </si>
  <si>
    <t>3in1-Optik</t>
  </si>
  <si>
    <t>angeschnittener Ärmel</t>
  </si>
  <si>
    <t>Kimonoärmel</t>
  </si>
  <si>
    <t>7/8 Arm</t>
  </si>
  <si>
    <t>angeschnittene Kapuze</t>
  </si>
  <si>
    <t>Carré-Ausschnitt</t>
  </si>
  <si>
    <t>figurumspielend</t>
  </si>
  <si>
    <t>windabweisend</t>
  </si>
  <si>
    <r>
      <t>Crystallized</t>
    </r>
    <r>
      <rPr>
        <sz val="11"/>
        <color theme="1"/>
        <rFont val="Aptos Narrow"/>
        <family val="2"/>
      </rPr>
      <t>™</t>
    </r>
  </si>
  <si>
    <t>fließend im Fall</t>
  </si>
  <si>
    <t>Babykord</t>
  </si>
  <si>
    <t>Jeansblazer</t>
  </si>
  <si>
    <t>Anna von Griesheim</t>
  </si>
  <si>
    <t>gefüttert</t>
  </si>
  <si>
    <t>Applikationen</t>
  </si>
  <si>
    <t>Caviardruck</t>
  </si>
  <si>
    <t>Allover-Druck</t>
  </si>
  <si>
    <t>angedeutete Pattentaschen</t>
  </si>
  <si>
    <t>2-Wege-Reißverschluss</t>
  </si>
  <si>
    <t>Crincle-Look</t>
  </si>
  <si>
    <t>2in1-Optik</t>
  </si>
  <si>
    <t>abgerundeter Saumverlauf</t>
  </si>
  <si>
    <t>Fledermausärmel</t>
  </si>
  <si>
    <t>langarm</t>
  </si>
  <si>
    <t>abnehmbare Kapuze</t>
  </si>
  <si>
    <t>Carmen-Ausschnitt</t>
  </si>
  <si>
    <t>figurbetont</t>
  </si>
  <si>
    <t>wasserabweisend</t>
  </si>
  <si>
    <r>
      <t>COOLMAX</t>
    </r>
    <r>
      <rPr>
        <sz val="11"/>
        <color theme="1"/>
        <rFont val="Aptos Narrow"/>
        <family val="2"/>
      </rPr>
      <t>®</t>
    </r>
  </si>
  <si>
    <t>elastische Ware</t>
  </si>
  <si>
    <t>Ajour-Strick</t>
  </si>
  <si>
    <t>Aminati</t>
  </si>
  <si>
    <t>Waschung</t>
  </si>
  <si>
    <t>Kragenformen</t>
  </si>
  <si>
    <t>Ausschnittformen</t>
  </si>
  <si>
    <t>Unterkategorie</t>
  </si>
  <si>
    <t>sub category</t>
  </si>
  <si>
    <t>Gesamtlänge Normalgröße</t>
  </si>
  <si>
    <t>Gesamtlänge Kurzgröße</t>
  </si>
  <si>
    <t>Längenbeschreibung</t>
  </si>
  <si>
    <t>Total length regular size</t>
  </si>
  <si>
    <t>Total length petite size</t>
  </si>
  <si>
    <t>Pockets</t>
  </si>
  <si>
    <t>Print</t>
  </si>
  <si>
    <t>Wash</t>
  </si>
  <si>
    <t>Bottoms</t>
  </si>
  <si>
    <t>Unterteile</t>
  </si>
  <si>
    <t>Product Category (tops / bottoms / dresses / jumpsuits )</t>
  </si>
  <si>
    <t>Warengruppe (Oberteil / Unterteil / Kleider / Jumpsuits)</t>
  </si>
  <si>
    <t>Accessories</t>
  </si>
  <si>
    <t>Accessoires</t>
  </si>
  <si>
    <t>Department (START)</t>
  </si>
  <si>
    <t>Produktgruppe (Product &amp; PO)</t>
  </si>
  <si>
    <t>Produktkategorie_OT</t>
  </si>
  <si>
    <t>Blazer_DE</t>
  </si>
  <si>
    <t>Cardigan_DE</t>
  </si>
  <si>
    <t>Pullover_DE</t>
  </si>
  <si>
    <t>Shirt_DE</t>
  </si>
  <si>
    <t>Top_DE</t>
  </si>
  <si>
    <t>Ausrüstung_Lizenz</t>
  </si>
  <si>
    <t>Goat suede look</t>
  </si>
  <si>
    <t>Goat suede</t>
  </si>
  <si>
    <t>Wool look</t>
  </si>
  <si>
    <t>Fine Cable Knit</t>
  </si>
  <si>
    <t>Wildleder-Optik</t>
  </si>
  <si>
    <t xml:space="preserve">Metalic suede </t>
  </si>
  <si>
    <t>Woven fabric</t>
  </si>
  <si>
    <t>Faux fur</t>
  </si>
  <si>
    <t>Viscose Sweater Knit</t>
  </si>
  <si>
    <t>Viskose-Strick-Optik</t>
  </si>
  <si>
    <t>Viskose-Rippenjersey</t>
  </si>
  <si>
    <t>Textured Viskose</t>
  </si>
  <si>
    <t>Viskose-Popeline</t>
  </si>
  <si>
    <t>Linen Blend</t>
  </si>
  <si>
    <t>Viskose-Leinen-Mix</t>
  </si>
  <si>
    <t>Viscose Jersey</t>
  </si>
  <si>
    <t>Stretch Suede</t>
  </si>
  <si>
    <t>Velours-Optik Jersey</t>
  </si>
  <si>
    <t>Suede look</t>
  </si>
  <si>
    <t>Suede</t>
  </si>
  <si>
    <t>Denim Look Twill</t>
  </si>
  <si>
    <t>Twill-Optik</t>
  </si>
  <si>
    <t>Sweat fabric</t>
  </si>
  <si>
    <t>Structured knit</t>
  </si>
  <si>
    <t xml:space="preserve">Crinkle Popline   </t>
  </si>
  <si>
    <t>Struktur-Popeline</t>
  </si>
  <si>
    <t>Rib Knit</t>
  </si>
  <si>
    <t>Struktur-Jersey</t>
  </si>
  <si>
    <t>Embroidered Look Poplin</t>
  </si>
  <si>
    <t>Struktur Popeline, bedruckt</t>
  </si>
  <si>
    <t>Coconut Rib sweater Knit</t>
  </si>
  <si>
    <t>Strickoptik, gerippt</t>
  </si>
  <si>
    <t>Stretch Viscose</t>
  </si>
  <si>
    <t>Stretch-Viskose</t>
  </si>
  <si>
    <t>Horizon Suiting</t>
  </si>
  <si>
    <t>Stretch-Twill</t>
  </si>
  <si>
    <t>Stretch Ruffle Lace</t>
  </si>
  <si>
    <t>Milano Ponti</t>
  </si>
  <si>
    <t>Stretch Ponti Jersey</t>
  </si>
  <si>
    <t>Stretch Bengaline</t>
  </si>
  <si>
    <t>Stretch Bengalin</t>
  </si>
  <si>
    <t>Butterfly Lace</t>
  </si>
  <si>
    <t>Spitze, elastisch</t>
  </si>
  <si>
    <t>Foil Soft Touch</t>
  </si>
  <si>
    <t>Soft Touch Jersey, Folien-Druck</t>
  </si>
  <si>
    <t>Soft Touch Jersey</t>
  </si>
  <si>
    <t>Heaven Knit</t>
  </si>
  <si>
    <t>Soft Strick-Optik</t>
  </si>
  <si>
    <t>Poodle Cloth</t>
  </si>
  <si>
    <t>Soft Vegan Leather</t>
  </si>
  <si>
    <t xml:space="preserve">Poly Slinky </t>
  </si>
  <si>
    <t>Slinky Jersey</t>
  </si>
  <si>
    <t>Scuba fabric</t>
  </si>
  <si>
    <t xml:space="preserve">Metallic Croco Pleather </t>
  </si>
  <si>
    <t>Scuba Leder Optik</t>
  </si>
  <si>
    <t>Scuba Jersey</t>
  </si>
  <si>
    <r>
      <t xml:space="preserve">Scuba crepe </t>
    </r>
    <r>
      <rPr>
        <sz val="8"/>
        <color theme="1"/>
        <rFont val="Calibri"/>
        <family val="2"/>
        <scheme val="minor"/>
      </rPr>
      <t>New Textured</t>
    </r>
  </si>
  <si>
    <t>Scuba Crepe Jersey</t>
  </si>
  <si>
    <t>Satin look</t>
  </si>
  <si>
    <t>Stretch Satin</t>
  </si>
  <si>
    <t>Satin, gewebt</t>
  </si>
  <si>
    <t xml:space="preserve">Crushed Velvet </t>
  </si>
  <si>
    <t>Samt-Jersey</t>
  </si>
  <si>
    <t>Velvet</t>
  </si>
  <si>
    <t>Reversible vest</t>
  </si>
  <si>
    <t>Rib structure</t>
  </si>
  <si>
    <t>Faux fur vest</t>
  </si>
  <si>
    <t>Rib knit</t>
  </si>
  <si>
    <t>Knitted vest</t>
  </si>
  <si>
    <t>Silky Rib</t>
  </si>
  <si>
    <t>Rippen Jersey</t>
  </si>
  <si>
    <t>Quilted vest</t>
  </si>
  <si>
    <t>Long vest</t>
  </si>
  <si>
    <t>PU coating</t>
  </si>
  <si>
    <t>Denim vest</t>
  </si>
  <si>
    <t>Textured Poplin</t>
  </si>
  <si>
    <t>Popeline, Crash-Optik</t>
  </si>
  <si>
    <t>Vest</t>
  </si>
  <si>
    <t xml:space="preserve">Lux Cotton Blend Woven </t>
  </si>
  <si>
    <t>Popeline</t>
  </si>
  <si>
    <t>Mini Check Ponte Jersey</t>
  </si>
  <si>
    <t>Ponti Jersey, kariert</t>
  </si>
  <si>
    <t>Long top</t>
  </si>
  <si>
    <t>Fine Ponte Jersey</t>
  </si>
  <si>
    <t>Ponti Jersey</t>
  </si>
  <si>
    <t>Blouse top</t>
  </si>
  <si>
    <t>Tunic</t>
  </si>
  <si>
    <t>Stretch Ponte Crepe</t>
  </si>
  <si>
    <t>Ponti Crepe Jersey</t>
  </si>
  <si>
    <t>Polo shirt</t>
  </si>
  <si>
    <t>Ponti Crepe</t>
  </si>
  <si>
    <t>Long shirt</t>
  </si>
  <si>
    <t>Precision ponte</t>
  </si>
  <si>
    <t>Ponte Knit</t>
  </si>
  <si>
    <t>Blouse shirt</t>
  </si>
  <si>
    <t>Pleated fabric</t>
  </si>
  <si>
    <t>Slipover</t>
  </si>
  <si>
    <t>Nappa leather look</t>
  </si>
  <si>
    <t>Long pullover</t>
  </si>
  <si>
    <t>Nappa leather</t>
  </si>
  <si>
    <t>Mohair Look</t>
  </si>
  <si>
    <t>Mohair-Optik</t>
  </si>
  <si>
    <t>Material mix</t>
  </si>
  <si>
    <t>Wool coat</t>
  </si>
  <si>
    <t>Cashmere Look</t>
  </si>
  <si>
    <t>Luxus Jersey</t>
  </si>
  <si>
    <t>Reversible coat</t>
  </si>
  <si>
    <t>Linen Melange Look</t>
  </si>
  <si>
    <t>Leinen-Optik, meliert</t>
  </si>
  <si>
    <t>Faux fur coat</t>
  </si>
  <si>
    <t>Linen look knit</t>
  </si>
  <si>
    <t>Leinen-Optik Jersey</t>
  </si>
  <si>
    <t>Trench coat</t>
  </si>
  <si>
    <t>Oxford Stripe Linen Feel</t>
  </si>
  <si>
    <t>Knitted coat</t>
  </si>
  <si>
    <t>Quilted coat</t>
  </si>
  <si>
    <t>Scuba coat</t>
  </si>
  <si>
    <t>Printed Slub Knit</t>
  </si>
  <si>
    <t>Leichtstrick-Optik</t>
  </si>
  <si>
    <t>Raincoat</t>
  </si>
  <si>
    <t>Leather look</t>
  </si>
  <si>
    <t>Outdoor coat</t>
  </si>
  <si>
    <t>Lamb nappa look</t>
  </si>
  <si>
    <t>Leather coat</t>
  </si>
  <si>
    <t>Lamb nappa</t>
  </si>
  <si>
    <t>Short coat</t>
  </si>
  <si>
    <t>Faux leather coat</t>
  </si>
  <si>
    <t>Corduroy</t>
  </si>
  <si>
    <t>Blazer coat</t>
  </si>
  <si>
    <t>Mirage sweater Knit</t>
  </si>
  <si>
    <t>Jersey, Strick Optik</t>
  </si>
  <si>
    <t>Coat</t>
  </si>
  <si>
    <t>Floral eylett</t>
  </si>
  <si>
    <t>Jersey, Lochstickerei</t>
  </si>
  <si>
    <t>Reversible quilted jacket</t>
  </si>
  <si>
    <t>Soft Rib Knit</t>
  </si>
  <si>
    <t>Reversible jacket</t>
  </si>
  <si>
    <t>Mini Plaid Boucle Knit</t>
  </si>
  <si>
    <t>Jersey, Boucle-Optik</t>
  </si>
  <si>
    <t>Faux fur jacket</t>
  </si>
  <si>
    <t>Trench jacket</t>
  </si>
  <si>
    <t>Denim</t>
  </si>
  <si>
    <t>Teddy jacket</t>
  </si>
  <si>
    <t>Jacquard knit</t>
  </si>
  <si>
    <t>Sweat jacket</t>
  </si>
  <si>
    <t>Sweater Jaquard</t>
  </si>
  <si>
    <t>Jaquard-Jersey</t>
  </si>
  <si>
    <t>Quilted jacket</t>
  </si>
  <si>
    <t>Softshell jacket</t>
  </si>
  <si>
    <t>Jacquard</t>
  </si>
  <si>
    <t>Scuba jacket</t>
  </si>
  <si>
    <t>Intarsia</t>
  </si>
  <si>
    <t>Rain jacket</t>
  </si>
  <si>
    <t>Coarse knit</t>
  </si>
  <si>
    <t>Terrycloth</t>
  </si>
  <si>
    <t>Long jacket</t>
  </si>
  <si>
    <t>Leather jacket</t>
  </si>
  <si>
    <t>Fine Sweater Knit</t>
  </si>
  <si>
    <t>Feinstrick-Optik</t>
  </si>
  <si>
    <t>Faux leather jacket</t>
  </si>
  <si>
    <t>Denim jacket</t>
  </si>
  <si>
    <t>Fine knit</t>
  </si>
  <si>
    <t>Jacket, long style</t>
  </si>
  <si>
    <t>Flowy Denim</t>
  </si>
  <si>
    <t>Jacket, short style</t>
  </si>
  <si>
    <t>Functional parka</t>
  </si>
  <si>
    <t>Deluxe Denim Knit</t>
  </si>
  <si>
    <t xml:space="preserve">Denim Jersey </t>
  </si>
  <si>
    <t>Functional jacket</t>
  </si>
  <si>
    <t>Stretch denim Knit</t>
  </si>
  <si>
    <t>Deluxe Denim</t>
  </si>
  <si>
    <t>Blouse jacket</t>
  </si>
  <si>
    <t>Deluxe Brazil Knit Jersey</t>
  </si>
  <si>
    <t>Deluxe Brazil Jersey</t>
  </si>
  <si>
    <t>Crinkle look</t>
  </si>
  <si>
    <t>Blazer jacket</t>
  </si>
  <si>
    <t>Mini Pop Knit</t>
  </si>
  <si>
    <t xml:space="preserve">Crash-Optik </t>
  </si>
  <si>
    <t>Biker jacket</t>
  </si>
  <si>
    <t>Wrap look</t>
  </si>
  <si>
    <t xml:space="preserve">Strech Crinkle Knit </t>
  </si>
  <si>
    <t>Crash Jersey</t>
  </si>
  <si>
    <t>Jacket</t>
  </si>
  <si>
    <t>Peplum</t>
  </si>
  <si>
    <t>Knitted jacket</t>
  </si>
  <si>
    <t>Slit</t>
  </si>
  <si>
    <t>Chiffon quality</t>
  </si>
  <si>
    <t>Long cardigan</t>
  </si>
  <si>
    <t>Decorative embroidery</t>
  </si>
  <si>
    <t>Two-button closure</t>
  </si>
  <si>
    <t>Back yoke</t>
  </si>
  <si>
    <t>Windproof</t>
  </si>
  <si>
    <t>Chiffon</t>
  </si>
  <si>
    <t>Chiffon, leicht transparent</t>
  </si>
  <si>
    <t>Decorative stitching</t>
  </si>
  <si>
    <t>Concealed zipper</t>
  </si>
  <si>
    <t>Decorative seam</t>
  </si>
  <si>
    <t>Ribbed hem</t>
  </si>
  <si>
    <t>Waterproof</t>
  </si>
  <si>
    <t>Printed Lurex chiffon</t>
  </si>
  <si>
    <t>Decorative studs</t>
  </si>
  <si>
    <t>Concealed button placket</t>
  </si>
  <si>
    <t>Decorative seams</t>
  </si>
  <si>
    <t>Zipper at sleeve hem</t>
  </si>
  <si>
    <t>THERMOLITE®</t>
  </si>
  <si>
    <t>Dual Stripe</t>
  </si>
  <si>
    <t>Chambray Popeline</t>
  </si>
  <si>
    <t>Decorative buttons</t>
  </si>
  <si>
    <t>Drawstring</t>
  </si>
  <si>
    <t>Decorative edges</t>
  </si>
  <si>
    <t>Box pleat</t>
  </si>
  <si>
    <t>Turn-down collar</t>
  </si>
  <si>
    <t>Tunic blouse</t>
  </si>
  <si>
    <t>Rhinestones</t>
  </si>
  <si>
    <t>Zipper</t>
  </si>
  <si>
    <t>Flounces</t>
  </si>
  <si>
    <t>Cuff</t>
  </si>
  <si>
    <t>Troyer collar</t>
  </si>
  <si>
    <t>Brushed Venechia</t>
  </si>
  <si>
    <t>Pull-on blouse</t>
  </si>
  <si>
    <t>Rhinestone details</t>
  </si>
  <si>
    <t>Raw edge</t>
  </si>
  <si>
    <t>Side seam slits</t>
  </si>
  <si>
    <t>Inverted pleat</t>
  </si>
  <si>
    <t>Stand-up collar</t>
  </si>
  <si>
    <t>Swarovski®</t>
  </si>
  <si>
    <t>Brazil Knit Jersey printed</t>
  </si>
  <si>
    <t>Long blouse</t>
  </si>
  <si>
    <t>Embroidery</t>
  </si>
  <si>
    <t>Placed print</t>
  </si>
  <si>
    <t>Side seam pockets</t>
  </si>
  <si>
    <t>Button placket</t>
  </si>
  <si>
    <t>Ruffles</t>
  </si>
  <si>
    <t>Inside pocket</t>
  </si>
  <si>
    <t>Tie collar</t>
  </si>
  <si>
    <t>Recyclet Brazil Knit Jersey</t>
  </si>
  <si>
    <t>Brazil Knit Jersey</t>
  </si>
  <si>
    <t>Jersey blouse</t>
  </si>
  <si>
    <t>Lace trim</t>
  </si>
  <si>
    <t>Paisley print</t>
  </si>
  <si>
    <t>Zip pockets</t>
  </si>
  <si>
    <t>Button at neck</t>
  </si>
  <si>
    <t>Piped edges</t>
  </si>
  <si>
    <t>Placket with slit</t>
  </si>
  <si>
    <t>Shawl collar</t>
  </si>
  <si>
    <t>Denim shirt</t>
  </si>
  <si>
    <t>Lace</t>
  </si>
  <si>
    <t>Ornamental print</t>
  </si>
  <si>
    <t>Flap pockets</t>
  </si>
  <si>
    <t>Velcro closure</t>
  </si>
  <si>
    <t>Pipings</t>
  </si>
  <si>
    <t>Back slit</t>
  </si>
  <si>
    <t>Turtleneck</t>
  </si>
  <si>
    <t>Recycled material</t>
  </si>
  <si>
    <t>Bouclé look</t>
  </si>
  <si>
    <t>Denim blouse</t>
  </si>
  <si>
    <t>Padded</t>
  </si>
  <si>
    <t>Bows</t>
  </si>
  <si>
    <t>Checked</t>
  </si>
  <si>
    <t>Piped pockets</t>
  </si>
  <si>
    <t>Half button placket</t>
  </si>
  <si>
    <t>Piping</t>
  </si>
  <si>
    <t>Pleats</t>
  </si>
  <si>
    <t>Lapel collar</t>
  </si>
  <si>
    <t>Decorative neckline</t>
  </si>
  <si>
    <t>Oeko-Tex Standard 100 for recycled fibers</t>
  </si>
  <si>
    <t>Jaquard Boucle</t>
  </si>
  <si>
    <t>Boucle Jersey (Boucle-Optik)</t>
  </si>
  <si>
    <t>Shirt blouse</t>
  </si>
  <si>
    <t>Vintage look</t>
  </si>
  <si>
    <t>Bead decoration</t>
  </si>
  <si>
    <t>Graphic print</t>
  </si>
  <si>
    <t>Welt pockets</t>
  </si>
  <si>
    <t>Raw edges</t>
  </si>
  <si>
    <t>College style</t>
  </si>
  <si>
    <t>Width-adjustable hem</t>
  </si>
  <si>
    <t>Sleeveless</t>
  </si>
  <si>
    <t>Polo collar</t>
  </si>
  <si>
    <t>Waterfall neckline</t>
  </si>
  <si>
    <t>Oeko-Tex Standard 100</t>
  </si>
  <si>
    <t>Heavyweight quality</t>
  </si>
  <si>
    <t xml:space="preserve">Textured Boucle </t>
  </si>
  <si>
    <t>Boucle Jersey</t>
  </si>
  <si>
    <t>Blouse</t>
  </si>
  <si>
    <t>Used look</t>
  </si>
  <si>
    <t>Sequin trim</t>
  </si>
  <si>
    <t>Striped</t>
  </si>
  <si>
    <t>Side pockets</t>
  </si>
  <si>
    <t>Belt</t>
  </si>
  <si>
    <t>Contrast stitching</t>
  </si>
  <si>
    <t>Boxy style</t>
  </si>
  <si>
    <t>Width-adjustable sleeve hem</t>
  </si>
  <si>
    <t>Cap sleeve</t>
  </si>
  <si>
    <t>Collar</t>
  </si>
  <si>
    <t>V-neck</t>
  </si>
  <si>
    <t>Lycra®</t>
  </si>
  <si>
    <t>Knitted blazer</t>
  </si>
  <si>
    <t>Unlined</t>
  </si>
  <si>
    <t>Eyelet embroidery</t>
  </si>
  <si>
    <t>Dotted</t>
  </si>
  <si>
    <t>Breast pockets</t>
  </si>
  <si>
    <t>Single button closure</t>
  </si>
  <si>
    <t>Contrast details</t>
  </si>
  <si>
    <t>Placket at sleeve hem</t>
  </si>
  <si>
    <t>Dropped shoulder</t>
  </si>
  <si>
    <t>1/4 sleeve</t>
  </si>
  <si>
    <t>Hood</t>
  </si>
  <si>
    <t>Boat neckline</t>
  </si>
  <si>
    <t>Light, silky touch and shine</t>
  </si>
  <si>
    <t>Ribbon yarn</t>
  </si>
  <si>
    <t>Scuba blazer</t>
  </si>
  <si>
    <t>Piped inner seams</t>
  </si>
  <si>
    <t>Glitter details</t>
  </si>
  <si>
    <t>Floral print</t>
  </si>
  <si>
    <t>Patch pockets with button</t>
  </si>
  <si>
    <t>Double-breasted closure</t>
  </si>
  <si>
    <t>Elastic sleeve hem</t>
  </si>
  <si>
    <t>Tucks</t>
  </si>
  <si>
    <t>Waist adjustment</t>
  </si>
  <si>
    <t>Tulip sleeve</t>
  </si>
  <si>
    <t>1/2 sleeve</t>
  </si>
  <si>
    <t>Shirt collar</t>
  </si>
  <si>
    <t>Serafino neckline</t>
  </si>
  <si>
    <t>Lightweight fabric</t>
  </si>
  <si>
    <t>Baby corduroy</t>
  </si>
  <si>
    <t>Long blazer</t>
  </si>
  <si>
    <t>Double pack</t>
  </si>
  <si>
    <t>Logo details</t>
  </si>
  <si>
    <t>Frayed edge</t>
  </si>
  <si>
    <t>Embossed print</t>
  </si>
  <si>
    <t>Patch pockets</t>
  </si>
  <si>
    <t>Tie belt</t>
  </si>
  <si>
    <t>Elastic inserts</t>
  </si>
  <si>
    <t>Turn-up</t>
  </si>
  <si>
    <t>Back longer than front</t>
  </si>
  <si>
    <t>Raglan sleeve</t>
  </si>
  <si>
    <t>Long 1/2 sleeve</t>
  </si>
  <si>
    <t>Decorative collar</t>
  </si>
  <si>
    <t>Round neck</t>
  </si>
  <si>
    <t>Slightly transparent</t>
  </si>
  <si>
    <t>Shadow pleather knit</t>
  </si>
  <si>
    <t>Antique Leder-Optik</t>
  </si>
  <si>
    <t>Leather blazer</t>
  </si>
  <si>
    <t>Logo badge</t>
  </si>
  <si>
    <t>Fringes</t>
  </si>
  <si>
    <t>Foil print</t>
  </si>
  <si>
    <t>Block stripes</t>
  </si>
  <si>
    <t>Patch back pockets</t>
  </si>
  <si>
    <t>Double-layered</t>
  </si>
  <si>
    <t>Sleeve strap with button to vary sleeve length</t>
  </si>
  <si>
    <t>Flared sleeve</t>
  </si>
  <si>
    <t>Puff sleeve</t>
  </si>
  <si>
    <t>3/4 sleeve</t>
  </si>
  <si>
    <t>Placket</t>
  </si>
  <si>
    <t>Heart neckline</t>
  </si>
  <si>
    <t>casual fit</t>
  </si>
  <si>
    <t>Breathable</t>
  </si>
  <si>
    <t>Fluid drape</t>
  </si>
  <si>
    <t>Pointelle Sweater Knit</t>
  </si>
  <si>
    <t>Ajour-Zopfstrick-Optik</t>
  </si>
  <si>
    <t>Jersey blazer</t>
  </si>
  <si>
    <t>Washed effect</t>
  </si>
  <si>
    <t>Patches</t>
  </si>
  <si>
    <t>Flock print</t>
  </si>
  <si>
    <t>Animal print</t>
  </si>
  <si>
    <t>Fake pockets</t>
  </si>
  <si>
    <t>Asymmetric 2-way zipper</t>
  </si>
  <si>
    <t>Cut-out</t>
  </si>
  <si>
    <t>3-in-1 look</t>
  </si>
  <si>
    <t>Integrated sleeve</t>
  </si>
  <si>
    <t>Kimono sleeve</t>
  </si>
  <si>
    <t>7/8 sleeve</t>
  </si>
  <si>
    <t>Attached hood</t>
  </si>
  <si>
    <t>Square neckline</t>
  </si>
  <si>
    <t>normal fit</t>
  </si>
  <si>
    <t>Crystallized™</t>
  </si>
  <si>
    <t>Foil Stretch Mesh</t>
  </si>
  <si>
    <t>elastisches Material</t>
  </si>
  <si>
    <t>Ajour knit</t>
  </si>
  <si>
    <t>Denim blazer</t>
  </si>
  <si>
    <t>Lined</t>
  </si>
  <si>
    <t>Applications</t>
  </si>
  <si>
    <t>Caviar print</t>
  </si>
  <si>
    <t>Allover print</t>
  </si>
  <si>
    <t>Fake flap pockets</t>
  </si>
  <si>
    <t>2-way zipper</t>
  </si>
  <si>
    <t>2-in-1 look</t>
  </si>
  <si>
    <t>Rounded hemline</t>
  </si>
  <si>
    <t>Batwing sleeve</t>
  </si>
  <si>
    <t>Long sleeve</t>
  </si>
  <si>
    <t>Detachable hood</t>
  </si>
  <si>
    <t>Carmen neckline</t>
  </si>
  <si>
    <t>slim fit</t>
  </si>
  <si>
    <t>Water-repellent</t>
  </si>
  <si>
    <t>COOLMAX®</t>
  </si>
  <si>
    <t xml:space="preserve">Elastic fabric </t>
  </si>
  <si>
    <t xml:space="preserve">Pointelle </t>
  </si>
  <si>
    <t>Ajour-Jersey</t>
  </si>
  <si>
    <t>Pullover_EN</t>
  </si>
  <si>
    <t>Blazer_EN</t>
  </si>
  <si>
    <t>Cardigan_EN</t>
  </si>
  <si>
    <t>Shirt_EN</t>
  </si>
  <si>
    <t>Top_EN</t>
  </si>
  <si>
    <t>Ausrüstung_Funktionen</t>
  </si>
  <si>
    <t xml:space="preserve"> Material_description</t>
  </si>
  <si>
    <t>Finish_license</t>
  </si>
  <si>
    <t>Finish_functions</t>
  </si>
  <si>
    <t>Neckline_shapes</t>
  </si>
  <si>
    <t>Collar_types</t>
  </si>
  <si>
    <t>Sleeve_length</t>
  </si>
  <si>
    <t>Details_workmanship</t>
  </si>
  <si>
    <t>Type_of_fastening</t>
  </si>
  <si>
    <t>Printing_technique</t>
  </si>
  <si>
    <t>Additional_information</t>
  </si>
  <si>
    <t>Details_Verarbeitung</t>
  </si>
  <si>
    <t>zusätzliche_Information</t>
  </si>
  <si>
    <t>Style name</t>
  </si>
  <si>
    <t>Set_specification</t>
  </si>
  <si>
    <t>Größenauswahl (Product &amp; PO)</t>
  </si>
  <si>
    <t>Normalgröße</t>
  </si>
  <si>
    <t>Kurzgröße</t>
  </si>
  <si>
    <t>Gr. S</t>
  </si>
  <si>
    <t>Gr. 38</t>
  </si>
  <si>
    <t>Gr.36/38</t>
  </si>
  <si>
    <t>Gr. 50</t>
  </si>
  <si>
    <t>Gr. M</t>
  </si>
  <si>
    <t>Gr. 19</t>
  </si>
  <si>
    <t>Gr. 18/19</t>
  </si>
  <si>
    <t>Gr. KG2</t>
  </si>
  <si>
    <t>Denim look</t>
  </si>
  <si>
    <t>Linen look</t>
  </si>
  <si>
    <t>Boucle Sweater Knit</t>
  </si>
  <si>
    <t xml:space="preserve">Brazil Knit Jersey </t>
  </si>
  <si>
    <t>Brazil Knit Jersey (bedurckt)</t>
  </si>
  <si>
    <t>Crisp Viscose Twill</t>
  </si>
  <si>
    <t>Croco Pleather</t>
  </si>
  <si>
    <t>Divine Knit</t>
  </si>
  <si>
    <t>Feinstrickoptik</t>
  </si>
  <si>
    <t xml:space="preserve">Divine Rib knit </t>
  </si>
  <si>
    <t>Zopfstrick-Jersey</t>
  </si>
  <si>
    <t>Linen feel</t>
  </si>
  <si>
    <t>Linen Look Crinkle Popline</t>
  </si>
  <si>
    <t>Lux Rib Jersey/Viscoe Rib Knit</t>
  </si>
  <si>
    <t xml:space="preserve">Scuba Leder Optik </t>
  </si>
  <si>
    <t>platzierter Druck, Bluse</t>
  </si>
  <si>
    <t>Ponti Knit</t>
  </si>
  <si>
    <t>Soft Boucle-Optik</t>
  </si>
  <si>
    <t>Printed Stretch Crincle Knit</t>
  </si>
  <si>
    <t>Weste, gesteppt</t>
  </si>
  <si>
    <t>Struktur Jersey</t>
  </si>
  <si>
    <t>Shadow Pleather</t>
  </si>
  <si>
    <t>Zopf Strick-Jersey</t>
  </si>
  <si>
    <t>Soft Cable Knit</t>
  </si>
  <si>
    <t>Soft Diamond Knit</t>
  </si>
  <si>
    <t>Soft Millenium</t>
  </si>
  <si>
    <t>Seersucker-Jersey</t>
  </si>
  <si>
    <t>Soft  Leder-Optik</t>
  </si>
  <si>
    <t xml:space="preserve">Crash Jersey </t>
  </si>
  <si>
    <t>Stretch Ponte Jersey</t>
  </si>
  <si>
    <t>Stretch-Spitze</t>
  </si>
  <si>
    <t>Jacquard Jersey</t>
  </si>
  <si>
    <t xml:space="preserve">Boucle Jersey </t>
  </si>
  <si>
    <t>textured sweater knit</t>
  </si>
  <si>
    <t>Produktkategorie_UT</t>
  </si>
  <si>
    <t>Formen</t>
  </si>
  <si>
    <t>Bundformen</t>
  </si>
  <si>
    <t>Cut</t>
  </si>
  <si>
    <t>Material_UT</t>
  </si>
  <si>
    <t>Tops / Dresses / Nightgowns</t>
  </si>
  <si>
    <t>Oberteile / Kleider / Nachthemden</t>
  </si>
  <si>
    <t>Jerymood Homewear</t>
  </si>
  <si>
    <t>Little Rose</t>
  </si>
  <si>
    <t>Men's Touch</t>
  </si>
  <si>
    <t>Polarstern</t>
  </si>
  <si>
    <t>Via Milano@lingerie</t>
  </si>
  <si>
    <t>Kleid</t>
  </si>
  <si>
    <t>Morgenmantel</t>
  </si>
  <si>
    <t>Dressing gown</t>
  </si>
  <si>
    <t>Nachthemd</t>
  </si>
  <si>
    <t>Nightdress</t>
  </si>
  <si>
    <t>Kimono</t>
  </si>
  <si>
    <t>Etuikleid</t>
  </si>
  <si>
    <t>Sheath dress</t>
  </si>
  <si>
    <t>Hemdblusenkleid</t>
  </si>
  <si>
    <t>Shirt dress</t>
  </si>
  <si>
    <t>Jeanskleid</t>
  </si>
  <si>
    <t>Denim dress</t>
  </si>
  <si>
    <t>Jerseykleid</t>
  </si>
  <si>
    <t>Jersey dress</t>
  </si>
  <si>
    <t>Maxikleid</t>
  </si>
  <si>
    <t>Maxi dress</t>
  </si>
  <si>
    <t>Minikleid</t>
  </si>
  <si>
    <t>Mini dress</t>
  </si>
  <si>
    <t>Strandkleid</t>
  </si>
  <si>
    <t>Beach dress</t>
  </si>
  <si>
    <t>Strandtunika</t>
  </si>
  <si>
    <t>Beach tunic</t>
  </si>
  <si>
    <t>Strickkleid</t>
  </si>
  <si>
    <t>Knitted dress</t>
  </si>
  <si>
    <t>Sweatkleid</t>
  </si>
  <si>
    <t>Sweatshirt dress</t>
  </si>
  <si>
    <t>Wickelkleid</t>
  </si>
  <si>
    <t>Wrap dress</t>
  </si>
  <si>
    <t>Night gown</t>
  </si>
  <si>
    <t>Bigshirt</t>
  </si>
  <si>
    <t>Achselshirt</t>
  </si>
  <si>
    <t>Tank Top</t>
  </si>
  <si>
    <t>Herren-Weste</t>
  </si>
  <si>
    <t>Men’s vest</t>
  </si>
  <si>
    <t>Loungeweste</t>
  </si>
  <si>
    <t>Lounge vest</t>
  </si>
  <si>
    <t>Seamless-Top</t>
  </si>
  <si>
    <t>Velour (Nicki fabric)</t>
  </si>
  <si>
    <t>KIM &amp; Co</t>
  </si>
  <si>
    <t>Chenille</t>
  </si>
  <si>
    <t>Frottee-Qualität</t>
  </si>
  <si>
    <t xml:space="preserve">Mikrofaser Chinchilla </t>
  </si>
  <si>
    <t xml:space="preserve">Microfiber Chinchilla </t>
  </si>
  <si>
    <t xml:space="preserve">Mikrofaser Flanell </t>
  </si>
  <si>
    <t xml:space="preserve">Microfiber Flannel </t>
  </si>
  <si>
    <t>Mikrofaser Flanell Fleece</t>
  </si>
  <si>
    <t>Microfiber Flannel Fleece</t>
  </si>
  <si>
    <t>Mikrofaser Fleece</t>
  </si>
  <si>
    <t>Microfiber Fleece</t>
  </si>
  <si>
    <t xml:space="preserve">Mikrofaser Frottee </t>
  </si>
  <si>
    <t xml:space="preserve">Microfiber Terrycloth </t>
  </si>
  <si>
    <t xml:space="preserve">Mikrofaser Jersey </t>
  </si>
  <si>
    <t>Microfiber Jersey Interlock</t>
  </si>
  <si>
    <t>Mikrofaser Jersey mit Rippenstruktur</t>
  </si>
  <si>
    <t>Microfiber Jersey 2x2 ribbed</t>
  </si>
  <si>
    <t>Mikrofaser Nicky</t>
  </si>
  <si>
    <t>Microfiber velour knit (Nicky fabric)</t>
  </si>
  <si>
    <t>Mikrofaser Plüsch</t>
  </si>
  <si>
    <t>Microfiber feathery yarns</t>
  </si>
  <si>
    <t>Mikrofaser Sherpa Fleece</t>
  </si>
  <si>
    <t>Microfiber Sherpa Fleece</t>
  </si>
  <si>
    <t>Mikrofaser Silk Jersey</t>
  </si>
  <si>
    <t>Microfiber Silk Jersey Interlock</t>
  </si>
  <si>
    <t>Mikrofaser Teddy</t>
  </si>
  <si>
    <t>Mikrofasermischung</t>
  </si>
  <si>
    <t>Microfiber mixture</t>
  </si>
  <si>
    <t>Plüsch</t>
  </si>
  <si>
    <t>feathery yarns</t>
  </si>
  <si>
    <t xml:space="preserve">Silky Jersey Interlock </t>
  </si>
  <si>
    <t>beschichtete Ware</t>
  </si>
  <si>
    <t>coated fabric</t>
  </si>
  <si>
    <t>leicht elastische Ware</t>
  </si>
  <si>
    <t>slightly elastic fabric</t>
  </si>
  <si>
    <t>seamless (nahtlos)</t>
  </si>
  <si>
    <t>seamless</t>
  </si>
  <si>
    <t>schmale Passform</t>
  </si>
  <si>
    <t>reguläre Passform</t>
  </si>
  <si>
    <t>regulare fit</t>
  </si>
  <si>
    <t>breite Träger</t>
  </si>
  <si>
    <t>wide straps</t>
  </si>
  <si>
    <t>seamless - nahtlose Verarbeitung</t>
  </si>
  <si>
    <t>Überlappende Vorderseite</t>
  </si>
  <si>
    <t>overlap front</t>
  </si>
  <si>
    <t>Trousers</t>
  </si>
  <si>
    <t>gerades Bein</t>
  </si>
  <si>
    <t>straight leg</t>
  </si>
  <si>
    <t>4-Pocket-Style</t>
  </si>
  <si>
    <t>4-pocket style</t>
  </si>
  <si>
    <t>angeschnittener Bund</t>
  </si>
  <si>
    <t>integrated waistband</t>
  </si>
  <si>
    <t>4 Bahnen</t>
  </si>
  <si>
    <t>4 panels</t>
  </si>
  <si>
    <t>Hose</t>
  </si>
  <si>
    <t>Leggings</t>
  </si>
  <si>
    <t>Bermuda</t>
  </si>
  <si>
    <t>Bermudas</t>
  </si>
  <si>
    <t>Mikrofaser</t>
  </si>
  <si>
    <t>Microfibre</t>
  </si>
  <si>
    <t>konisches Bein</t>
  </si>
  <si>
    <t>tapered leg</t>
  </si>
  <si>
    <t>5-Pocket-Style</t>
  </si>
  <si>
    <t>5-pocket style</t>
  </si>
  <si>
    <t>Formbund</t>
  </si>
  <si>
    <t>contoured waistband</t>
  </si>
  <si>
    <t>6 Bahnen</t>
  </si>
  <si>
    <t>6 panels</t>
  </si>
  <si>
    <t>Blende am Saum</t>
  </si>
  <si>
    <t>Placket at bottom hem</t>
  </si>
  <si>
    <t>Röcke</t>
  </si>
  <si>
    <t>Skirts</t>
  </si>
  <si>
    <t>Bundfaltenhose</t>
  </si>
  <si>
    <t>Pleated trousers</t>
  </si>
  <si>
    <t xml:space="preserve">schmales Bein </t>
  </si>
  <si>
    <t>slim leg</t>
  </si>
  <si>
    <t>Barrel-Style</t>
  </si>
  <si>
    <t>Barrel Style</t>
  </si>
  <si>
    <t>konfektionierter Bund</t>
  </si>
  <si>
    <t>tailored waistband</t>
  </si>
  <si>
    <t>Bügelfalten</t>
  </si>
  <si>
    <t>crease (trouser crease)</t>
  </si>
  <si>
    <t>Hose und Leggings</t>
  </si>
  <si>
    <t>Trousers and leggings</t>
  </si>
  <si>
    <t>Caprihose</t>
  </si>
  <si>
    <t>Capri trousers</t>
  </si>
  <si>
    <t>sehr schmales Bein</t>
  </si>
  <si>
    <t>extra slim leg</t>
  </si>
  <si>
    <t>Boyfriend</t>
  </si>
  <si>
    <t>ribbed waistband finish</t>
  </si>
  <si>
    <t>A-Linie</t>
  </si>
  <si>
    <t>A-line</t>
  </si>
  <si>
    <t>Hook-and-eye fastening</t>
  </si>
  <si>
    <t>Chinohose</t>
  </si>
  <si>
    <t>Chino trousers</t>
  </si>
  <si>
    <t>sehr weites Bein</t>
  </si>
  <si>
    <t>extra wide leg</t>
  </si>
  <si>
    <t>Maxi-Länge</t>
  </si>
  <si>
    <t>Maxi length</t>
  </si>
  <si>
    <t>Rundumdehnbund</t>
  </si>
  <si>
    <t>fully elasticated waistband</t>
  </si>
  <si>
    <t>ausgestellter Saumverlauf</t>
  </si>
  <si>
    <t>flared hemline</t>
  </si>
  <si>
    <t>Galon</t>
  </si>
  <si>
    <t>galloon</t>
  </si>
  <si>
    <t>Hakenverschluss am Bund</t>
  </si>
  <si>
    <t>Hook closure at the waistband</t>
  </si>
  <si>
    <t>Culotte</t>
  </si>
  <si>
    <t>Culottes</t>
  </si>
  <si>
    <t>skinny fit - sehr schmales Bein</t>
  </si>
  <si>
    <t>skinny fit - extra slim leg</t>
  </si>
  <si>
    <t>Midi-Länge</t>
  </si>
  <si>
    <t>Midi length</t>
  </si>
  <si>
    <t>Teildehnbund</t>
  </si>
  <si>
    <t>partially elasticated waistband</t>
  </si>
  <si>
    <t>Bootcut</t>
  </si>
  <si>
    <t>Jeanshose</t>
  </si>
  <si>
    <t>Denim trousers</t>
  </si>
  <si>
    <t>slim fit - schmales Bein</t>
  </si>
  <si>
    <t>slim fit - slim leg</t>
  </si>
  <si>
    <t>Mini-Länge</t>
  </si>
  <si>
    <t>Mini length</t>
  </si>
  <si>
    <t>Hohe Leibhöhe</t>
  </si>
  <si>
    <t>High waist</t>
  </si>
  <si>
    <t>Knopfverschluss am Bund</t>
  </si>
  <si>
    <t>Button closure at the waistband</t>
  </si>
  <si>
    <t>2 Eingrifftaschen mit 1 Münztasche</t>
  </si>
  <si>
    <t>2 side pockets with 1 coin pocket</t>
  </si>
  <si>
    <t>Jeggings</t>
  </si>
  <si>
    <t>weites Bein</t>
  </si>
  <si>
    <t>wide leg</t>
  </si>
  <si>
    <t>Mom Fit</t>
  </si>
  <si>
    <t>O-Form</t>
  </si>
  <si>
    <t>O-shape</t>
  </si>
  <si>
    <t>Godets</t>
  </si>
  <si>
    <t>godets</t>
  </si>
  <si>
    <t>nahtfeiner Reißverschluss</t>
  </si>
  <si>
    <t>Jerseyhose</t>
  </si>
  <si>
    <t>Jersey trousers</t>
  </si>
  <si>
    <t>back is longer than the front</t>
  </si>
  <si>
    <t>Keileinsatz</t>
  </si>
  <si>
    <t>wedge insert</t>
  </si>
  <si>
    <t>Coin pocket</t>
  </si>
  <si>
    <t>Rock</t>
  </si>
  <si>
    <t>Skirt</t>
  </si>
  <si>
    <t>Jogpants</t>
  </si>
  <si>
    <t>sehr elastische Ware</t>
  </si>
  <si>
    <t>highly elastic fabric</t>
  </si>
  <si>
    <t>waist adjustment</t>
  </si>
  <si>
    <t>Lederhose</t>
  </si>
  <si>
    <t>Leather trousers</t>
  </si>
  <si>
    <t>adjustable hem width</t>
  </si>
  <si>
    <t>Loungehose</t>
  </si>
  <si>
    <t>Lounge trousers</t>
  </si>
  <si>
    <t>Marlene-Hose</t>
  </si>
  <si>
    <t>Marlene trousers</t>
  </si>
  <si>
    <t>Pyjama-Hose</t>
  </si>
  <si>
    <t>Pyjama trousers</t>
  </si>
  <si>
    <t xml:space="preserve">Saumaufschlag </t>
  </si>
  <si>
    <t>Turn-up at bottom hem</t>
  </si>
  <si>
    <t>Pyjama-Shorts</t>
  </si>
  <si>
    <t>Pyjama shorts</t>
  </si>
  <si>
    <t>Pyjama-Shorty</t>
  </si>
  <si>
    <t>Pyjama shorty</t>
  </si>
  <si>
    <t>Schlupfhose</t>
  </si>
  <si>
    <t>Pull-on trousers</t>
  </si>
  <si>
    <t>Shorts</t>
  </si>
  <si>
    <t>Shorty</t>
  </si>
  <si>
    <t>Stoffhose</t>
  </si>
  <si>
    <t>Woven trousers</t>
  </si>
  <si>
    <t>Strandhose</t>
  </si>
  <si>
    <t>Beach trousers</t>
  </si>
  <si>
    <t>Sweathose</t>
  </si>
  <si>
    <t>Sweatpants</t>
  </si>
  <si>
    <t>Bahnenrock</t>
  </si>
  <si>
    <t>panel skirt</t>
  </si>
  <si>
    <t>Ballonrock</t>
  </si>
  <si>
    <t>balloon skirt</t>
  </si>
  <si>
    <t>Bleistiftrock</t>
  </si>
  <si>
    <t>pencil skirt</t>
  </si>
  <si>
    <t>Faltenrock</t>
  </si>
  <si>
    <t>pleated skirt</t>
  </si>
  <si>
    <t>Glockenrock</t>
  </si>
  <si>
    <t>bell skirt</t>
  </si>
  <si>
    <t>Satin-Stretch</t>
  </si>
  <si>
    <t>Satin stretch</t>
  </si>
  <si>
    <t>Godetrock</t>
  </si>
  <si>
    <t>godet skirt</t>
  </si>
  <si>
    <t>Hosenrock</t>
  </si>
  <si>
    <t>culotte skirt</t>
  </si>
  <si>
    <t>Jeansrock</t>
  </si>
  <si>
    <t>denim skirt</t>
  </si>
  <si>
    <t>Kordrock</t>
  </si>
  <si>
    <t>corduroy skirt</t>
  </si>
  <si>
    <t>Technostretch</t>
  </si>
  <si>
    <t>Lederrock</t>
  </si>
  <si>
    <t>leather skirt</t>
  </si>
  <si>
    <t>Maxirock</t>
  </si>
  <si>
    <t>maxi skirt</t>
  </si>
  <si>
    <t>Midi-Rock</t>
  </si>
  <si>
    <t>midi skirt</t>
  </si>
  <si>
    <t>Mini-Rock</t>
  </si>
  <si>
    <t>mini skirt</t>
  </si>
  <si>
    <t>Plissee-Rock</t>
  </si>
  <si>
    <t>Schlupfrock</t>
  </si>
  <si>
    <t>pull-on skirt</t>
  </si>
  <si>
    <t>Stufenrock</t>
  </si>
  <si>
    <t>tiered skirt</t>
  </si>
  <si>
    <t>Wickelrock</t>
  </si>
  <si>
    <t>wrap skirt</t>
  </si>
  <si>
    <t>Jumpsuit</t>
  </si>
  <si>
    <t>Spaghettiträger</t>
  </si>
  <si>
    <t>Spaghetti straps</t>
  </si>
  <si>
    <t>verstellbare Spaghettiträger</t>
  </si>
  <si>
    <t>adjustable Spaghetti straps</t>
  </si>
  <si>
    <t>Cardigan, Top und Hose</t>
  </si>
  <si>
    <t>Cardigan, top and trousers</t>
  </si>
  <si>
    <t>Jacke und Hose</t>
  </si>
  <si>
    <t>Jacket and trousers</t>
  </si>
  <si>
    <t>Jacke, Shirt und Hose</t>
  </si>
  <si>
    <t>Jacket, shirt and trousers</t>
  </si>
  <si>
    <t>Jacke, Top und Hose</t>
  </si>
  <si>
    <t>Jacket, top and trousers</t>
  </si>
  <si>
    <t>Kapuzenshirt und Hose</t>
  </si>
  <si>
    <t>Hoodie and trousers</t>
  </si>
  <si>
    <t>Kapuzenshirt und Jogpants</t>
  </si>
  <si>
    <t>Hoodie and jogpants</t>
  </si>
  <si>
    <t>Kapuzenshirt und Shorts</t>
  </si>
  <si>
    <t>Hoodie and shorts</t>
  </si>
  <si>
    <t>Kapuzenshirt und Shorty</t>
  </si>
  <si>
    <t>Hoodie and shorty</t>
  </si>
  <si>
    <t>Longpullover und Hose</t>
  </si>
  <si>
    <t>Long pullover and trousers</t>
  </si>
  <si>
    <t>Longpullover und Leggings</t>
  </si>
  <si>
    <t>Long pullover and leggings</t>
  </si>
  <si>
    <t>Pullover und Hose</t>
  </si>
  <si>
    <t>Pullover and trousers</t>
  </si>
  <si>
    <t>Pullover und Leggings</t>
  </si>
  <si>
    <t>Pullover and leggings</t>
  </si>
  <si>
    <t>uni</t>
  </si>
  <si>
    <t>solid</t>
  </si>
  <si>
    <t>Strickcardigan und Strickhose</t>
  </si>
  <si>
    <t>Knitted cardigan and knitted trousers</t>
  </si>
  <si>
    <t>Strickpullover und Strickhose</t>
  </si>
  <si>
    <t>Knitted sweater and knitted trousers</t>
  </si>
  <si>
    <t>Sweatshirt und Jogpants</t>
  </si>
  <si>
    <t>Sweatshirt and jogpants</t>
  </si>
  <si>
    <t>Cardigan, Shirt und Bermuda</t>
  </si>
  <si>
    <t>Cardigan, shirt and bermudas</t>
  </si>
  <si>
    <t>Cardigan, Shirt und Hose</t>
  </si>
  <si>
    <t>Cardigan, shirt and trousers</t>
  </si>
  <si>
    <t>Cardigan, Shirt und Shorts</t>
  </si>
  <si>
    <t>Cardigan, shirt and shorts</t>
  </si>
  <si>
    <t>Cardigan, Shirt und Shorty</t>
  </si>
  <si>
    <t>Cardigan, shirt and shorty</t>
  </si>
  <si>
    <t>Cardigan, Top und Bermuda</t>
  </si>
  <si>
    <t>Cardigan, top and bermudas</t>
  </si>
  <si>
    <t>Cardigan, Top und Shorts</t>
  </si>
  <si>
    <t>Cardigan, top and shorts</t>
  </si>
  <si>
    <t>Cardigan, Top und Shorty</t>
  </si>
  <si>
    <t>Cardigan, top and shorty</t>
  </si>
  <si>
    <t>Longshirt und Bermuda</t>
  </si>
  <si>
    <t>Long shirt and bermudas</t>
  </si>
  <si>
    <t>Longshirt und Hose</t>
  </si>
  <si>
    <t>Long shirt and trousers</t>
  </si>
  <si>
    <t>Longshirt und Leggings</t>
  </si>
  <si>
    <t>Long shirt and leggings</t>
  </si>
  <si>
    <t>Longshirt und Shorts</t>
  </si>
  <si>
    <t>Long shirt and shorts</t>
  </si>
  <si>
    <t>Longshirt und Shorty</t>
  </si>
  <si>
    <t>Long shirt and shorty</t>
  </si>
  <si>
    <t>Shirt und Bermuda</t>
  </si>
  <si>
    <t>Shirt and bermudas</t>
  </si>
  <si>
    <t>Shirt und Hose</t>
  </si>
  <si>
    <t>Shirt and trousers</t>
  </si>
  <si>
    <t>Shirt und Shorts</t>
  </si>
  <si>
    <t>Shirt and shorts</t>
  </si>
  <si>
    <t>Shirt und Shorty</t>
  </si>
  <si>
    <t>Shirt and shorty</t>
  </si>
  <si>
    <t>Top und Bermuda</t>
  </si>
  <si>
    <t>Top and bermudas</t>
  </si>
  <si>
    <t>Top und Hose</t>
  </si>
  <si>
    <t>Top and trousers</t>
  </si>
  <si>
    <t>Top und Shorts</t>
  </si>
  <si>
    <t>Top and shorts</t>
  </si>
  <si>
    <t>Top und Shorty</t>
  </si>
  <si>
    <t>Top and shorty</t>
  </si>
  <si>
    <t>Tunika und Leggings</t>
  </si>
  <si>
    <t>Tunic and leggings</t>
  </si>
  <si>
    <t>Bluse und Hose</t>
  </si>
  <si>
    <t>Blouse and trousers</t>
  </si>
  <si>
    <t>Bluse und Rock</t>
  </si>
  <si>
    <t>Blouse and skirt</t>
  </si>
  <si>
    <t>Cardigan und Nachthemd</t>
  </si>
  <si>
    <t>Cardigan and nightdress</t>
  </si>
  <si>
    <t>Hemd und Hose</t>
  </si>
  <si>
    <t>Longshirt und Capri</t>
  </si>
  <si>
    <t>Long shirt and capri pants</t>
  </si>
  <si>
    <t>Morgenmantel und Nachthemd</t>
  </si>
  <si>
    <t>Dressing gown and nightdress</t>
  </si>
  <si>
    <t>Shirt und Rock</t>
  </si>
  <si>
    <t>Shirt and skirt</t>
  </si>
  <si>
    <t>Shirt und Top</t>
  </si>
  <si>
    <t>Shirt and top</t>
  </si>
  <si>
    <t>Tunika und Capri</t>
  </si>
  <si>
    <t>Tunic and capri pants</t>
  </si>
  <si>
    <t>Cardigan und Pullover</t>
  </si>
  <si>
    <t>Cardigan and pullover</t>
  </si>
  <si>
    <t>Cardigan und Shirt</t>
  </si>
  <si>
    <t>Cardigan and shirt</t>
  </si>
  <si>
    <t>Cardigan und Top</t>
  </si>
  <si>
    <t>Cardigan and top</t>
  </si>
  <si>
    <t>Longcardigan und Longshirt</t>
  </si>
  <si>
    <t>Long cardigan and long shirt</t>
  </si>
  <si>
    <t>Longcardigan und Longtop</t>
  </si>
  <si>
    <t>Long cardigan and long top</t>
  </si>
  <si>
    <t>Longcardigan und Shirt</t>
  </si>
  <si>
    <t>Long cardigan and shirt</t>
  </si>
  <si>
    <t>Ausschnittformen_VT</t>
  </si>
  <si>
    <t>Neckline_shapes_front</t>
  </si>
  <si>
    <t>Ausschnittformen_RT</t>
  </si>
  <si>
    <t>Neckline_shapes_back</t>
  </si>
  <si>
    <t>Tactel®</t>
  </si>
  <si>
    <t>Wäsche/Bademode_Oberteile</t>
  </si>
  <si>
    <t>Lingerie/Swimwear_Tops</t>
  </si>
  <si>
    <t>Wäsche/Bademode_Unterteile</t>
  </si>
  <si>
    <t>Lingerie/Swimwear_Bottoms</t>
  </si>
  <si>
    <t>Lingerie/Swimwear</t>
  </si>
  <si>
    <t>Wäsche/Bademode</t>
  </si>
  <si>
    <t>Brand_LS</t>
  </si>
  <si>
    <t>Finish_license_LS</t>
  </si>
  <si>
    <t>Finish_functions_LS</t>
  </si>
  <si>
    <t>Fit_description_LS</t>
  </si>
  <si>
    <t>Details_workmanship_LS</t>
  </si>
  <si>
    <t>Type_of_fastening_LS</t>
  </si>
  <si>
    <t>Dessin_LS</t>
  </si>
  <si>
    <t>Additional_information_LS</t>
  </si>
  <si>
    <t>wind-resistant</t>
  </si>
  <si>
    <t>Ärmelform</t>
  </si>
  <si>
    <t>Passformbeschreibung_OT</t>
  </si>
  <si>
    <t>Fit_description_tops</t>
  </si>
  <si>
    <t>Details_cut_tops</t>
  </si>
  <si>
    <t>Details_Schnitt_OT</t>
  </si>
  <si>
    <t>Details_Style_OT</t>
  </si>
  <si>
    <t>Details_style_tops</t>
  </si>
  <si>
    <t>Produktkategorie_Sets</t>
  </si>
  <si>
    <t>Passformbeschreibung_UT</t>
  </si>
  <si>
    <t>Fit_description_bottoms</t>
  </si>
  <si>
    <t>Details_Schnitt_UT</t>
  </si>
  <si>
    <t>Details_cut_bottoms</t>
  </si>
  <si>
    <t>Details_Style_UT</t>
  </si>
  <si>
    <t>Details_style_bottoms</t>
  </si>
  <si>
    <t>Lingerie/Swimwear_Sets</t>
  </si>
  <si>
    <t>Wäsche/Bademode_Sets</t>
  </si>
  <si>
    <t>Material_EN</t>
  </si>
  <si>
    <t>sleeve_shape</t>
  </si>
  <si>
    <t>Material Freitext</t>
  </si>
  <si>
    <t>Material free text</t>
  </si>
  <si>
    <t>Oberteile</t>
  </si>
  <si>
    <t>Jumpsuit_EN</t>
  </si>
  <si>
    <t>Sets / Pyjamas /Jumpsuits</t>
  </si>
  <si>
    <t>Sets / Pyjamas /Jumpsuits EN</t>
  </si>
  <si>
    <t>Kategorie</t>
  </si>
  <si>
    <t>NG_min_cm</t>
  </si>
  <si>
    <t>NG_max_cm</t>
  </si>
  <si>
    <t>taillenumspielend</t>
  </si>
  <si>
    <t>taillenbedeckend</t>
  </si>
  <si>
    <t>hüftumspielend</t>
  </si>
  <si>
    <t>hüftbedeckend</t>
  </si>
  <si>
    <t>oberschenkelumspielend</t>
  </si>
  <si>
    <t>knieumspielend</t>
  </si>
  <si>
    <t>knieumspielende Länge</t>
  </si>
  <si>
    <t>wadenumspielende Länge</t>
  </si>
  <si>
    <t>7/8 Länge</t>
  </si>
  <si>
    <t>knöchellange Länge</t>
  </si>
  <si>
    <t>lange Form</t>
  </si>
  <si>
    <t>oberschenkelumspielende Länge</t>
  </si>
  <si>
    <t>kniebedeckende Länge</t>
  </si>
  <si>
    <t>wadenbedeckende Länge</t>
  </si>
  <si>
    <t>calf hugging length</t>
  </si>
  <si>
    <t>7/8 length</t>
  </si>
  <si>
    <t>ankle length</t>
  </si>
  <si>
    <t>long length</t>
  </si>
  <si>
    <t>knee hugging length</t>
  </si>
  <si>
    <t>bermuda</t>
  </si>
  <si>
    <t>shorts</t>
  </si>
  <si>
    <t>waist hugging</t>
  </si>
  <si>
    <t>Oberteil / Kleid</t>
  </si>
  <si>
    <t>Top / Dress</t>
  </si>
  <si>
    <t>wadenumspielend</t>
  </si>
  <si>
    <t>Mitte Wade</t>
  </si>
  <si>
    <t>knöchellang</t>
  </si>
  <si>
    <t>waist covering</t>
  </si>
  <si>
    <t>hip hugging</t>
  </si>
  <si>
    <t>hip covering</t>
  </si>
  <si>
    <t>calf hugging</t>
  </si>
  <si>
    <t>middle of calf</t>
  </si>
  <si>
    <t>thigh hugging</t>
  </si>
  <si>
    <t>knee hugging</t>
  </si>
  <si>
    <t>thigh hugging length</t>
  </si>
  <si>
    <t>knee covering length</t>
  </si>
  <si>
    <t>calf covering length</t>
  </si>
  <si>
    <t>Komponente / component 1</t>
  </si>
  <si>
    <t>Komponente / component 2</t>
  </si>
  <si>
    <t>Längenangaben Product &amp; PO</t>
  </si>
  <si>
    <t>Hose und Bermuda</t>
  </si>
  <si>
    <t>Trousers and bermudas</t>
  </si>
  <si>
    <t>2er-Set</t>
  </si>
  <si>
    <t>3er-Set</t>
  </si>
  <si>
    <t>4er-Set</t>
  </si>
  <si>
    <t>5er-Set</t>
  </si>
  <si>
    <t>Set of 2</t>
  </si>
  <si>
    <t>Set of 3</t>
  </si>
  <si>
    <t>Set of 4</t>
  </si>
  <si>
    <t>Set of 5</t>
  </si>
  <si>
    <t>Waistband_types</t>
  </si>
  <si>
    <t>Taschen</t>
  </si>
  <si>
    <t>Druck</t>
  </si>
  <si>
    <t>oil-dyed</t>
  </si>
  <si>
    <t>Schmuckelement_Positionsangabe</t>
  </si>
  <si>
    <t>Decorative_element_position</t>
  </si>
  <si>
    <t>6er-Set</t>
  </si>
  <si>
    <t>7er-Set</t>
  </si>
  <si>
    <t>Set of 6</t>
  </si>
  <si>
    <t>Set of 7</t>
  </si>
  <si>
    <t>Material_description</t>
  </si>
  <si>
    <t>Product_category_bottoms</t>
  </si>
  <si>
    <t>Product_category_tops</t>
  </si>
  <si>
    <t>Product_category_sets</t>
  </si>
  <si>
    <t>Cape_DE</t>
  </si>
  <si>
    <t>Cape_EN</t>
  </si>
  <si>
    <t>Poncho_DE</t>
  </si>
  <si>
    <t>Poncho_EN</t>
  </si>
  <si>
    <t>Dress</t>
  </si>
  <si>
    <t>Leggings_DE</t>
  </si>
  <si>
    <t>Leggings_EN</t>
  </si>
  <si>
    <t>Lounge-Anzug_Hausanzug</t>
  </si>
  <si>
    <t>Lounge_Anzug_Hausanzug</t>
  </si>
  <si>
    <t>Pyjama_Set</t>
  </si>
  <si>
    <t>Pyjama_set</t>
  </si>
  <si>
    <t>Sets_DE</t>
  </si>
  <si>
    <t>Sets_EN</t>
  </si>
  <si>
    <t>Twinset_DE</t>
  </si>
  <si>
    <t>Twinset_EN</t>
  </si>
  <si>
    <t>Loungewear_suit_homewear_suit</t>
  </si>
  <si>
    <t>Pyjama_set_EN</t>
  </si>
  <si>
    <t>Hosen_Jeans</t>
  </si>
  <si>
    <t>Trousers_Jeans</t>
  </si>
  <si>
    <t>regular fit (comfort fit)</t>
  </si>
  <si>
    <t>DE</t>
  </si>
  <si>
    <t>EN</t>
  </si>
  <si>
    <t>Marke_WB</t>
  </si>
  <si>
    <t>Produktkategorie_WB_OT</t>
  </si>
  <si>
    <t>Style_name_LS</t>
  </si>
  <si>
    <t>Stylenamen_WB</t>
  </si>
  <si>
    <t>Set_components</t>
  </si>
  <si>
    <t>Setkomponenten</t>
  </si>
  <si>
    <t>Material_WB</t>
  </si>
  <si>
    <t>Materialbeschreibung_WB</t>
  </si>
  <si>
    <t>Ausrüstung_Lizenz_WB</t>
  </si>
  <si>
    <t>Ausrüstung_Funktionen_WB</t>
  </si>
  <si>
    <t>Passformbeschreibung_WB</t>
  </si>
  <si>
    <t>Product_category_LS_tops</t>
  </si>
  <si>
    <t>Product_category_LS_bottoms</t>
  </si>
  <si>
    <t>Produktkategorie_WB_UT</t>
  </si>
  <si>
    <t>Set_specification_</t>
  </si>
  <si>
    <t>Setangabe_</t>
  </si>
  <si>
    <t>Product_category_sets_LS</t>
  </si>
  <si>
    <t>Produktkategorie_Sets_WB</t>
  </si>
  <si>
    <t>Details_Cup_OT</t>
  </si>
  <si>
    <t>Details_cup_tops</t>
  </si>
  <si>
    <t>Details_Träger_OT</t>
  </si>
  <si>
    <t>Details_straps_tops</t>
  </si>
  <si>
    <t>Details_Bügel_OT</t>
  </si>
  <si>
    <t>Details_underwire_tops</t>
  </si>
  <si>
    <t>fit_rise</t>
  </si>
  <si>
    <t>Passform_Leibhöhe</t>
  </si>
  <si>
    <t>Ausschnittformen_Bein</t>
  </si>
  <si>
    <t>shapes_leg</t>
  </si>
  <si>
    <t>Details_Verarbeitung _WB</t>
  </si>
  <si>
    <t>Verschlussart_WB</t>
  </si>
  <si>
    <t>Dessin_WB</t>
  </si>
  <si>
    <t>zusätzliche_Information_WB</t>
  </si>
  <si>
    <t>Baumwolle</t>
  </si>
  <si>
    <t xml:space="preserve">Cotton </t>
  </si>
  <si>
    <t>blickdicht</t>
  </si>
  <si>
    <t>opaque</t>
  </si>
  <si>
    <t>bequeme Passform</t>
  </si>
  <si>
    <t>comfort fit</t>
  </si>
  <si>
    <t>flexibles Gelstützband (ohne Metall)</t>
  </si>
  <si>
    <t>flexible gel underwire band (without metal)</t>
  </si>
  <si>
    <t>3x2 Rückenverschluss</t>
  </si>
  <si>
    <t>3x2 back closure</t>
  </si>
  <si>
    <t>bestickte Netzware</t>
  </si>
  <si>
    <t>embroidered mesh</t>
  </si>
  <si>
    <t>Baumwollbrust-Futter</t>
  </si>
  <si>
    <t>cotton-lined cups</t>
  </si>
  <si>
    <t>Baumwollmischung</t>
  </si>
  <si>
    <t>Cotton blend</t>
  </si>
  <si>
    <t>edler Glanz</t>
  </si>
  <si>
    <t>Elegant sheen</t>
  </si>
  <si>
    <t>eng anliegend</t>
  </si>
  <si>
    <t>3x3 Rückenverschluss</t>
  </si>
  <si>
    <t>3x3 back closure</t>
  </si>
  <si>
    <t>Blumenstickband</t>
  </si>
  <si>
    <t>floral embroidered ribbon</t>
  </si>
  <si>
    <t>Baumwollzwickel</t>
  </si>
  <si>
    <t>cotton gusset</t>
  </si>
  <si>
    <t>Jacquardspitze</t>
  </si>
  <si>
    <t>Jacquard lace</t>
  </si>
  <si>
    <t>figurformend</t>
  </si>
  <si>
    <t>figure-shaping</t>
  </si>
  <si>
    <t>underbust band</t>
  </si>
  <si>
    <t>3x4 Rückenverschluss</t>
  </si>
  <si>
    <t>3x4 back closure</t>
  </si>
  <si>
    <t>Basic</t>
  </si>
  <si>
    <t>Blütenspitzeneinsatz</t>
  </si>
  <si>
    <t>floral lace insert</t>
  </si>
  <si>
    <t>Cups seitlich unterfüttert</t>
  </si>
  <si>
    <t>cups reinforced at the sides</t>
  </si>
  <si>
    <t>Hohe Stabilität</t>
  </si>
  <si>
    <t>high stability</t>
  </si>
  <si>
    <t>formend</t>
  </si>
  <si>
    <t>shaping</t>
  </si>
  <si>
    <t>Unterbrustband für besseren Sitz und Halt</t>
  </si>
  <si>
    <t>underbust band for better fit and support</t>
  </si>
  <si>
    <t>drawstring</t>
  </si>
  <si>
    <t>bedrucktes Vorderteil</t>
  </si>
  <si>
    <t>printed front panel</t>
  </si>
  <si>
    <t>florale Stickerei</t>
  </si>
  <si>
    <t>floral embroidery</t>
  </si>
  <si>
    <t>Mesh</t>
  </si>
  <si>
    <t>formend und stützend</t>
  </si>
  <si>
    <t>shaping and supportive</t>
  </si>
  <si>
    <t>magenfreundliches, stützendes Unterbrustband</t>
  </si>
  <si>
    <t>stomach-friendly, supportive underbust band</t>
  </si>
  <si>
    <t>elastisches Bündchen</t>
  </si>
  <si>
    <t>elasticated waistband</t>
  </si>
  <si>
    <t>glänzende Spitze</t>
  </si>
  <si>
    <t>shiny lace</t>
  </si>
  <si>
    <t>Mikrofaser Jersey</t>
  </si>
  <si>
    <t>Microfibre jersey</t>
  </si>
  <si>
    <t>leicht stützend</t>
  </si>
  <si>
    <t>light support</t>
  </si>
  <si>
    <t>schmaler Rundumdehnbund</t>
  </si>
  <si>
    <t>small elasticated waistband</t>
  </si>
  <si>
    <t>Häkchen im Schritt</t>
  </si>
  <si>
    <t>hook-and-eye fastening at the crotch</t>
  </si>
  <si>
    <t>dreifarbig</t>
  </si>
  <si>
    <t>three-tone</t>
  </si>
  <si>
    <t>glänzender Besatz</t>
  </si>
  <si>
    <t>shiny trim</t>
  </si>
  <si>
    <t>Satinschleife</t>
  </si>
  <si>
    <t>satin bow</t>
  </si>
  <si>
    <t>nicht stützend</t>
  </si>
  <si>
    <t>non-supportive</t>
  </si>
  <si>
    <t>Silikonstreifen für zusätzlichen Halt</t>
  </si>
  <si>
    <t>silicone strip for additional support</t>
  </si>
  <si>
    <t>ohne Verschluss (zum Überziehen)</t>
  </si>
  <si>
    <t>pull-on style (without closure)</t>
  </si>
  <si>
    <t>floraler Ausbrenner</t>
  </si>
  <si>
    <t>floral singeing</t>
  </si>
  <si>
    <t>Glanzband</t>
  </si>
  <si>
    <t>shiny ribbon</t>
  </si>
  <si>
    <t>Schleife in vorderer Mitte</t>
  </si>
  <si>
    <t>bow at centre front</t>
  </si>
  <si>
    <t>reduziert optisch</t>
  </si>
  <si>
    <t>visually slimming</t>
  </si>
  <si>
    <t>weiches Unterbrustband</t>
  </si>
  <si>
    <t>soft underbust band</t>
  </si>
  <si>
    <t>Rückenverschluss</t>
  </si>
  <si>
    <t>back closure</t>
  </si>
  <si>
    <t>Glitter</t>
  </si>
  <si>
    <t>glitter</t>
  </si>
  <si>
    <t>seitliche Stäbchen</t>
  </si>
  <si>
    <t>side boning</t>
  </si>
  <si>
    <t>rundum Halt</t>
  </si>
  <si>
    <t>all-around support</t>
  </si>
  <si>
    <t>all-around elastic waistband</t>
  </si>
  <si>
    <t>grafische Spitze</t>
  </si>
  <si>
    <t>graphic lace</t>
  </si>
  <si>
    <t>Tüll</t>
  </si>
  <si>
    <t>Tulle</t>
  </si>
  <si>
    <t xml:space="preserve">schmale Passform </t>
  </si>
  <si>
    <t>small fit</t>
  </si>
  <si>
    <t>verstellbarer Hakenverschluss</t>
  </si>
  <si>
    <t>adjustable hook closure</t>
  </si>
  <si>
    <t>Kontrastspitze</t>
  </si>
  <si>
    <t>contrast lace</t>
  </si>
  <si>
    <t>stark formend</t>
  </si>
  <si>
    <t>firm shaping</t>
  </si>
  <si>
    <t>verstellbarer Rückenverschluss</t>
  </si>
  <si>
    <t>adjustable back closure</t>
  </si>
  <si>
    <t>Kontraststreifen</t>
  </si>
  <si>
    <t>contrast stripe</t>
  </si>
  <si>
    <t>transparent</t>
  </si>
  <si>
    <t>stark stützend</t>
  </si>
  <si>
    <t>firm support</t>
  </si>
  <si>
    <t>Vorderverschluss</t>
  </si>
  <si>
    <t>front closure</t>
  </si>
  <si>
    <t>Jaquard-Muster</t>
  </si>
  <si>
    <t>jacquard pattern</t>
  </si>
  <si>
    <t>Ajour lace</t>
  </si>
  <si>
    <t>transparentes Mesh</t>
  </si>
  <si>
    <t>Transparent mesh</t>
  </si>
  <si>
    <t>starker funktioneller Halt</t>
  </si>
  <si>
    <t>strong functional support</t>
  </si>
  <si>
    <t>Webgummibund</t>
  </si>
  <si>
    <t>Woven elastic waistband</t>
  </si>
  <si>
    <t>Jaquard-Streifen Dessin</t>
  </si>
  <si>
    <t>Jacquard stripe design</t>
  </si>
  <si>
    <t>Mausezähnchen-Details</t>
  </si>
  <si>
    <t>picot edge details</t>
  </si>
  <si>
    <t>weiches Material</t>
  </si>
  <si>
    <t>soft material</t>
  </si>
  <si>
    <t>stützend</t>
  </si>
  <si>
    <t>supportive</t>
  </si>
  <si>
    <t>Plissee Besatz</t>
  </si>
  <si>
    <t>pleated trim</t>
  </si>
  <si>
    <t xml:space="preserve">verkleinert </t>
  </si>
  <si>
    <t>reduces</t>
  </si>
  <si>
    <t>Kontrastfarben</t>
  </si>
  <si>
    <t>contrast colours</t>
  </si>
  <si>
    <t>Raffungen</t>
  </si>
  <si>
    <t>ruffles</t>
  </si>
  <si>
    <t>Metallic-Details</t>
  </si>
  <si>
    <t>Metallic details</t>
  </si>
  <si>
    <t>Spitze am Träger</t>
  </si>
  <si>
    <t>lace at strap</t>
  </si>
  <si>
    <t>Spitze am Trägeransatz</t>
  </si>
  <si>
    <t>lace at strap base</t>
  </si>
  <si>
    <t>lace trim</t>
  </si>
  <si>
    <t>Spitzeneinsatz</t>
  </si>
  <si>
    <t>lace insert</t>
  </si>
  <si>
    <t>uni Rücken</t>
  </si>
  <si>
    <t>solid-coloured back</t>
  </si>
  <si>
    <t>Stickerei</t>
  </si>
  <si>
    <t>embroidery</t>
  </si>
  <si>
    <t>verschiedene Dessins</t>
  </si>
  <si>
    <t>various designs</t>
  </si>
  <si>
    <t xml:space="preserve">Transparenteinsatz </t>
  </si>
  <si>
    <t>transparent insert</t>
  </si>
  <si>
    <t>zweifarbig</t>
  </si>
  <si>
    <t>two-tone</t>
  </si>
  <si>
    <t>Unterbrustband aus Spitze</t>
  </si>
  <si>
    <t>lace underbust band</t>
  </si>
  <si>
    <t>vorne mit Raffungen</t>
  </si>
  <si>
    <t>front with ruffles</t>
  </si>
  <si>
    <t>wrap look</t>
  </si>
  <si>
    <t>Zierkante</t>
  </si>
  <si>
    <t>decorative edge</t>
  </si>
  <si>
    <t>zweifarbige Spitze</t>
  </si>
  <si>
    <t>two-tone lace</t>
  </si>
  <si>
    <t>Oberteile - Wäsche und Bademode</t>
  </si>
  <si>
    <t>Unterteile - Wäsche und Bademode</t>
  </si>
  <si>
    <t xml:space="preserve">Sets </t>
  </si>
  <si>
    <t>Badeanzug</t>
  </si>
  <si>
    <t>Swimsuit</t>
  </si>
  <si>
    <t>Badehose</t>
  </si>
  <si>
    <t>Swim trunks</t>
  </si>
  <si>
    <t>Bikini_Set</t>
  </si>
  <si>
    <t>Bikini_set_</t>
  </si>
  <si>
    <t>Damenunterhosen</t>
  </si>
  <si>
    <t>1 Basic, 1 bedruckt</t>
  </si>
  <si>
    <t>1 basic, 1 printed</t>
  </si>
  <si>
    <t>BH_Set</t>
  </si>
  <si>
    <t>Bra_set</t>
  </si>
  <si>
    <t>Body</t>
  </si>
  <si>
    <t>Bodysuit</t>
  </si>
  <si>
    <t>BH mit Halbcorsage</t>
  </si>
  <si>
    <t>Bra with half-corset</t>
  </si>
  <si>
    <t>Herrenunterhosen</t>
  </si>
  <si>
    <t>Bade-Boxershorts</t>
  </si>
  <si>
    <t>Swim boxer shorts</t>
  </si>
  <si>
    <t>1 Basic, 1 Flock-Print</t>
  </si>
  <si>
    <t>1 basic, 1 flock print</t>
  </si>
  <si>
    <t>Damenunterhosen_Set</t>
  </si>
  <si>
    <t>Womens_briefs_set</t>
  </si>
  <si>
    <t>Entlastungs-BH</t>
  </si>
  <si>
    <t>Relief bra</t>
  </si>
  <si>
    <t>Bustier</t>
  </si>
  <si>
    <t>Bügel-BH (Stütz-BH)</t>
  </si>
  <si>
    <t>Underwired bra</t>
  </si>
  <si>
    <t>Badeslip</t>
  </si>
  <si>
    <t>Swim brief</t>
  </si>
  <si>
    <t>1 Basic, 1 Jaquard</t>
  </si>
  <si>
    <t>1 basic, 1 jacquard</t>
  </si>
  <si>
    <t>Herrenunterhosen_Set</t>
  </si>
  <si>
    <t>Mens_briefs_set</t>
  </si>
  <si>
    <t>Entlastungs-BH (1x Jaquard, 1x Basic)</t>
  </si>
  <si>
    <t>Relief bra (1 Jaquard, 1 Basic)</t>
  </si>
  <si>
    <t>Bikinihose</t>
  </si>
  <si>
    <t>Bikini bottom</t>
  </si>
  <si>
    <t>1 Basic, 1 Mesh-Detail</t>
  </si>
  <si>
    <t>1 basic, 1 with mesh detail</t>
  </si>
  <si>
    <t>Tankini_Set</t>
  </si>
  <si>
    <t>Tankini_set</t>
  </si>
  <si>
    <t>Gelstütz BH</t>
  </si>
  <si>
    <t>Gel underwire bra</t>
  </si>
  <si>
    <t>1 Basic, 1 Spitze</t>
  </si>
  <si>
    <t>1 basic, 1 lace</t>
  </si>
  <si>
    <t>Minimizer</t>
  </si>
  <si>
    <t>Minimizer bra</t>
  </si>
  <si>
    <t>Jazzpants</t>
  </si>
  <si>
    <t>1 Basic, 1 Spitzen-Detail</t>
  </si>
  <si>
    <t>1 basic, 1 with lace detail</t>
  </si>
  <si>
    <t>Maxislip</t>
  </si>
  <si>
    <t>Maxi brief</t>
  </si>
  <si>
    <t>Prothesen-BH</t>
  </si>
  <si>
    <t>Prosthesis bra</t>
  </si>
  <si>
    <t>1 Basic, 1 Stickerei</t>
  </si>
  <si>
    <t>1 basic, 1 embroidery</t>
  </si>
  <si>
    <t>Maxislip (2x Basic, 1x Spitze)</t>
  </si>
  <si>
    <t>Maxi brief (2 Basic, 1 lace)</t>
  </si>
  <si>
    <t>Schalen-BH</t>
  </si>
  <si>
    <t>Moulded cup bra</t>
  </si>
  <si>
    <t>Midislip</t>
  </si>
  <si>
    <t>Midi brief</t>
  </si>
  <si>
    <t>1 bedruckt, 1 uni</t>
  </si>
  <si>
    <t>1 printed, 1 solid</t>
  </si>
  <si>
    <t>Maxislip (3x Jaquard, 2x uni)</t>
  </si>
  <si>
    <t>Maxi brief (3 jacquard, 2 plain)</t>
  </si>
  <si>
    <t>Schlaf-BH</t>
  </si>
  <si>
    <t>Sleep bra</t>
  </si>
  <si>
    <t>Minislip</t>
  </si>
  <si>
    <t>Mini brief</t>
  </si>
  <si>
    <t>1 gestreift, 1 Motivdruck</t>
  </si>
  <si>
    <t>1 striped, 1 with placement print</t>
  </si>
  <si>
    <t>Shirt-BH</t>
  </si>
  <si>
    <t>T-shirt bra</t>
  </si>
  <si>
    <t>Panty</t>
  </si>
  <si>
    <t>1 gestreift, 1 uni</t>
  </si>
  <si>
    <t>1 striped, 1 solid</t>
  </si>
  <si>
    <t>Midislip (2x bedruckt, 2x uni)</t>
  </si>
  <si>
    <t>Midi brief (2 printed, 2 plain)</t>
  </si>
  <si>
    <t>Soft-BH</t>
  </si>
  <si>
    <t>Soft bra</t>
  </si>
  <si>
    <t>String</t>
  </si>
  <si>
    <t>1 Jaquard, 1 uni</t>
  </si>
  <si>
    <t>1 jacquard, 1 solid</t>
  </si>
  <si>
    <t>Spitzen-BH</t>
  </si>
  <si>
    <t>Lace bra</t>
  </si>
  <si>
    <t>Taillenslip</t>
  </si>
  <si>
    <t>High-waisted brief</t>
  </si>
  <si>
    <t xml:space="preserve">1 Mesh-Detail, 1 uni </t>
  </si>
  <si>
    <t>1 with mesh detail, 1 solid</t>
  </si>
  <si>
    <t>Triangel-BH</t>
  </si>
  <si>
    <t>Triangle bra</t>
  </si>
  <si>
    <t>1 Spitze, 1 Basic</t>
  </si>
  <si>
    <t>1 lace, 1 basic</t>
  </si>
  <si>
    <t>Boxershorts</t>
  </si>
  <si>
    <t>Boxer shorts</t>
  </si>
  <si>
    <t>1 Spitze, 1 uni</t>
  </si>
  <si>
    <t>1 lace, 1 solid</t>
  </si>
  <si>
    <t>Boxershorts (1x bedruckt, 1x uni)</t>
  </si>
  <si>
    <t>Boxer shorts (1 printed, 1 plain)</t>
  </si>
  <si>
    <t>Retropants</t>
  </si>
  <si>
    <t>Retro briefs (Retropants)</t>
  </si>
  <si>
    <t>1 Spitzendetail, 1 uni</t>
  </si>
  <si>
    <t>1 with lace detail, 1 solid</t>
  </si>
  <si>
    <t>Bügel-Body</t>
  </si>
  <si>
    <t>Underwired bodysuit</t>
  </si>
  <si>
    <t>Slips</t>
  </si>
  <si>
    <t>Briefs</t>
  </si>
  <si>
    <t>Retropants (2x uni, 1x bedruckt)</t>
  </si>
  <si>
    <t>Retro briefs (2 plain, 1 printed)</t>
  </si>
  <si>
    <t>Spitzenbody</t>
  </si>
  <si>
    <t>Lace bodysuit</t>
  </si>
  <si>
    <t>1 bedruckt, 1 uni, 1 Spitze</t>
  </si>
  <si>
    <t>1 printed, 1 solid, 1 lace</t>
  </si>
  <si>
    <t>Retropants (3x uni, 2x gestreift)</t>
  </si>
  <si>
    <t>Retro briefs (3 plain, 1 striped)</t>
  </si>
  <si>
    <t>2 Basic, 1 bedruckt</t>
  </si>
  <si>
    <t>2 basic, 1 printed</t>
  </si>
  <si>
    <t>2 Basic, 1 Flock-Print</t>
  </si>
  <si>
    <t>2 basic, 1 flock print</t>
  </si>
  <si>
    <t>2 Basic, 1 Jaquard</t>
  </si>
  <si>
    <t>2 basic, 1 jacquard</t>
  </si>
  <si>
    <t>2 Basic, 1 Mesh-Detail</t>
  </si>
  <si>
    <t>2 basic, 1 with mesh detail</t>
  </si>
  <si>
    <t>2 Basic, 1 Spitze</t>
  </si>
  <si>
    <t>2 basic, 1 lace</t>
  </si>
  <si>
    <t>2 Basic, 1 Spitzen-Detail</t>
  </si>
  <si>
    <t>2 basic, 1 with lace detail</t>
  </si>
  <si>
    <t>2 Basic, 1 Stickerei</t>
  </si>
  <si>
    <t>2 basic, 1 embroidery</t>
  </si>
  <si>
    <t>2 bedruckt, 1 Basic</t>
  </si>
  <si>
    <t>2 printed, 1 basic</t>
  </si>
  <si>
    <t>2 bedruckt, 1 uni</t>
  </si>
  <si>
    <t>2 printed, 1 solid</t>
  </si>
  <si>
    <t>2 Flock-Print, 1 Basic</t>
  </si>
  <si>
    <t>2 flock print, 1 basic</t>
  </si>
  <si>
    <t>2 gestreift, 1 Motivdruck</t>
  </si>
  <si>
    <t>2 striped, 1 with placement print</t>
  </si>
  <si>
    <t>2 gestreift, 1 uni</t>
  </si>
  <si>
    <t>2 striped, 1 solid</t>
  </si>
  <si>
    <t>2 Jaquard, 1  Basic</t>
  </si>
  <si>
    <t>2 jacquard, 1 basic</t>
  </si>
  <si>
    <t>2 Jaquard, 1 uni</t>
  </si>
  <si>
    <t>2 jacquard, 1 solid</t>
  </si>
  <si>
    <t xml:space="preserve">2 Mesh-Detail, 1 Basic </t>
  </si>
  <si>
    <t>2 with mesh detail, 1 basic</t>
  </si>
  <si>
    <t xml:space="preserve">2 Mesh-Detail, 1 uni </t>
  </si>
  <si>
    <t>2 with mesh detail, 1 solid</t>
  </si>
  <si>
    <t>2 Motivdruck, 1 gestreift</t>
  </si>
  <si>
    <t>2 placement print, 1 striped</t>
  </si>
  <si>
    <t>2 Spitze, 1 Basic</t>
  </si>
  <si>
    <t>2 lace, 1 basic</t>
  </si>
  <si>
    <t>2 Spitze, 1 uni</t>
  </si>
  <si>
    <t>2 lace, 1 solid</t>
  </si>
  <si>
    <t>2 Spitzendetail, 1 uni</t>
  </si>
  <si>
    <t>2 with lace detail, 1 solid</t>
  </si>
  <si>
    <t>2 Stickerei, 1 Basic</t>
  </si>
  <si>
    <t>2 embroidery, 1 basic</t>
  </si>
  <si>
    <t>2 uni, 1 bedruckt</t>
  </si>
  <si>
    <t>2 solid, 1 printed</t>
  </si>
  <si>
    <t>2 uni, 1 gestreift</t>
  </si>
  <si>
    <t>2 solid, 1 striped</t>
  </si>
  <si>
    <t>2 uni, 1 Spitze</t>
  </si>
  <si>
    <t>2 solid, 1 lace</t>
  </si>
  <si>
    <t>2 uni, 1 Spitzendetail</t>
  </si>
  <si>
    <t>2 solid, 1 with lace detail</t>
  </si>
  <si>
    <t>2 Basic, 2 bedruckt</t>
  </si>
  <si>
    <t>2 basic, 2 printed</t>
  </si>
  <si>
    <t>2 Basic, 2 Flock-Print</t>
  </si>
  <si>
    <t>2 basic, 2 flock print</t>
  </si>
  <si>
    <t>2 Basic, 2 Jaquard</t>
  </si>
  <si>
    <t>2 basic, 2 jacquard</t>
  </si>
  <si>
    <t>2 Basic, 2 Mesh-Detail</t>
  </si>
  <si>
    <t>2 basic, 2 with mesh detail</t>
  </si>
  <si>
    <t>2 Basic, 2 Spitze</t>
  </si>
  <si>
    <t>2 basic, 2 lace</t>
  </si>
  <si>
    <t>2 Basic, 2 Spitzen-Detail</t>
  </si>
  <si>
    <t>2 basic, 2 with lace detail</t>
  </si>
  <si>
    <t>2 Basic, 2 Stickerei</t>
  </si>
  <si>
    <t>2 basic, 2 embroidery</t>
  </si>
  <si>
    <t>2 bedruckt, 1 uni, 1 Spitze</t>
  </si>
  <si>
    <t>2 printed, 1 solid, 1 lace</t>
  </si>
  <si>
    <t>2 bedruckt, 2 uni</t>
  </si>
  <si>
    <t>2 printed, 2 solid</t>
  </si>
  <si>
    <t>2 gestreift, 2 Motivdruck</t>
  </si>
  <si>
    <t>2 striped, 2 with placement print</t>
  </si>
  <si>
    <t>2 gestreift, 2 uni</t>
  </si>
  <si>
    <t>2 striped, 2 solid</t>
  </si>
  <si>
    <t>2 Jaquard, 2 uni</t>
  </si>
  <si>
    <t>2 jacquard, 2 solid</t>
  </si>
  <si>
    <t xml:space="preserve">2 Mesh-Detail, 2 uni </t>
  </si>
  <si>
    <t>2 with mesh detail, 2 solid</t>
  </si>
  <si>
    <t>2 Spitze,  1 bedruckt, 1 uni</t>
  </si>
  <si>
    <t>2 lace, 1 printed, 1 solid</t>
  </si>
  <si>
    <t>2 Spitze, 2 Basic</t>
  </si>
  <si>
    <t>2 lace, 2 basic</t>
  </si>
  <si>
    <t>2 Spitze, 2 uni</t>
  </si>
  <si>
    <t>2 lace, 2 solid</t>
  </si>
  <si>
    <t>2 Spitzendetail, 2 uni</t>
  </si>
  <si>
    <t>2 with lace detail, 2 solid</t>
  </si>
  <si>
    <t>2 uni, 1 Spitze,  1 bedruckt</t>
  </si>
  <si>
    <t>2 solid, 1 lace, 1 printed</t>
  </si>
  <si>
    <t>3 Basic, 2 bedruckt</t>
  </si>
  <si>
    <t>3 basic, 2 printed</t>
  </si>
  <si>
    <t>3 Basic, 2 Flock-Print</t>
  </si>
  <si>
    <t>3 basic, 2 flock print</t>
  </si>
  <si>
    <t>3 Basic, 2 Jaquard</t>
  </si>
  <si>
    <t>3 basic, 2 jacquard</t>
  </si>
  <si>
    <t>3 Basic, 2 Mesh-Detail</t>
  </si>
  <si>
    <t>3 basic, 2 with mesh detail</t>
  </si>
  <si>
    <t>3 Basic, 2 Spitze</t>
  </si>
  <si>
    <t>3 basic, 2 lace</t>
  </si>
  <si>
    <t>3 Basic, 2 Spitzen-Detail</t>
  </si>
  <si>
    <t>3 basic, 2 with lace detail</t>
  </si>
  <si>
    <t>3 Basic, 2 Stickerei</t>
  </si>
  <si>
    <t>3 basic, 2 embroidery</t>
  </si>
  <si>
    <t>3 bedruckt, 1 uni, 1 Spitze</t>
  </si>
  <si>
    <t>3 printed, 1 solid, 1 lace</t>
  </si>
  <si>
    <t>3 bedruckt, 2 Basic</t>
  </si>
  <si>
    <t>3 printed, 2 basic</t>
  </si>
  <si>
    <t>3 bedruckt, 2 uni</t>
  </si>
  <si>
    <t>3 printed, 2 solid</t>
  </si>
  <si>
    <t>3 Flock-Print, 2 Basic</t>
  </si>
  <si>
    <t>3 flock print, 2 basic</t>
  </si>
  <si>
    <t>3 gestreift, 2 Motivdruck</t>
  </si>
  <si>
    <t>3 striped, 2 with placement print</t>
  </si>
  <si>
    <t>3 gestreift, 2 uni</t>
  </si>
  <si>
    <t>3 striped, 2 solid</t>
  </si>
  <si>
    <t>3 Jaquard, 2  Basic</t>
  </si>
  <si>
    <t>3 jacquard, 2 basic</t>
  </si>
  <si>
    <t>3 Jaquard, 2 uni</t>
  </si>
  <si>
    <t>3 jacquard, 2 solid</t>
  </si>
  <si>
    <t xml:space="preserve">3 Mesh-Detail, 2 Basic </t>
  </si>
  <si>
    <t>3 with mesh detail, 2 basic</t>
  </si>
  <si>
    <t xml:space="preserve">3 Mesh-Detail, 2 uni </t>
  </si>
  <si>
    <t>3 with mesh detail, 2 solid</t>
  </si>
  <si>
    <t>3 Motivdruck, 2 gestreift</t>
  </si>
  <si>
    <t>3 placement print, 2 striped</t>
  </si>
  <si>
    <t>3 Spitze, 1 bedruckt, 1 uni</t>
  </si>
  <si>
    <t>3 lace, 1 printed, 1 solid</t>
  </si>
  <si>
    <t>3 Spitze, 2 Basic</t>
  </si>
  <si>
    <t>3 lace, 2 basic</t>
  </si>
  <si>
    <t>3 Spitze, 2 uni</t>
  </si>
  <si>
    <t>3 lace, 2 solid</t>
  </si>
  <si>
    <t>3 Spitzendetail, 2 uni</t>
  </si>
  <si>
    <t>3 with lace detail, 2 solid</t>
  </si>
  <si>
    <t>3 Stickerei, 2 Basic</t>
  </si>
  <si>
    <t>3 embroidery, 2 basic</t>
  </si>
  <si>
    <t>3 uni, 1 Spitze, 1 bedruckt</t>
  </si>
  <si>
    <t>3 solid, 1 lace, 1 printed</t>
  </si>
  <si>
    <t xml:space="preserve">3 uni, 2 bedruckt </t>
  </si>
  <si>
    <t>3 solid, 2 printed</t>
  </si>
  <si>
    <t>3 uni, 2 gestreift</t>
  </si>
  <si>
    <t>3 solid, 2 striped</t>
  </si>
  <si>
    <t>3 uni, 2 Spitze</t>
  </si>
  <si>
    <t>3 solid, 2 lace</t>
  </si>
  <si>
    <t>3 uni, 2 Spitzendetail</t>
  </si>
  <si>
    <t>3 solid, 2 with lace detail</t>
  </si>
  <si>
    <t>3 bedruckt, 2 uni, 1 Spitze</t>
  </si>
  <si>
    <t>3 printed, 2 solid, 1 lace</t>
  </si>
  <si>
    <t>3 bedruckt, 3 uni</t>
  </si>
  <si>
    <t>3 printed, 3 solid</t>
  </si>
  <si>
    <t>3 gestreift, 3 Motivdruck</t>
  </si>
  <si>
    <t>3 striped, 3 with placement print</t>
  </si>
  <si>
    <t>3 gestreift, 3 uni</t>
  </si>
  <si>
    <t>3 striped, 3 solid</t>
  </si>
  <si>
    <t>3 Jaquard, 3 uni</t>
  </si>
  <si>
    <t>3 jacquard, 3 solid</t>
  </si>
  <si>
    <t xml:space="preserve">3 Mesh-Detail, 3 uni </t>
  </si>
  <si>
    <t>3 with mesh detail, 3 solid</t>
  </si>
  <si>
    <t>3 Spitze,  2 bedruckt, 1 uni</t>
  </si>
  <si>
    <t>3 lace, 2 printed, 1 solid</t>
  </si>
  <si>
    <t>3 Spitze, 3 uni</t>
  </si>
  <si>
    <t>3 lace, 3 solid</t>
  </si>
  <si>
    <t>3 Spitzendetail, 3 uni</t>
  </si>
  <si>
    <t>3 with lace detail, 3 solid</t>
  </si>
  <si>
    <t>3 uni, 2 Spitze,  1 bedruckt</t>
  </si>
  <si>
    <t>3 solid, 2 lace, 1 printed</t>
  </si>
  <si>
    <t>4 bedruckt, 3 uni</t>
  </si>
  <si>
    <t>4 printed, 3 solid</t>
  </si>
  <si>
    <t>4 uni, 3 bedruckt</t>
  </si>
  <si>
    <t>4 solid, 3 printed</t>
  </si>
  <si>
    <t>Lady</t>
  </si>
  <si>
    <t>geschlossenes Dekolleté</t>
  </si>
  <si>
    <t>high neckline</t>
  </si>
  <si>
    <t>breiter Rücken</t>
  </si>
  <si>
    <t>broad back</t>
  </si>
  <si>
    <t>Baumwoll-Cups</t>
  </si>
  <si>
    <t>Cotton-Cups</t>
  </si>
  <si>
    <t>abnehmbare Träger</t>
  </si>
  <si>
    <t>detachable straps</t>
  </si>
  <si>
    <t>Formbügel</t>
  </si>
  <si>
    <t>shaping underwire</t>
  </si>
  <si>
    <t>knapp unter Bauchnabel</t>
  </si>
  <si>
    <t>just below the navel</t>
  </si>
  <si>
    <t>flacher Beinabschluss</t>
  </si>
  <si>
    <t>flat hem</t>
  </si>
  <si>
    <t>breiter Seitensteg</t>
  </si>
  <si>
    <t>wide side panel</t>
  </si>
  <si>
    <t>aufgesetzte Tasche</t>
  </si>
  <si>
    <t>patch pocket</t>
  </si>
  <si>
    <t>Princess</t>
  </si>
  <si>
    <t>perfekt geformtes Dekolleté</t>
  </si>
  <si>
    <t>perfectly shaped neckline</t>
  </si>
  <si>
    <t>gerundeter Rückenausschnitt</t>
  </si>
  <si>
    <t>rounded back neckline</t>
  </si>
  <si>
    <t>Cups mit Teilungsnähten</t>
  </si>
  <si>
    <t>sectioned cups</t>
  </si>
  <si>
    <t>breite gepolsterte Entlastungsträger</t>
  </si>
  <si>
    <t>wide padded relief straps</t>
  </si>
  <si>
    <t>Gelbügel</t>
  </si>
  <si>
    <t>gel underwire</t>
  </si>
  <si>
    <t>Taillenhöhe</t>
  </si>
  <si>
    <t>waist height</t>
  </si>
  <si>
    <t>gemäßigter Beinausschnitt</t>
  </si>
  <si>
    <t>moderate leg opening</t>
  </si>
  <si>
    <t>kurze Seitenlänge</t>
  </si>
  <si>
    <t>short side length</t>
  </si>
  <si>
    <t xml:space="preserve">Gesäßtasche </t>
  </si>
  <si>
    <t>back pocket</t>
  </si>
  <si>
    <t>Petite</t>
  </si>
  <si>
    <t>runder Halsausschnitt</t>
  </si>
  <si>
    <t>round neckline</t>
  </si>
  <si>
    <t>hoher Rückenausschnitt</t>
  </si>
  <si>
    <t>high back neckline</t>
  </si>
  <si>
    <t>Cups teilweise unterlegt</t>
  </si>
  <si>
    <t>breite gepolsterte Träger</t>
  </si>
  <si>
    <t>wide padded straps</t>
  </si>
  <si>
    <t>Metallbügel</t>
  </si>
  <si>
    <t>metal underwire</t>
  </si>
  <si>
    <t xml:space="preserve">tiefe Leibhöhe </t>
  </si>
  <si>
    <t xml:space="preserve">low-rise </t>
  </si>
  <si>
    <t>gerader Beinausschnitt</t>
  </si>
  <si>
    <t>ftraight leg opening</t>
  </si>
  <si>
    <t>mit vorderem Eingriff</t>
  </si>
  <si>
    <t>with front fly</t>
  </si>
  <si>
    <t>side seam pockets</t>
  </si>
  <si>
    <t>Countess</t>
  </si>
  <si>
    <t>tiefer runder Halsausschnitt</t>
  </si>
  <si>
    <t>deep round neckline</t>
  </si>
  <si>
    <t>tiefer Rücken</t>
  </si>
  <si>
    <t>low back</t>
  </si>
  <si>
    <t>gemuldete Cups</t>
  </si>
  <si>
    <t>Molded Cups</t>
  </si>
  <si>
    <t>ohne Bügel</t>
  </si>
  <si>
    <t>wire-free</t>
  </si>
  <si>
    <t>über Bauchnabel</t>
  </si>
  <si>
    <t>above the navel</t>
  </si>
  <si>
    <t>hoher Beinausschnitt</t>
  </si>
  <si>
    <t>high leg opening</t>
  </si>
  <si>
    <t>ohne vorderen Eingriff</t>
  </si>
  <si>
    <t>without front fly</t>
  </si>
  <si>
    <t>Madam</t>
  </si>
  <si>
    <t>tiefer V-Ausschnitt</t>
  </si>
  <si>
    <t>deep V-neckline</t>
  </si>
  <si>
    <t>tiefer runder Rücken</t>
  </si>
  <si>
    <t>deep round back</t>
  </si>
  <si>
    <t>gepolsteter Cup</t>
  </si>
  <si>
    <t>Push-up-Cup</t>
  </si>
  <si>
    <t>Doppelträger</t>
  </si>
  <si>
    <t>double straps</t>
  </si>
  <si>
    <t>Silktouch Bügel</t>
  </si>
  <si>
    <t>Silktouch underwire</t>
  </si>
  <si>
    <t>unter Bauchnabel</t>
  </si>
  <si>
    <t>below the navel</t>
  </si>
  <si>
    <t>kurzer Beinausschnitt</t>
  </si>
  <si>
    <t>short leg opening</t>
  </si>
  <si>
    <t>schmaler Seitensteg</t>
  </si>
  <si>
    <t>narrow side panel</t>
  </si>
  <si>
    <t>Comtesse</t>
  </si>
  <si>
    <t>tieferes Dekolleté</t>
  </si>
  <si>
    <t>lower neckline</t>
  </si>
  <si>
    <t>tiefer U-Rücken</t>
  </si>
  <si>
    <t>deep U-back</t>
  </si>
  <si>
    <t>Halb-Corsage</t>
  </si>
  <si>
    <t>half-corset</t>
  </si>
  <si>
    <t>mittelbreite Träger</t>
  </si>
  <si>
    <t>medium-width straps</t>
  </si>
  <si>
    <t>moderater Beinausschnitt</t>
  </si>
  <si>
    <t>sehr schmaler Seitensteg</t>
  </si>
  <si>
    <t>very narrow side panel</t>
  </si>
  <si>
    <t>Baroness</t>
  </si>
  <si>
    <t xml:space="preserve">V-Ausschnitt </t>
  </si>
  <si>
    <t>V-neckline</t>
  </si>
  <si>
    <t>tiefer V-Rücken</t>
  </si>
  <si>
    <t>deep V-back</t>
  </si>
  <si>
    <t>Halbschale</t>
  </si>
  <si>
    <t>Half-Cups</t>
  </si>
  <si>
    <t>schmale Doppelträger</t>
  </si>
  <si>
    <t>narrow double straps</t>
  </si>
  <si>
    <t>Queen</t>
  </si>
  <si>
    <t>nahtlos geformte Cups</t>
  </si>
  <si>
    <t>seamlessly moulded cups</t>
  </si>
  <si>
    <t>schmale gepolsterte Entlastungsträger</t>
  </si>
  <si>
    <t>narrow padded relief straps</t>
  </si>
  <si>
    <t>Spacer</t>
  </si>
  <si>
    <t>ungepolsteter Cup (Softschalen)</t>
  </si>
  <si>
    <t>Soft-Cups</t>
  </si>
  <si>
    <t>schmale Träger</t>
  </si>
  <si>
    <t>narrow straps</t>
  </si>
  <si>
    <t>Vollschale</t>
  </si>
  <si>
    <t>Full-Cups</t>
  </si>
  <si>
    <t>spaghetti straps</t>
  </si>
  <si>
    <t>vorgeformte Cups</t>
  </si>
  <si>
    <t>Padded Cups</t>
  </si>
  <si>
    <t>Träger im Vorderteil aus Mesh</t>
  </si>
  <si>
    <t>front straps made of mesh</t>
  </si>
  <si>
    <t>Träger im Vorderteil aus Spitze</t>
  </si>
  <si>
    <t>front straps made of lace</t>
  </si>
  <si>
    <t>Träger mit Gelstreifen</t>
  </si>
  <si>
    <t>straps with gel strips</t>
  </si>
  <si>
    <t>Träger mit Silikonstreifen gegen Verrutschen</t>
  </si>
  <si>
    <t>straps with silicone strips for anti-slip</t>
  </si>
  <si>
    <t>wattierte Träger</t>
  </si>
  <si>
    <t>padded straps</t>
  </si>
  <si>
    <t>Material_LS</t>
  </si>
  <si>
    <t>Details_Verarbeitung_WB</t>
  </si>
  <si>
    <t>Material_description_LS</t>
  </si>
  <si>
    <t>Schmuckelement_Positionsangabe_WB</t>
  </si>
  <si>
    <t>Decorative_element_position_LS</t>
  </si>
  <si>
    <t>Swim_trunks</t>
  </si>
  <si>
    <t>Womens_briefs</t>
  </si>
  <si>
    <t>Mens_briefs</t>
  </si>
  <si>
    <t>_2er_Set</t>
  </si>
  <si>
    <t>_3er_Set</t>
  </si>
  <si>
    <t>_4er_Set</t>
  </si>
  <si>
    <t>_5er_Set</t>
  </si>
  <si>
    <t>_6er_Set</t>
  </si>
  <si>
    <t>_7er_Set</t>
  </si>
  <si>
    <t>_2_piece_set</t>
  </si>
  <si>
    <t>_3_piece_set</t>
  </si>
  <si>
    <t>_4_piece_set</t>
  </si>
  <si>
    <t>_5_piece_set</t>
  </si>
  <si>
    <t>_6_piece_set</t>
  </si>
  <si>
    <t>_7_piece_set</t>
  </si>
  <si>
    <t>Entlastungs-BH Set</t>
  </si>
  <si>
    <t>Relief bra set</t>
  </si>
  <si>
    <t>Gelstütz BH Set</t>
  </si>
  <si>
    <t>Gel underwire bra set</t>
  </si>
  <si>
    <t>Maxislip Set</t>
  </si>
  <si>
    <t>Maxi brief set</t>
  </si>
  <si>
    <t>Midislip Set</t>
  </si>
  <si>
    <t>Minislip Set</t>
  </si>
  <si>
    <t>Midi brief Set</t>
  </si>
  <si>
    <t>Mini brief Set</t>
  </si>
  <si>
    <t>Boxershorts Set</t>
  </si>
  <si>
    <t>Boxer shorts set</t>
  </si>
  <si>
    <t>Retropants Set</t>
  </si>
  <si>
    <t>Retro briefs (Retropants) set</t>
  </si>
  <si>
    <t>Slips Set</t>
  </si>
  <si>
    <t>Briefs set</t>
  </si>
  <si>
    <t>Details_Schnitt_UT_WB</t>
  </si>
  <si>
    <t>Details_cut_bottoms_LS</t>
  </si>
  <si>
    <t>Details_Style_UT_WB</t>
  </si>
  <si>
    <t>Details_style_bottoms_LS</t>
  </si>
  <si>
    <t>This field is calculated automatically. No manual input is required.</t>
  </si>
  <si>
    <t>Dieses Feld wird automatisch berechnet. Eine manuelle Eingabe ist nicht erforderlich.</t>
  </si>
  <si>
    <t>Additional_information_free_text</t>
  </si>
  <si>
    <t>zusätzliche_Information_Freitext</t>
  </si>
  <si>
    <t>sub_category</t>
  </si>
  <si>
    <t>Apparel and Accessories</t>
  </si>
  <si>
    <t>Bekleidung und Accessoires</t>
  </si>
  <si>
    <t xml:space="preserve">   Kim &amp; Co</t>
  </si>
  <si>
    <t>Kim&amp;Co Product &amp; PO</t>
  </si>
  <si>
    <t>Y</t>
  </si>
  <si>
    <t>N</t>
  </si>
  <si>
    <t>KIM_Co</t>
  </si>
  <si>
    <t>version 04.2026</t>
  </si>
  <si>
    <t>Quality Assurance</t>
  </si>
  <si>
    <t>dry flat on a towel</t>
  </si>
  <si>
    <t>do not iron decoration</t>
  </si>
  <si>
    <t>do not iron print</t>
  </si>
  <si>
    <t>contains non-textile parts of animal origin</t>
  </si>
  <si>
    <t>colour transfer possible during wear and care</t>
  </si>
  <si>
    <t>use mild detergent</t>
  </si>
  <si>
    <t>iron while damp</t>
  </si>
  <si>
    <t>reshape while damp</t>
  </si>
  <si>
    <t>use liquid detergent</t>
  </si>
  <si>
    <t>hang to dry</t>
  </si>
  <si>
    <t>avoid light-coloured seating surfaces</t>
  </si>
  <si>
    <t>wash in a laundry bag</t>
  </si>
  <si>
    <t>tumble dry with tennis balls</t>
  </si>
  <si>
    <t>iron into shape</t>
  </si>
  <si>
    <t>may bleed during washing and wear</t>
  </si>
  <si>
    <t>no local stain treatment</t>
  </si>
  <si>
    <t>remove faux fur before washing</t>
  </si>
  <si>
    <t>special leather cleaning</t>
  </si>
  <si>
    <t>dry flat</t>
  </si>
  <si>
    <t>wash with similar colours</t>
  </si>
  <si>
    <t>iron with a cloth</t>
  </si>
  <si>
    <t>spin at low speed after washing</t>
  </si>
  <si>
    <t>spin at high speed after washing</t>
  </si>
  <si>
    <t>do not dry in direct sunlight</t>
  </si>
  <si>
    <t>do not spin</t>
  </si>
  <si>
    <t>do not wring</t>
  </si>
  <si>
    <t>iron inside out</t>
  </si>
  <si>
    <t>wash inside out</t>
  </si>
  <si>
    <t>wash before first use</t>
  </si>
  <si>
    <t>use fabric softener</t>
  </si>
  <si>
    <t>wool cycle</t>
  </si>
  <si>
    <t>remove accessories before washing</t>
  </si>
  <si>
    <t>Auf einem Handtuch liegend trocknen</t>
  </si>
  <si>
    <t>Dekoration nicht bügeln</t>
  </si>
  <si>
    <t>Druck nicht bügeln</t>
  </si>
  <si>
    <t>Enthält nicht textile Bestandteile tierischen Ursprungs</t>
  </si>
  <si>
    <t xml:space="preserve">Farbabgabe beim Tragen und bei der Pflege möglich </t>
  </si>
  <si>
    <t>Feinwaschmittel verwenden</t>
  </si>
  <si>
    <t>Feucht bügeln</t>
  </si>
  <si>
    <t>Feucht in Form ziehen</t>
  </si>
  <si>
    <t xml:space="preserve">Flüssigwaschmittel verwenden </t>
  </si>
  <si>
    <t>Hängend trocknen</t>
  </si>
  <si>
    <t>Helle Sitzgelegenheiten meiden</t>
  </si>
  <si>
    <t>Im Wäschenetz waschen</t>
  </si>
  <si>
    <t>im Wäschetrockner mit Tennisbällen trocken</t>
  </si>
  <si>
    <t>In Form bügeln</t>
  </si>
  <si>
    <t>kann beim Waschen und Tragen ausbluten</t>
  </si>
  <si>
    <t>keine lokale Fleckbehandlung</t>
  </si>
  <si>
    <t>Kunstpelz vor der Wäsche abnehmen</t>
  </si>
  <si>
    <t>Lederspezialreinigung</t>
  </si>
  <si>
    <t xml:space="preserve">Liegend trocknen </t>
  </si>
  <si>
    <t xml:space="preserve">mit ähnlichen Farben </t>
  </si>
  <si>
    <t>Mit Tuch bügeln</t>
  </si>
  <si>
    <t>Nach der Wäsche mit geringer Drehzahl schleudern</t>
  </si>
  <si>
    <t>Nach der Wäsche mit hoher Drehzahl schleudern</t>
  </si>
  <si>
    <t>Nicht in der Sonne trocknen</t>
  </si>
  <si>
    <t>Nicht schleudern</t>
  </si>
  <si>
    <t>Nicht wringen</t>
  </si>
  <si>
    <t xml:space="preserve">von links bügeln </t>
  </si>
  <si>
    <t xml:space="preserve">von links waschen </t>
  </si>
  <si>
    <t>Vor dem 1. Gebrauch waschen</t>
  </si>
  <si>
    <t>Weichspüler verwenden</t>
  </si>
  <si>
    <t>Wollwaschgang</t>
  </si>
  <si>
    <t>Zubehör vor dem Waschen entfernen</t>
  </si>
  <si>
    <t>Additional_Care_Instruction</t>
  </si>
  <si>
    <t>Zusätzliche_Pflegehinweise</t>
  </si>
  <si>
    <t>Additional Care Instruction (German translation)</t>
  </si>
  <si>
    <t>-</t>
  </si>
  <si>
    <t>Oversized scarf / XXL scarf</t>
  </si>
  <si>
    <t>XXL-Tuch</t>
  </si>
  <si>
    <t>Square scarf</t>
  </si>
  <si>
    <t>Viereckstuch</t>
  </si>
  <si>
    <t>Silk scarf</t>
  </si>
  <si>
    <t>Seidentuch</t>
  </si>
  <si>
    <t>Neckerchief</t>
  </si>
  <si>
    <t>Nickituch</t>
  </si>
  <si>
    <t>Fringed scarf</t>
  </si>
  <si>
    <t>Fransentuch</t>
  </si>
  <si>
    <t>Pocket square</t>
  </si>
  <si>
    <t>Einstecktuch</t>
  </si>
  <si>
    <t>Triangle scarf</t>
  </si>
  <si>
    <t>Dreieckstuch</t>
  </si>
  <si>
    <t>Cloth</t>
  </si>
  <si>
    <t>Tuch</t>
  </si>
  <si>
    <t>Shoulder bag</t>
  </si>
  <si>
    <t>Umhängetasche</t>
  </si>
  <si>
    <t>Beach bag</t>
  </si>
  <si>
    <t>Strandtasche</t>
  </si>
  <si>
    <t>Bucket bag</t>
  </si>
  <si>
    <t>Beuteltasche</t>
  </si>
  <si>
    <t>Bag</t>
  </si>
  <si>
    <t>Tasche</t>
  </si>
  <si>
    <t>Thermal tight</t>
  </si>
  <si>
    <t>Thermo-Strumpfhose</t>
  </si>
  <si>
    <t>Support tight</t>
  </si>
  <si>
    <t>Stützstrumpfhose</t>
  </si>
  <si>
    <t>Sheer tights</t>
  </si>
  <si>
    <t>Feinstrumpfhose</t>
  </si>
  <si>
    <t>Tights</t>
  </si>
  <si>
    <t>Strumpfhose</t>
  </si>
  <si>
    <t>Sun visor</t>
  </si>
  <si>
    <t>Sonnenblende (Visor Cap)</t>
  </si>
  <si>
    <t>Grip socks / Non-slip socks</t>
  </si>
  <si>
    <t>Stoppersocken</t>
  </si>
  <si>
    <t>Ankle socks</t>
  </si>
  <si>
    <t>Söckchen</t>
  </si>
  <si>
    <t>Sneaker socks</t>
  </si>
  <si>
    <t>Sneakersocken</t>
  </si>
  <si>
    <t>Cosy socks</t>
  </si>
  <si>
    <t>Kuschelsocken</t>
  </si>
  <si>
    <t>Knee-high socks</t>
  </si>
  <si>
    <t>Kniestrümpfe</t>
  </si>
  <si>
    <t>Men's socks</t>
  </si>
  <si>
    <t>Herrensocken</t>
  </si>
  <si>
    <t>House socks / Slipper socks</t>
  </si>
  <si>
    <t>Haussocken</t>
  </si>
  <si>
    <t>Sheer stockings</t>
  </si>
  <si>
    <t>Feinstrümpfe</t>
  </si>
  <si>
    <t>Women's socks</t>
  </si>
  <si>
    <t>Damensocken</t>
  </si>
  <si>
    <t>Socks + stockings</t>
  </si>
  <si>
    <t>Socken + Strümpfe</t>
  </si>
  <si>
    <t>XXL-Schal</t>
  </si>
  <si>
    <t>Knitted scarf</t>
  </si>
  <si>
    <t>Strickschal</t>
  </si>
  <si>
    <t>Quilted scarf</t>
  </si>
  <si>
    <t>Steppschal</t>
  </si>
  <si>
    <t>Loop scarf / Infinity scarf</t>
  </si>
  <si>
    <t>Loopschal</t>
  </si>
  <si>
    <t>Long scarf</t>
  </si>
  <si>
    <t>Langschal</t>
  </si>
  <si>
    <t>Tie</t>
  </si>
  <si>
    <t>Krawatte</t>
  </si>
  <si>
    <t>Knitted beanie</t>
  </si>
  <si>
    <t>Strickmütze</t>
  </si>
  <si>
    <t>Peaked beanie / Peaked cap</t>
  </si>
  <si>
    <t>Schirmmütze</t>
  </si>
  <si>
    <t>Beanie shape</t>
  </si>
  <si>
    <t>Beanie-Form</t>
  </si>
  <si>
    <t>Beanie</t>
  </si>
  <si>
    <t>Beret</t>
  </si>
  <si>
    <t>Baskenmütze</t>
  </si>
  <si>
    <t>Mütze</t>
  </si>
  <si>
    <t>Peaked cap</t>
  </si>
  <si>
    <t>Schirmkappe</t>
  </si>
  <si>
    <t>Baseball cap</t>
  </si>
  <si>
    <t>Basecap</t>
  </si>
  <si>
    <t>Cap</t>
  </si>
  <si>
    <t>Kappe</t>
  </si>
  <si>
    <t xml:space="preserve">Trilby </t>
  </si>
  <si>
    <t>Straw hat</t>
  </si>
  <si>
    <t>Stroh-Hut</t>
  </si>
  <si>
    <t>Sun hat</t>
  </si>
  <si>
    <t>Sonnenhut</t>
  </si>
  <si>
    <t>Fedora hat</t>
  </si>
  <si>
    <t>Fedorahut</t>
  </si>
  <si>
    <t>Women's hat</t>
  </si>
  <si>
    <t>Damenhut</t>
  </si>
  <si>
    <t>Hat</t>
  </si>
  <si>
    <t>Hut</t>
  </si>
  <si>
    <t>Gloves</t>
  </si>
  <si>
    <t>Handschuhe</t>
  </si>
  <si>
    <t>Reversible belt</t>
  </si>
  <si>
    <t>Wendegürtel</t>
  </si>
  <si>
    <t>Waist belt</t>
  </si>
  <si>
    <t>Taillengürtel</t>
  </si>
  <si>
    <t>Stretch belt</t>
  </si>
  <si>
    <t>Stretchgürtel</t>
  </si>
  <si>
    <t>1 solid, 1 patterned</t>
  </si>
  <si>
    <t>1 uni, 1 gemustert</t>
  </si>
  <si>
    <t>Hip belt</t>
  </si>
  <si>
    <t>Hüftgürtel</t>
  </si>
  <si>
    <t>Men’s belt</t>
  </si>
  <si>
    <t>Herrengürtel</t>
  </si>
  <si>
    <t>Beanie, scarf, and gloves</t>
  </si>
  <si>
    <t>Mütze, Schal und Handschuhe</t>
  </si>
  <si>
    <t>Braided belt</t>
  </si>
  <si>
    <t>Flechtgürtel</t>
  </si>
  <si>
    <t>Beanie and wrist warmers</t>
  </si>
  <si>
    <t>Mütze und Stulpen</t>
  </si>
  <si>
    <t>Women's belt</t>
  </si>
  <si>
    <t>Damengürtel</t>
  </si>
  <si>
    <t>Beanie and scarf</t>
  </si>
  <si>
    <t>Mütze und Schal</t>
  </si>
  <si>
    <t>Bindegürtel</t>
  </si>
  <si>
    <t>Knitting set</t>
  </si>
  <si>
    <t>Strickset</t>
  </si>
  <si>
    <t>belt</t>
  </si>
  <si>
    <t>Acessoires-Sets</t>
  </si>
  <si>
    <t>Produktkategorie_Acc</t>
  </si>
  <si>
    <t>Produktkategorie_Acc_Sets</t>
  </si>
  <si>
    <t xml:space="preserve">  Product_category_Acc_sets</t>
  </si>
  <si>
    <t>Product_category_acc</t>
  </si>
  <si>
    <t xml:space="preserve">zusätzliche_Information </t>
  </si>
  <si>
    <t>information measurements</t>
  </si>
  <si>
    <t>Information Maße</t>
  </si>
  <si>
    <t>Strumpfhose_Set</t>
  </si>
  <si>
    <t>Tights_Set</t>
  </si>
  <si>
    <t>Boucle</t>
  </si>
  <si>
    <t>Bouclé</t>
  </si>
  <si>
    <t>Papier</t>
  </si>
  <si>
    <t>Paper</t>
  </si>
  <si>
    <t>Papierstroh</t>
  </si>
  <si>
    <t>Paper straw</t>
  </si>
  <si>
    <t xml:space="preserve">beidseitig nutzbar </t>
  </si>
  <si>
    <t>reversible</t>
  </si>
  <si>
    <t>elastic fabric</t>
  </si>
  <si>
    <t>Flechtoptik</t>
  </si>
  <si>
    <t>braided appearance</t>
  </si>
  <si>
    <t>halb blickdicht</t>
  </si>
  <si>
    <t>semi-opaque</t>
  </si>
  <si>
    <t>Horn-Optik</t>
  </si>
  <si>
    <t>Horn look</t>
  </si>
  <si>
    <t>matt</t>
  </si>
  <si>
    <t>matte</t>
  </si>
  <si>
    <t>Sehr blickdicht </t>
  </si>
  <si>
    <t>highly opaque</t>
  </si>
  <si>
    <t xml:space="preserve">seidig </t>
  </si>
  <si>
    <t>silky</t>
  </si>
  <si>
    <t>seidig glänzend</t>
  </si>
  <si>
    <t>silky sheen</t>
  </si>
  <si>
    <t>wärmende Qualität</t>
  </si>
  <si>
    <t>thermal quality</t>
  </si>
  <si>
    <t>weiche Qualität</t>
  </si>
  <si>
    <t>soft quality</t>
  </si>
  <si>
    <t>formende Kompression (Shape-Effekt)</t>
  </si>
  <si>
    <t>shaping compression (shaping effect)</t>
  </si>
  <si>
    <t>microfibre</t>
  </si>
  <si>
    <t>leichte  Kompression</t>
  </si>
  <si>
    <t>light compression</t>
  </si>
  <si>
    <t>Stopperfunktion</t>
  </si>
  <si>
    <t>stopper function</t>
  </si>
  <si>
    <t>Stützfunktion</t>
  </si>
  <si>
    <t>support function</t>
  </si>
  <si>
    <t>elastischer Gurt</t>
  </si>
  <si>
    <t>elastic strap</t>
  </si>
  <si>
    <t>Gummizug</t>
  </si>
  <si>
    <t>elastic band</t>
  </si>
  <si>
    <t>Höschenteil</t>
  </si>
  <si>
    <t>Brief section</t>
  </si>
  <si>
    <t>Krempe</t>
  </si>
  <si>
    <t>Brim</t>
  </si>
  <si>
    <t>ohne Verschluss</t>
  </si>
  <si>
    <t>without fastening</t>
  </si>
  <si>
    <t>Stretcheinsatz</t>
  </si>
  <si>
    <t>stretch insert</t>
  </si>
  <si>
    <t>gemustert</t>
  </si>
  <si>
    <t>patterned</t>
  </si>
  <si>
    <t>Glittereffekt</t>
  </si>
  <si>
    <t>glitter effect</t>
  </si>
  <si>
    <t>Dornschließe</t>
  </si>
  <si>
    <t>prong buckle</t>
  </si>
  <si>
    <t>Metallschließe</t>
  </si>
  <si>
    <t>metal buckle</t>
  </si>
  <si>
    <t>Pompom</t>
  </si>
  <si>
    <t>Pom-pom</t>
  </si>
  <si>
    <t>Pompomband</t>
  </si>
  <si>
    <t>Pom-pom trim</t>
  </si>
  <si>
    <t>sportive Schnalle</t>
  </si>
  <si>
    <t>sporty buckle</t>
  </si>
  <si>
    <t>decorative studs</t>
  </si>
  <si>
    <t>Zierschließe</t>
  </si>
  <si>
    <t>decorative buckle</t>
  </si>
  <si>
    <t>Einheitsgröße</t>
  </si>
  <si>
    <t>one size</t>
  </si>
  <si>
    <t>Größenverstellbar</t>
  </si>
  <si>
    <t>Adjustable in size</t>
  </si>
  <si>
    <t>Logo-Applikation</t>
  </si>
  <si>
    <t>logo application</t>
  </si>
  <si>
    <t>Logo-Schließe</t>
  </si>
  <si>
    <t>logo buckle</t>
  </si>
  <si>
    <t>wendbar</t>
  </si>
  <si>
    <t>100 DEN</t>
  </si>
  <si>
    <t>100 denier</t>
  </si>
  <si>
    <t>20 DEN</t>
  </si>
  <si>
    <t>20 denier</t>
  </si>
  <si>
    <t>40 DEN</t>
  </si>
  <si>
    <t>40 denier</t>
  </si>
  <si>
    <t>50 DEN</t>
  </si>
  <si>
    <t>50 denier</t>
  </si>
  <si>
    <t>60 DEN</t>
  </si>
  <si>
    <t>60 denier</t>
  </si>
  <si>
    <t>70 DEN</t>
  </si>
  <si>
    <t>70 denier</t>
  </si>
  <si>
    <t>80 DEN</t>
  </si>
  <si>
    <t>80 denier</t>
  </si>
  <si>
    <t>Socken_Strümpfe</t>
  </si>
  <si>
    <t>Socks_stockings</t>
  </si>
  <si>
    <t>ScarCloth</t>
  </si>
  <si>
    <t>Schal_Tuch</t>
  </si>
  <si>
    <t>Scarf_cloth</t>
  </si>
  <si>
    <t>Knitting_set</t>
  </si>
  <si>
    <t>Münztasche</t>
  </si>
  <si>
    <t>waistband_types</t>
  </si>
  <si>
    <t>Shirt und Leggings</t>
  </si>
  <si>
    <t>Shirt and leggings</t>
  </si>
  <si>
    <t>gummierter Druck</t>
  </si>
  <si>
    <t>gum print</t>
  </si>
  <si>
    <t xml:space="preserve">moisture wicking </t>
  </si>
  <si>
    <t>antismell</t>
  </si>
  <si>
    <t>feuchtigkeitsableitend</t>
  </si>
  <si>
    <t>geruchshemmend</t>
  </si>
  <si>
    <t>Mit ähnlichen Farben von links waschen</t>
  </si>
  <si>
    <t>wash with similar colours inside out</t>
  </si>
  <si>
    <t xml:space="preserve">Keinen Weichspüler verwenden </t>
  </si>
  <si>
    <t>do not use fabric softener</t>
  </si>
  <si>
    <t>Dolman sleeve</t>
  </si>
  <si>
    <t>wash separately</t>
  </si>
  <si>
    <t>separat waschen</t>
  </si>
  <si>
    <t>yes</t>
  </si>
  <si>
    <t>no</t>
  </si>
  <si>
    <t>ja</t>
  </si>
  <si>
    <t>nein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</si>
</sst>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43" formatCode="_-* #,##0.00_-;\-* #,##0.00_-;_-* &quot;-&quot;??_-;_-@_-"/>
    <numFmt numFmtId="164" formatCode="_-* #,##0_-;\-* #,##0_-;_-* &quot;-&quot;??_-;_-@_-"/>
    <numFmt numFmtId="165" formatCode="0.0"/>
    <numFmt numFmtId="166" formatCode="0000000000000"/>
    <numFmt numFmtId="167" formatCode="0.000"/>
  </numFmts>
  <fonts count="169">
    <font>
      <sz val="11"/>
      <color theme="1"/>
      <name val="Calibri"/>
      <family val="2"/>
      <scheme val="minor"/>
    </font>
    <font>
      <sz val="11"/>
      <name val="Calibri"/>
      <family val="2"/>
      <scheme val="minor"/>
    </font>
    <font>
      <sz val="12"/>
      <name val="Arial"/>
      <family val="2"/>
    </font>
    <font>
      <sz val="11"/>
      <color theme="1"/>
      <name val="Arial"/>
      <family val="2"/>
    </font>
    <font>
      <sz val="9"/>
      <color theme="3"/>
      <name val="Calibri"/>
      <family val="2"/>
      <scheme val="minor"/>
    </font>
    <font>
      <sz val="10"/>
      <color theme="3"/>
      <name val="Calibri"/>
      <family val="2"/>
      <scheme val="minor"/>
    </font>
    <font>
      <sz val="12"/>
      <name val="Calibri"/>
      <family val="2"/>
      <scheme val="minor"/>
    </font>
    <font>
      <sz val="10"/>
      <name val="Calibri"/>
      <family val="2"/>
      <scheme val="minor"/>
    </font>
    <font>
      <sz val="12"/>
      <color theme="1"/>
      <name val="Gotham Book"/>
      <family val="3"/>
    </font>
    <font>
      <sz val="12"/>
      <color theme="1"/>
      <name val="Calibri"/>
      <family val="2"/>
      <scheme val="minor"/>
    </font>
    <font>
      <sz val="12"/>
      <name val="Arial"/>
      <family val="2"/>
    </font>
    <font>
      <sz val="10"/>
      <color theme="1"/>
      <name val="Calibri"/>
      <family val="2"/>
    </font>
    <font>
      <sz val="11"/>
      <color rgb="FF556270"/>
      <name val="Calibri"/>
      <family val="2"/>
      <scheme val="minor"/>
    </font>
    <font>
      <sz val="10"/>
      <color rgb="FF556270"/>
      <name val="Calibri"/>
      <family val="2"/>
      <scheme val="minor"/>
    </font>
    <font>
      <b/>
      <sz val="11"/>
      <color theme="1"/>
      <name val="Calibri"/>
      <family val="2"/>
      <scheme val="minor"/>
    </font>
    <font>
      <sz val="12"/>
      <color theme="1"/>
      <name val="Calibri"/>
      <family val="2"/>
    </font>
    <font>
      <sz val="11"/>
      <color theme="0" tint="-0.249977111117893"/>
      <name val="Calibri"/>
      <family val="2"/>
      <scheme val="minor"/>
    </font>
    <font>
      <b/>
      <sz val="11"/>
      <color theme="0" tint="-0.249977111117893"/>
      <name val="Calibri"/>
      <family val="2"/>
      <scheme val="minor"/>
    </font>
    <font>
      <b/>
      <sz val="11"/>
      <color theme="1" tint="0.14999847407452621"/>
      <name val="Calibri"/>
      <family val="2"/>
      <scheme val="minor"/>
    </font>
    <font>
      <sz val="11"/>
      <color theme="1" tint="0.14999847407452621"/>
      <name val="Calibri"/>
      <family val="2"/>
      <scheme val="minor"/>
    </font>
    <font>
      <b/>
      <sz val="10"/>
      <color theme="1"/>
      <name val="Gotham Book"/>
      <family val="3"/>
    </font>
    <font>
      <sz val="11"/>
      <color theme="1"/>
      <name val="Calibri"/>
      <family val="2"/>
      <scheme val="minor"/>
    </font>
    <font>
      <b/>
      <sz val="10"/>
      <color theme="1" tint="0.14999847407452621"/>
      <name val="Calibri"/>
      <family val="2"/>
      <scheme val="minor"/>
    </font>
    <font>
      <sz val="11"/>
      <color rgb="FFFF0000"/>
      <name val="Calibri"/>
      <family val="2"/>
      <scheme val="minor"/>
    </font>
    <font>
      <b/>
      <sz val="15"/>
      <color theme="3"/>
      <name val="Calibri"/>
      <family val="2"/>
      <scheme val="minor"/>
    </font>
    <font>
      <b/>
      <sz val="11"/>
      <color theme="3"/>
      <name val="Calibri"/>
      <family val="2"/>
      <scheme val="minor"/>
    </font>
    <font>
      <sz val="11"/>
      <color theme="2" tint="-0.499984740745262"/>
      <name val="Calibri"/>
      <family val="2"/>
      <scheme val="minor"/>
    </font>
    <font>
      <sz val="10"/>
      <color theme="2" tint="-0.499984740745262"/>
      <name val="Calibri"/>
      <family val="2"/>
      <scheme val="minor"/>
    </font>
    <font>
      <b/>
      <sz val="11"/>
      <name val="Calibri"/>
      <family val="2"/>
      <scheme val="minor"/>
    </font>
    <font>
      <b/>
      <sz val="12"/>
      <color rgb="FFC00000"/>
      <name val="Calibri"/>
      <family val="2"/>
      <scheme val="minor"/>
    </font>
    <font>
      <sz val="10"/>
      <color theme="0" tint="-0.249977111117893"/>
      <name val="Calibri"/>
      <family val="2"/>
      <scheme val="minor"/>
    </font>
    <font>
      <b/>
      <sz val="10"/>
      <color theme="0" tint="-0.249977111117893"/>
      <name val="Calibri"/>
      <family val="2"/>
      <scheme val="minor"/>
    </font>
    <font>
      <sz val="14"/>
      <name val="Calibri"/>
      <family val="2"/>
      <scheme val="minor"/>
    </font>
    <font>
      <sz val="11"/>
      <color theme="0"/>
      <name val="Calibri"/>
      <family val="2"/>
      <scheme val="minor"/>
    </font>
    <font>
      <sz val="9"/>
      <color theme="1"/>
      <name val="Calibri"/>
      <family val="2"/>
      <scheme val="minor"/>
    </font>
    <font>
      <b/>
      <sz val="36"/>
      <color theme="0"/>
      <name val="Calibri"/>
      <family val="2"/>
      <scheme val="minor"/>
    </font>
    <font>
      <b/>
      <sz val="26"/>
      <color theme="0"/>
      <name val="Calibri"/>
      <family val="2"/>
      <scheme val="minor"/>
    </font>
    <font>
      <sz val="12"/>
      <color rgb="FF140000"/>
      <name val="Calibri"/>
      <family val="2"/>
      <scheme val="minor"/>
    </font>
    <font>
      <sz val="11"/>
      <color theme="1"/>
      <name val="Calibri"/>
      <family val="2"/>
    </font>
    <font>
      <b/>
      <sz val="20"/>
      <color theme="3"/>
      <name val="Calibri"/>
      <family val="2"/>
    </font>
    <font>
      <b/>
      <sz val="22"/>
      <color theme="0"/>
      <name val="Calibri"/>
      <family val="2"/>
    </font>
    <font>
      <sz val="14"/>
      <color theme="1"/>
      <name val="Calibri"/>
      <family val="2"/>
    </font>
    <font>
      <b/>
      <sz val="16"/>
      <color theme="0"/>
      <name val="Calibri"/>
      <family val="2"/>
      <scheme val="minor"/>
    </font>
    <font>
      <b/>
      <sz val="22"/>
      <color rgb="FF400809"/>
      <name val="Calibri"/>
      <family val="2"/>
      <scheme val="minor"/>
    </font>
    <font>
      <b/>
      <sz val="12"/>
      <color rgb="FF400809"/>
      <name val="Calibri"/>
      <family val="2"/>
      <scheme val="minor"/>
    </font>
    <font>
      <sz val="11"/>
      <color rgb="FF000000"/>
      <name val="Calibri"/>
      <family val="2"/>
      <scheme val="minor"/>
    </font>
    <font>
      <b/>
      <sz val="16"/>
      <name val="Calibri"/>
      <family val="2"/>
      <scheme val="minor"/>
    </font>
    <font>
      <sz val="10"/>
      <color rgb="FF28334A"/>
      <name val="Calibri"/>
      <family val="2"/>
      <scheme val="minor"/>
    </font>
    <font>
      <sz val="14"/>
      <color rgb="FF28334A"/>
      <name val="Calibri"/>
      <family val="2"/>
      <scheme val="minor"/>
    </font>
    <font>
      <sz val="11"/>
      <color rgb="FF28334A"/>
      <name val="Calibri"/>
      <family val="2"/>
      <scheme val="minor"/>
    </font>
    <font>
      <u/>
      <sz val="12"/>
      <color rgb="FF28334A"/>
      <name val="Calibri"/>
      <family val="2"/>
      <scheme val="minor"/>
    </font>
    <font>
      <sz val="12"/>
      <color rgb="FF28334A"/>
      <name val="Calibri"/>
      <family val="2"/>
      <scheme val="minor"/>
    </font>
    <font>
      <sz val="9"/>
      <color rgb="FF28334A"/>
      <name val="Calibri"/>
      <family val="2"/>
      <scheme val="minor"/>
    </font>
    <font>
      <b/>
      <sz val="28"/>
      <color theme="0"/>
      <name val="Calibri"/>
      <family val="2"/>
      <scheme val="minor"/>
    </font>
    <font>
      <u/>
      <sz val="11"/>
      <color theme="0"/>
      <name val="Calibri"/>
      <family val="2"/>
      <scheme val="minor"/>
    </font>
    <font>
      <sz val="14"/>
      <color rgb="FF20293C"/>
      <name val="Calibri"/>
      <family val="2"/>
      <scheme val="minor"/>
    </font>
    <font>
      <sz val="10"/>
      <color rgb="FF20293C"/>
      <name val="Calibri"/>
      <family val="2"/>
      <scheme val="minor"/>
    </font>
    <font>
      <sz val="11"/>
      <color rgb="FF20293C"/>
      <name val="Calibri"/>
      <family val="2"/>
      <scheme val="minor"/>
    </font>
    <font>
      <sz val="8"/>
      <name val="Calibri"/>
      <family val="2"/>
      <scheme val="minor"/>
    </font>
    <font>
      <b/>
      <sz val="11"/>
      <color theme="0"/>
      <name val="Calibri"/>
      <family val="2"/>
      <scheme val="minor"/>
    </font>
    <font>
      <sz val="12"/>
      <color theme="0"/>
      <name val="Calibri"/>
      <family val="2"/>
      <scheme val="minor"/>
    </font>
    <font>
      <sz val="12"/>
      <color theme="1"/>
      <name val="Calibri Light"/>
      <family val="2"/>
    </font>
    <font>
      <sz val="10"/>
      <color theme="0"/>
      <name val="Calibri Light"/>
      <family val="2"/>
    </font>
    <font>
      <sz val="10"/>
      <color rgb="FF28334A"/>
      <name val="Calibri Light"/>
      <family val="2"/>
    </font>
    <font>
      <b/>
      <sz val="22"/>
      <color theme="0"/>
      <name val="Calibri Light"/>
      <family val="2"/>
    </font>
    <font>
      <b/>
      <sz val="11"/>
      <color theme="0"/>
      <name val="Calibri Light"/>
      <family val="2"/>
    </font>
    <font>
      <sz val="12"/>
      <color theme="0"/>
      <name val="Calibri Light"/>
      <family val="2"/>
    </font>
    <font>
      <sz val="10"/>
      <color theme="1"/>
      <name val="Calibri Light"/>
      <family val="2"/>
    </font>
    <font>
      <sz val="16"/>
      <color rgb="FF28334A"/>
      <name val="Calibri Light"/>
      <family val="2"/>
    </font>
    <font>
      <sz val="11"/>
      <color theme="0"/>
      <name val="Calibri Light"/>
      <family val="2"/>
    </font>
    <font>
      <u/>
      <sz val="12"/>
      <color rgb="FF28334A"/>
      <name val="Calibri Light"/>
      <family val="2"/>
    </font>
    <font>
      <sz val="12"/>
      <name val="Calibri Light"/>
      <family val="2"/>
    </font>
    <font>
      <sz val="11"/>
      <color theme="1"/>
      <name val="Calibri Light"/>
      <family val="2"/>
    </font>
    <font>
      <b/>
      <sz val="10"/>
      <name val="Calibri Light"/>
      <family val="2"/>
    </font>
    <font>
      <sz val="10"/>
      <color theme="1" tint="4.9989318521683403E-2"/>
      <name val="Calibri Light"/>
      <family val="2"/>
    </font>
    <font>
      <sz val="11"/>
      <name val="Calibri Light"/>
      <family val="2"/>
    </font>
    <font>
      <b/>
      <sz val="11"/>
      <name val="Calibri Light"/>
      <family val="2"/>
    </font>
    <font>
      <b/>
      <sz val="11"/>
      <color theme="1"/>
      <name val="Calibri Light"/>
      <family val="2"/>
    </font>
    <font>
      <u/>
      <sz val="9"/>
      <color theme="1"/>
      <name val="Calibri"/>
      <family val="2"/>
      <scheme val="minor"/>
    </font>
    <font>
      <u/>
      <sz val="10"/>
      <color theme="1"/>
      <name val="Calibri Light"/>
      <family val="2"/>
    </font>
    <font>
      <i/>
      <sz val="11"/>
      <name val="Calibri Light"/>
      <family val="2"/>
    </font>
    <font>
      <sz val="11"/>
      <color theme="1" tint="4.9989318521683403E-2"/>
      <name val="Calibri Light"/>
      <family val="2"/>
    </font>
    <font>
      <b/>
      <i/>
      <sz val="11"/>
      <name val="Calibri Light"/>
      <family val="2"/>
    </font>
    <font>
      <sz val="11"/>
      <color rgb="FFC00000"/>
      <name val="Calibri Light"/>
      <family val="2"/>
    </font>
    <font>
      <b/>
      <sz val="14"/>
      <name val="Calibri Light"/>
      <family val="2"/>
    </font>
    <font>
      <b/>
      <sz val="16"/>
      <name val="Calibri Light"/>
      <family val="2"/>
    </font>
    <font>
      <b/>
      <sz val="14"/>
      <color theme="3"/>
      <name val="Calibri Light"/>
      <family val="2"/>
    </font>
    <font>
      <b/>
      <sz val="8"/>
      <color rgb="FFFF0000"/>
      <name val="Calibri Light"/>
      <family val="2"/>
    </font>
    <font>
      <sz val="28"/>
      <color theme="1"/>
      <name val="Calibri"/>
      <family val="2"/>
      <scheme val="minor"/>
    </font>
    <font>
      <sz val="11.5"/>
      <color rgb="FF28334A"/>
      <name val="Calibri"/>
      <family val="2"/>
      <scheme val="minor"/>
    </font>
    <font>
      <sz val="11.5"/>
      <name val="Calibri"/>
      <family val="2"/>
      <scheme val="minor"/>
    </font>
    <font>
      <b/>
      <sz val="26"/>
      <color theme="0"/>
      <name val="Calibri Light"/>
      <family val="2"/>
    </font>
    <font>
      <sz val="20"/>
      <name val="Calibri"/>
      <family val="2"/>
      <scheme val="minor"/>
    </font>
    <font>
      <sz val="9"/>
      <color theme="0" tint="-0.249977111117893"/>
      <name val="Calibri"/>
      <family val="2"/>
      <scheme val="minor"/>
    </font>
    <font>
      <sz val="14"/>
      <color rgb="FF140000"/>
      <name val="Calibri"/>
      <family val="2"/>
      <scheme val="minor"/>
    </font>
    <font>
      <sz val="16"/>
      <color rgb="FF140000"/>
      <name val="Calibri"/>
      <family val="2"/>
      <scheme val="minor"/>
    </font>
    <font>
      <sz val="16"/>
      <color rgb="FF28334A"/>
      <name val="Calibri"/>
      <family val="2"/>
      <scheme val="minor"/>
    </font>
    <font>
      <b/>
      <sz val="12"/>
      <color rgb="FF400809"/>
      <name val="Calibri Light"/>
      <family val="2"/>
      <scheme val="major"/>
    </font>
    <font>
      <b/>
      <sz val="10"/>
      <color rgb="FF400809"/>
      <name val="Calibri Light"/>
      <family val="2"/>
      <scheme val="major"/>
    </font>
    <font>
      <u/>
      <sz val="11"/>
      <color theme="10"/>
      <name val="Calibri"/>
      <family val="2"/>
      <scheme val="minor"/>
    </font>
    <font>
      <b/>
      <sz val="9"/>
      <color theme="4"/>
      <name val="Calibri"/>
      <family val="2"/>
      <scheme val="minor"/>
    </font>
    <font>
      <b/>
      <u/>
      <sz val="10"/>
      <color rgb="FFC00000"/>
      <name val="Calibri Light"/>
      <family val="2"/>
    </font>
    <font>
      <b/>
      <sz val="9"/>
      <color rgb="FFC00000"/>
      <name val="Calibri Light"/>
      <family val="2"/>
    </font>
    <font>
      <b/>
      <sz val="14"/>
      <color rgb="FF28334A"/>
      <name val="Calibri Light"/>
      <family val="2"/>
      <scheme val="major"/>
    </font>
    <font>
      <sz val="18"/>
      <name val="Calibri"/>
      <family val="2"/>
      <scheme val="minor"/>
    </font>
    <font>
      <b/>
      <sz val="16"/>
      <color rgb="FF28334A"/>
      <name val="Calibri Light"/>
      <family val="2"/>
      <scheme val="major"/>
    </font>
    <font>
      <sz val="11"/>
      <color rgb="FF002060"/>
      <name val="Calibri Light"/>
      <family val="2"/>
      <scheme val="major"/>
    </font>
    <font>
      <b/>
      <sz val="11"/>
      <color rgb="FFC00000"/>
      <name val="Calibri"/>
      <family val="2"/>
      <scheme val="minor"/>
    </font>
    <font>
      <b/>
      <sz val="10"/>
      <color theme="1" tint="4.9989318521683403E-2"/>
      <name val="Calibri Light"/>
      <family val="2"/>
    </font>
    <font>
      <b/>
      <u/>
      <sz val="11"/>
      <color theme="3"/>
      <name val="Calibri Light"/>
      <family val="2"/>
    </font>
    <font>
      <sz val="11"/>
      <color theme="3"/>
      <name val="Calibri Light"/>
      <family val="2"/>
    </font>
    <font>
      <sz val="10"/>
      <color theme="3"/>
      <name val="Calibri Light"/>
      <family val="2"/>
    </font>
    <font>
      <b/>
      <sz val="26"/>
      <color theme="0"/>
      <name val="Calibri Light"/>
      <family val="2"/>
      <scheme val="major"/>
    </font>
    <font>
      <b/>
      <sz val="24"/>
      <color theme="0"/>
      <name val="Calibri Light"/>
      <family val="2"/>
      <scheme val="major"/>
    </font>
    <font>
      <sz val="11"/>
      <color theme="1"/>
      <name val="Segoe UI"/>
      <family val="2"/>
    </font>
    <font>
      <sz val="10"/>
      <color theme="1" tint="0.14999847407452621"/>
      <name val="Calibri"/>
      <family val="2"/>
      <scheme val="minor"/>
    </font>
    <font>
      <sz val="10"/>
      <name val="Calibri Light"/>
      <family val="2"/>
      <scheme val="major"/>
    </font>
    <font>
      <i/>
      <sz val="10"/>
      <name val="Calibri Light"/>
      <family val="2"/>
      <scheme val="major"/>
    </font>
    <font>
      <b/>
      <sz val="10"/>
      <name val="Calibri Light"/>
      <family val="2"/>
      <scheme val="major"/>
    </font>
    <font>
      <b/>
      <strike/>
      <sz val="10"/>
      <name val="Calibri Light"/>
      <family val="2"/>
      <scheme val="major"/>
    </font>
    <font>
      <b/>
      <sz val="22"/>
      <color theme="0"/>
      <name val="Calibri Light"/>
      <family val="2"/>
      <scheme val="major"/>
    </font>
    <font>
      <b/>
      <sz val="10"/>
      <name val="Calibri"/>
      <family val="2"/>
      <scheme val="minor"/>
    </font>
    <font>
      <sz val="10"/>
      <color rgb="FF4A4A44"/>
      <name val="Arial"/>
      <family val="2"/>
    </font>
    <font>
      <b/>
      <sz val="18"/>
      <color rgb="FF28334A"/>
      <name val="Calibri"/>
      <family val="2"/>
    </font>
    <font>
      <b/>
      <sz val="10"/>
      <color rgb="FF28334A"/>
      <name val="Calibri"/>
      <family val="2"/>
    </font>
    <font>
      <sz val="12"/>
      <color rgb="FF28334A"/>
      <name val="Calibri"/>
      <family val="2"/>
    </font>
    <font>
      <b/>
      <sz val="9"/>
      <color rgb="FF777777"/>
      <name val="Calibri"/>
      <family val="2"/>
    </font>
    <font>
      <b/>
      <sz val="9"/>
      <color theme="1"/>
      <name val="Calibri"/>
      <family val="2"/>
    </font>
    <font>
      <sz val="9"/>
      <color theme="1"/>
      <name val="Calibri"/>
      <family val="2"/>
    </font>
    <font>
      <sz val="9"/>
      <color rgb="FF28334A"/>
      <name val="Calibri"/>
      <family val="2"/>
    </font>
    <font>
      <sz val="10"/>
      <color rgb="FF556270"/>
      <name val="Calibri"/>
      <family val="2"/>
    </font>
    <font>
      <b/>
      <i/>
      <sz val="9"/>
      <color rgb="FF28334A"/>
      <name val="Calibri"/>
      <family val="2"/>
    </font>
    <font>
      <i/>
      <sz val="9"/>
      <color rgb="FF28334A"/>
      <name val="Calibri"/>
      <family val="2"/>
    </font>
    <font>
      <b/>
      <sz val="12"/>
      <color theme="1" tint="0.14999847407452621"/>
      <name val="Calibri"/>
      <family val="2"/>
    </font>
    <font>
      <b/>
      <sz val="12"/>
      <color theme="1" tint="0.14999847407452621"/>
      <name val="Calibri"/>
      <family val="2"/>
      <scheme val="minor"/>
    </font>
    <font>
      <b/>
      <sz val="28"/>
      <color theme="0"/>
      <name val="Calibri Light"/>
      <family val="2"/>
      <scheme val="major"/>
    </font>
    <font>
      <u/>
      <sz val="10"/>
      <color theme="1" tint="4.9989318521683403E-2"/>
      <name val="Calibri Light"/>
      <family val="2"/>
    </font>
    <font>
      <i/>
      <sz val="11"/>
      <color theme="1" tint="0.499984740745262"/>
      <name val="Calibri"/>
      <family val="2"/>
      <scheme val="minor"/>
    </font>
    <font>
      <b/>
      <i/>
      <sz val="10"/>
      <color theme="1" tint="0.499984740745262"/>
      <name val="Calibri"/>
      <family val="2"/>
      <scheme val="minor"/>
    </font>
    <font>
      <i/>
      <sz val="10"/>
      <color theme="1" tint="0.499984740745262"/>
      <name val="Calibri"/>
      <family val="2"/>
      <scheme val="minor"/>
    </font>
    <font>
      <i/>
      <sz val="9"/>
      <color theme="1" tint="0.499984740745262"/>
      <name val="Calibri"/>
      <family val="2"/>
      <scheme val="minor"/>
    </font>
    <font>
      <sz val="10"/>
      <color rgb="FFFF0000"/>
      <name val="Calibri"/>
      <family val="2"/>
      <scheme val="minor"/>
    </font>
    <font>
      <sz val="9"/>
      <color rgb="FFFF0000"/>
      <name val="Calibri"/>
      <family val="2"/>
      <scheme val="minor"/>
    </font>
    <font>
      <sz val="10"/>
      <color theme="1"/>
      <name val="Calibri"/>
      <family val="2"/>
      <scheme val="minor"/>
    </font>
    <font>
      <sz val="10"/>
      <color rgb="FF00B050"/>
      <name val="Calibri"/>
      <family val="2"/>
      <scheme val="minor"/>
    </font>
    <font>
      <sz val="11"/>
      <color rgb="FF000000"/>
      <name val="Calibri"/>
      <family val="2"/>
    </font>
    <font>
      <sz val="11"/>
      <color rgb="FF000000"/>
      <name val="Arial"/>
      <family val="2"/>
    </font>
    <font>
      <i/>
      <sz val="11"/>
      <color theme="1"/>
      <name val="Calibri"/>
      <family val="2"/>
      <scheme val="minor"/>
    </font>
    <font>
      <sz val="12"/>
      <color rgb="FF4A4A44"/>
      <name val="Arial"/>
      <family val="2"/>
    </font>
    <font>
      <sz val="11"/>
      <color rgb="FF1A1A1A"/>
      <name val="Aptos Narrow"/>
      <family val="2"/>
    </font>
    <font>
      <sz val="11"/>
      <color theme="1"/>
      <name val="Aptos Narrow"/>
      <family val="2"/>
    </font>
    <font>
      <i/>
      <sz val="11"/>
      <name val="Calibri"/>
      <family val="2"/>
      <scheme val="minor"/>
    </font>
    <font>
      <sz val="8"/>
      <color theme="1"/>
      <name val="Calibri"/>
      <family val="2"/>
      <scheme val="minor"/>
    </font>
    <font>
      <i/>
      <sz val="11"/>
      <color theme="1"/>
      <name val="Aptos"/>
      <family val="2"/>
    </font>
    <font>
      <sz val="11"/>
      <color rgb="FF09090B"/>
      <name val="Calibri"/>
      <family val="2"/>
    </font>
    <font>
      <i/>
      <sz val="11"/>
      <color rgb="FF09090B"/>
      <name val="Calibri"/>
      <family val="2"/>
    </font>
    <font>
      <b/>
      <sz val="11"/>
      <color rgb="FF09090B"/>
      <name val="Calibri"/>
      <family val="2"/>
    </font>
    <font>
      <b/>
      <strike/>
      <sz val="11"/>
      <color theme="1"/>
      <name val="Calibri"/>
      <family val="2"/>
      <scheme val="minor"/>
    </font>
    <font>
      <b/>
      <sz val="11"/>
      <color theme="1"/>
      <name val="Segoe UI"/>
      <family val="2"/>
    </font>
    <font>
      <sz val="9"/>
      <name val="Calibri"/>
      <family val="2"/>
      <scheme val="minor"/>
    </font>
    <font>
      <u/>
      <sz val="11"/>
      <name val="Calibri"/>
      <family val="2"/>
      <scheme val="minor"/>
    </font>
    <font>
      <u/>
      <sz val="12"/>
      <name val="Calibri"/>
      <family val="2"/>
      <scheme val="minor"/>
    </font>
    <font>
      <sz val="9"/>
      <color theme="0"/>
      <name val="Calibri"/>
      <family val="2"/>
      <scheme val="minor"/>
    </font>
    <font>
      <sz val="22"/>
      <color theme="0"/>
      <name val="Calibri"/>
      <family val="2"/>
      <scheme val="minor"/>
    </font>
    <font>
      <sz val="11"/>
      <color rgb="FFEA5C5E"/>
      <name val="Calibri"/>
      <family val="2"/>
      <scheme val="minor"/>
    </font>
    <font>
      <sz val="10"/>
      <color theme="1" tint="0.499984740745262"/>
      <name val="Calibri"/>
      <family val="2"/>
      <scheme val="minor"/>
    </font>
    <font>
      <sz val="9"/>
      <color theme="1" tint="0.499984740745262"/>
      <name val="Calibri"/>
      <family val="2"/>
      <scheme val="minor"/>
    </font>
    <font>
      <sz val="12"/>
      <color rgb="FFFF0000"/>
      <name val="Calibri"/>
      <family val="2"/>
      <scheme val="minor"/>
    </font>
    <font>
      <sz val="8"/>
      <color theme="3"/>
      <name val="Calibri"/>
      <family val="2"/>
    </font>
  </fonts>
  <fills count="31">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rgb="FFEA5C5E"/>
        <bgColor indexed="64"/>
      </patternFill>
    </fill>
    <fill>
      <patternFill patternType="solid">
        <fgColor rgb="FFFBDDDE"/>
        <bgColor indexed="64"/>
      </patternFill>
    </fill>
    <fill>
      <patternFill patternType="solid">
        <fgColor rgb="FFEF8184"/>
        <bgColor indexed="64"/>
      </patternFill>
    </fill>
    <fill>
      <patternFill patternType="solid">
        <fgColor rgb="FFFFC000"/>
        <bgColor indexed="64"/>
      </patternFill>
    </fill>
    <fill>
      <patternFill patternType="solid">
        <fgColor theme="7" tint="0.59999389629810485"/>
        <bgColor indexed="64"/>
      </patternFill>
    </fill>
    <fill>
      <patternFill patternType="solid">
        <fgColor theme="9" tint="-0.249977111117893"/>
        <bgColor indexed="64"/>
      </patternFill>
    </fill>
    <fill>
      <patternFill patternType="solid">
        <fgColor rgb="FFFFFF00"/>
        <bgColor indexed="64"/>
      </patternFill>
    </fill>
    <fill>
      <patternFill patternType="solid">
        <fgColor rgb="FFFDE9F6"/>
        <bgColor indexed="64"/>
      </patternFill>
    </fill>
    <fill>
      <patternFill patternType="solid">
        <fgColor theme="0" tint="-4.9989318521683403E-2"/>
        <bgColor indexed="64"/>
      </patternFill>
    </fill>
    <fill>
      <patternFill patternType="solid">
        <fgColor theme="2"/>
        <bgColor indexed="64"/>
      </patternFill>
    </fill>
    <fill>
      <patternFill patternType="solid">
        <fgColor theme="7" tint="0.79998168889431442"/>
        <bgColor indexed="64"/>
      </patternFill>
    </fill>
    <fill>
      <patternFill patternType="solid">
        <fgColor rgb="FF28334A"/>
        <bgColor indexed="64"/>
      </patternFill>
    </fill>
    <fill>
      <patternFill patternType="solid">
        <fgColor rgb="FFBC504D"/>
        <bgColor indexed="64"/>
      </patternFill>
    </fill>
    <fill>
      <patternFill patternType="solid">
        <fgColor theme="3" tint="-0.249977111117893"/>
        <bgColor indexed="64"/>
      </patternFill>
    </fill>
    <fill>
      <patternFill patternType="solid">
        <fgColor rgb="FFFFFFFF"/>
        <bgColor rgb="FFFFFFFF"/>
      </patternFill>
    </fill>
    <fill>
      <patternFill patternType="solid">
        <fgColor rgb="FFFFFF00"/>
        <bgColor rgb="FFFFFFFF"/>
      </patternFill>
    </fill>
    <fill>
      <patternFill patternType="solid">
        <fgColor theme="0"/>
        <bgColor theme="4" tint="0.79998168889431442"/>
      </patternFill>
    </fill>
    <fill>
      <patternFill patternType="solid">
        <fgColor theme="7" tint="0.79998168889431442"/>
        <bgColor theme="4" tint="0.79998168889431442"/>
      </patternFill>
    </fill>
    <fill>
      <patternFill patternType="solid">
        <fgColor theme="7"/>
        <bgColor indexed="64"/>
      </patternFill>
    </fill>
    <fill>
      <patternFill patternType="solid">
        <fgColor theme="0" tint="-0.14999847407452621"/>
        <bgColor indexed="64"/>
      </patternFill>
    </fill>
    <fill>
      <patternFill patternType="solid">
        <fgColor rgb="FFFFFFFF"/>
        <bgColor indexed="64"/>
      </patternFill>
    </fill>
    <fill>
      <patternFill patternType="solid">
        <fgColor rgb="FF00B0F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5F5F5"/>
        <bgColor indexed="64"/>
      </patternFill>
    </fill>
    <fill>
      <patternFill patternType="solid">
        <fgColor rgb="FFFFF3E5"/>
        <bgColor indexed="64"/>
      </patternFill>
    </fill>
    <fill>
      <patternFill patternType="solid">
        <fgColor rgb="FFF9D1B5"/>
        <bgColor indexed="64"/>
      </patternFill>
    </fill>
  </fills>
  <borders count="99">
    <border>
      <left/>
      <right/>
      <top/>
      <bottom/>
      <diagonal/>
    </border>
    <border>
      <left/>
      <right/>
      <top style="medium">
        <color indexed="64"/>
      </top>
      <bottom style="medium">
        <color indexed="64"/>
      </bottom>
      <diagonal/>
    </border>
    <border>
      <left style="medium">
        <color indexed="64"/>
      </left>
      <right style="medium">
        <color indexed="64"/>
      </right>
      <top style="dashed">
        <color indexed="64"/>
      </top>
      <bottom style="dashed">
        <color indexed="64"/>
      </bottom>
      <diagonal/>
    </border>
    <border>
      <left style="medium">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hair">
        <color auto="1"/>
      </top>
      <bottom style="hair">
        <color auto="1"/>
      </bottom>
      <diagonal/>
    </border>
    <border>
      <left style="thin">
        <color indexed="64"/>
      </left>
      <right/>
      <top style="hair">
        <color indexed="64"/>
      </top>
      <bottom style="hair">
        <color indexed="64"/>
      </bottom>
      <diagonal/>
    </border>
    <border>
      <left style="medium">
        <color indexed="64"/>
      </left>
      <right style="dotted">
        <color indexed="64"/>
      </right>
      <top/>
      <bottom style="dotted">
        <color indexed="64"/>
      </bottom>
      <diagonal/>
    </border>
    <border>
      <left style="thin">
        <color indexed="64"/>
      </left>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ck">
        <color theme="4"/>
      </bottom>
      <diagonal/>
    </border>
    <border>
      <left/>
      <right/>
      <top/>
      <bottom style="medium">
        <color theme="4" tint="0.39997558519241921"/>
      </bottom>
      <diagonal/>
    </border>
    <border>
      <left/>
      <right style="medium">
        <color indexed="64"/>
      </right>
      <top style="medium">
        <color indexed="64"/>
      </top>
      <bottom style="medium">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dotted">
        <color indexed="64"/>
      </left>
      <right/>
      <top/>
      <bottom style="dotted">
        <color indexed="64"/>
      </bottom>
      <diagonal/>
    </border>
    <border>
      <left/>
      <right style="dotted">
        <color indexed="64"/>
      </right>
      <top/>
      <bottom style="dotted">
        <color indexed="64"/>
      </bottom>
      <diagonal/>
    </border>
    <border>
      <left/>
      <right/>
      <top/>
      <bottom style="dotted">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medium">
        <color theme="3"/>
      </left>
      <right style="thin">
        <color indexed="64"/>
      </right>
      <top style="medium">
        <color theme="3"/>
      </top>
      <bottom style="medium">
        <color theme="3"/>
      </bottom>
      <diagonal/>
    </border>
    <border>
      <left style="thin">
        <color indexed="64"/>
      </left>
      <right style="thin">
        <color indexed="64"/>
      </right>
      <top style="medium">
        <color theme="3"/>
      </top>
      <bottom style="medium">
        <color theme="3"/>
      </bottom>
      <diagonal/>
    </border>
    <border>
      <left style="thin">
        <color indexed="64"/>
      </left>
      <right style="medium">
        <color theme="3"/>
      </right>
      <top style="medium">
        <color theme="3"/>
      </top>
      <bottom style="medium">
        <color theme="3"/>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thin">
        <color rgb="FF000000"/>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rgb="FFE6E6E6"/>
      </left>
      <right style="medium">
        <color rgb="FFE6E6E6"/>
      </right>
      <top style="medium">
        <color rgb="FFE6E6E6"/>
      </top>
      <bottom style="medium">
        <color rgb="FFE6E6E6"/>
      </bottom>
      <diagonal/>
    </border>
    <border>
      <left/>
      <right/>
      <top style="hair">
        <color auto="1"/>
      </top>
      <bottom/>
      <diagonal/>
    </border>
    <border>
      <left/>
      <right style="thin">
        <color indexed="64"/>
      </right>
      <top style="hair">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theme="1"/>
      </right>
      <top style="thin">
        <color indexed="64"/>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style="thin">
        <color indexed="64"/>
      </bottom>
      <diagonal/>
    </border>
    <border>
      <left style="thin">
        <color theme="1"/>
      </left>
      <right/>
      <top/>
      <bottom style="thin">
        <color indexed="64"/>
      </bottom>
      <diagonal/>
    </border>
    <border>
      <left/>
      <right style="thin">
        <color rgb="FF20293C"/>
      </right>
      <top/>
      <bottom/>
      <diagonal/>
    </border>
    <border>
      <left style="thin">
        <color rgb="FF20293C"/>
      </left>
      <right/>
      <top style="thin">
        <color rgb="FF20293C"/>
      </top>
      <bottom/>
      <diagonal/>
    </border>
    <border>
      <left/>
      <right/>
      <top style="thin">
        <color rgb="FF20293C"/>
      </top>
      <bottom/>
      <diagonal/>
    </border>
    <border>
      <left/>
      <right style="thin">
        <color rgb="FF20293C"/>
      </right>
      <top style="thin">
        <color rgb="FF20293C"/>
      </top>
      <bottom/>
      <diagonal/>
    </border>
    <border>
      <left style="thin">
        <color rgb="FF20293C"/>
      </left>
      <right/>
      <top/>
      <bottom/>
      <diagonal/>
    </border>
    <border>
      <left style="thin">
        <color rgb="FF20293C"/>
      </left>
      <right/>
      <top/>
      <bottom style="thin">
        <color rgb="FF20293C"/>
      </bottom>
      <diagonal/>
    </border>
    <border>
      <left/>
      <right/>
      <top/>
      <bottom style="thin">
        <color rgb="FF20293C"/>
      </bottom>
      <diagonal/>
    </border>
    <border>
      <left/>
      <right style="thin">
        <color rgb="FF20293C"/>
      </right>
      <top/>
      <bottom style="thin">
        <color rgb="FF20293C"/>
      </bottom>
      <diagonal/>
    </border>
  </borders>
  <cellStyleXfs count="13">
    <xf numFmtId="0" fontId="0" fillId="0" borderId="0"/>
    <xf numFmtId="0" fontId="3" fillId="0" borderId="0"/>
    <xf numFmtId="0" fontId="10" fillId="0" borderId="0"/>
    <xf numFmtId="0" fontId="2" fillId="0" borderId="0"/>
    <xf numFmtId="43" fontId="21" fillId="0" borderId="0" applyFont="0" applyFill="0" applyBorder="0" applyAlignment="0" applyProtection="0"/>
    <xf numFmtId="0" fontId="24" fillId="0" borderId="28" applyNumberFormat="0" applyFill="0" applyAlignment="0" applyProtection="0"/>
    <xf numFmtId="0" fontId="25" fillId="0" borderId="29" applyNumberFormat="0" applyFill="0" applyAlignment="0" applyProtection="0"/>
    <xf numFmtId="43" fontId="21" fillId="0" borderId="0" applyFont="0" applyFill="0" applyBorder="0" applyAlignment="0" applyProtection="0"/>
    <xf numFmtId="0" fontId="2" fillId="0" borderId="0"/>
    <xf numFmtId="0" fontId="99" fillId="0" borderId="0" applyNumberForma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4" fontId="21" fillId="0" borderId="0" applyFont="0" applyFill="0" applyBorder="0" applyAlignment="0" applyProtection="0"/>
  </cellStyleXfs>
  <cellXfs count="785">
    <xf numFmtId="0" fontId="0" fillId="0" borderId="0" xfId="0"/>
    <xf numFmtId="0" fontId="8" fillId="0" borderId="2" xfId="0" applyFont="1" applyBorder="1"/>
    <xf numFmtId="0" fontId="0" fillId="0" borderId="0" xfId="0" applyAlignment="1">
      <alignment horizontal="left" vertical="center"/>
    </xf>
    <xf numFmtId="0" fontId="0" fillId="3" borderId="0" xfId="0" applyFill="1" applyAlignment="1">
      <alignment horizontal="left" vertical="center"/>
    </xf>
    <xf numFmtId="0" fontId="14" fillId="3" borderId="20" xfId="0" applyFont="1" applyFill="1" applyBorder="1" applyAlignment="1">
      <alignment horizontal="center" vertical="center"/>
    </xf>
    <xf numFmtId="0" fontId="0" fillId="3" borderId="10" xfId="0" applyFill="1" applyBorder="1" applyAlignment="1">
      <alignment horizontal="center" vertical="center"/>
    </xf>
    <xf numFmtId="0" fontId="0" fillId="3" borderId="11" xfId="0" applyFill="1" applyBorder="1" applyAlignment="1">
      <alignment horizontal="center" vertical="center"/>
    </xf>
    <xf numFmtId="0" fontId="14" fillId="3" borderId="11" xfId="0" applyFont="1" applyFill="1" applyBorder="1" applyAlignment="1">
      <alignment horizontal="center" vertical="center"/>
    </xf>
    <xf numFmtId="0" fontId="16" fillId="9" borderId="11" xfId="0" applyFont="1" applyFill="1" applyBorder="1" applyAlignment="1">
      <alignment wrapText="1"/>
    </xf>
    <xf numFmtId="0" fontId="16" fillId="0" borderId="0" xfId="0" applyFont="1" applyAlignment="1">
      <alignment wrapText="1"/>
    </xf>
    <xf numFmtId="0" fontId="18" fillId="7" borderId="0" xfId="0" applyFont="1" applyFill="1" applyAlignment="1">
      <alignment horizontal="left" vertical="center"/>
    </xf>
    <xf numFmtId="0" fontId="0" fillId="0" borderId="0" xfId="0" applyAlignment="1">
      <alignment horizontal="left" vertical="center" wrapText="1"/>
    </xf>
    <xf numFmtId="0" fontId="16" fillId="0" borderId="0" xfId="0" applyFont="1" applyAlignment="1">
      <alignment horizontal="left" vertical="center" wrapText="1"/>
    </xf>
    <xf numFmtId="0" fontId="16" fillId="0" borderId="0" xfId="0" applyFont="1"/>
    <xf numFmtId="0" fontId="14" fillId="3" borderId="0" xfId="0" applyFont="1" applyFill="1" applyAlignment="1" applyProtection="1">
      <alignment horizontal="left"/>
      <protection locked="0"/>
    </xf>
    <xf numFmtId="0" fontId="16" fillId="12" borderId="0" xfId="0" applyFont="1" applyFill="1" applyAlignment="1">
      <alignment wrapText="1"/>
    </xf>
    <xf numFmtId="0" fontId="0" fillId="12" borderId="0" xfId="0" applyFill="1" applyAlignment="1">
      <alignment horizontal="left" vertical="center"/>
    </xf>
    <xf numFmtId="0" fontId="14" fillId="12" borderId="0" xfId="0" applyFont="1" applyFill="1" applyAlignment="1">
      <alignment horizontal="left" vertical="center"/>
    </xf>
    <xf numFmtId="0" fontId="0" fillId="10" borderId="0" xfId="0" applyFill="1" applyAlignment="1">
      <alignment horizontal="left" vertical="center"/>
    </xf>
    <xf numFmtId="0" fontId="14" fillId="3" borderId="0" xfId="0" applyFont="1" applyFill="1" applyAlignment="1">
      <alignment horizontal="left" vertical="center"/>
    </xf>
    <xf numFmtId="0" fontId="16" fillId="9" borderId="11" xfId="0" applyFont="1" applyFill="1" applyBorder="1"/>
    <xf numFmtId="0" fontId="16" fillId="12" borderId="0" xfId="0" applyFont="1" applyFill="1"/>
    <xf numFmtId="0" fontId="0" fillId="11" borderId="0" xfId="0" applyFill="1" applyAlignment="1">
      <alignment horizontal="left" vertical="center"/>
    </xf>
    <xf numFmtId="0" fontId="0" fillId="12" borderId="0" xfId="0" applyFill="1"/>
    <xf numFmtId="0" fontId="45" fillId="0" borderId="0" xfId="0" applyFont="1"/>
    <xf numFmtId="49" fontId="32" fillId="0" borderId="33" xfId="0" applyNumberFormat="1" applyFont="1" applyBorder="1" applyAlignment="1" applyProtection="1">
      <alignment vertical="center" wrapText="1"/>
      <protection locked="0"/>
    </xf>
    <xf numFmtId="49" fontId="32" fillId="0" borderId="21" xfId="0" applyNumberFormat="1" applyFont="1" applyBorder="1" applyAlignment="1" applyProtection="1">
      <alignment vertical="center" wrapText="1"/>
      <protection locked="0"/>
    </xf>
    <xf numFmtId="49" fontId="32" fillId="0" borderId="35" xfId="0" applyNumberFormat="1" applyFont="1" applyBorder="1" applyAlignment="1" applyProtection="1">
      <alignment vertical="center" wrapText="1"/>
      <protection locked="0"/>
    </xf>
    <xf numFmtId="49" fontId="32" fillId="0" borderId="36" xfId="0" applyNumberFormat="1" applyFont="1" applyBorder="1" applyAlignment="1" applyProtection="1">
      <alignment vertical="center" wrapText="1"/>
      <protection locked="0"/>
    </xf>
    <xf numFmtId="49" fontId="32" fillId="0" borderId="37" xfId="0" applyNumberFormat="1" applyFont="1" applyBorder="1" applyAlignment="1" applyProtection="1">
      <alignment vertical="center" wrapText="1"/>
      <protection locked="0"/>
    </xf>
    <xf numFmtId="0" fontId="44" fillId="3" borderId="0" xfId="5" applyNumberFormat="1" applyFont="1" applyFill="1" applyBorder="1" applyAlignment="1" applyProtection="1">
      <alignment horizontal="left" vertical="top" wrapText="1"/>
      <protection locked="0"/>
    </xf>
    <xf numFmtId="0" fontId="16" fillId="14" borderId="0" xfId="0" applyFont="1" applyFill="1"/>
    <xf numFmtId="0" fontId="14" fillId="14" borderId="11" xfId="0" applyFont="1" applyFill="1" applyBorder="1" applyAlignment="1">
      <alignment horizontal="center" vertical="center"/>
    </xf>
    <xf numFmtId="0" fontId="0" fillId="18" borderId="38" xfId="0" applyFill="1" applyBorder="1" applyAlignment="1">
      <alignment horizontal="left" vertical="center"/>
    </xf>
    <xf numFmtId="0" fontId="0" fillId="18" borderId="39" xfId="0" applyFill="1" applyBorder="1" applyAlignment="1">
      <alignment horizontal="left" vertical="center"/>
    </xf>
    <xf numFmtId="0" fontId="0" fillId="19" borderId="38" xfId="0" applyFill="1" applyBorder="1" applyAlignment="1">
      <alignment horizontal="left" vertical="center"/>
    </xf>
    <xf numFmtId="0" fontId="0" fillId="19" borderId="39" xfId="0" applyFill="1" applyBorder="1" applyAlignment="1">
      <alignment horizontal="left" vertical="center"/>
    </xf>
    <xf numFmtId="0" fontId="34" fillId="20" borderId="48" xfId="0" applyFont="1" applyFill="1" applyBorder="1" applyAlignment="1">
      <alignment vertical="center"/>
    </xf>
    <xf numFmtId="0" fontId="34" fillId="3" borderId="49" xfId="0" applyFont="1" applyFill="1" applyBorder="1" applyAlignment="1">
      <alignment vertical="center" wrapText="1"/>
    </xf>
    <xf numFmtId="0" fontId="34" fillId="14" borderId="49" xfId="0" applyFont="1" applyFill="1" applyBorder="1" applyAlignment="1">
      <alignment vertical="center" wrapText="1"/>
    </xf>
    <xf numFmtId="0" fontId="34" fillId="0" borderId="0" xfId="0" applyFont="1" applyAlignment="1">
      <alignment vertical="center"/>
    </xf>
    <xf numFmtId="0" fontId="34" fillId="20" borderId="49" xfId="0" applyFont="1" applyFill="1" applyBorder="1" applyAlignment="1">
      <alignment vertical="center" wrapText="1"/>
    </xf>
    <xf numFmtId="0" fontId="34" fillId="21" borderId="49" xfId="0" applyFont="1" applyFill="1" applyBorder="1" applyAlignment="1">
      <alignment vertical="center" wrapText="1"/>
    </xf>
    <xf numFmtId="14" fontId="43" fillId="13" borderId="0" xfId="0" applyNumberFormat="1" applyFont="1" applyFill="1" applyAlignment="1" applyProtection="1">
      <alignment horizontal="left"/>
      <protection locked="0"/>
    </xf>
    <xf numFmtId="0" fontId="23" fillId="22" borderId="0" xfId="0" applyFont="1" applyFill="1" applyAlignment="1">
      <alignment horizontal="left" vertical="center"/>
    </xf>
    <xf numFmtId="0" fontId="20" fillId="2" borderId="14" xfId="0" applyFont="1" applyFill="1" applyBorder="1" applyAlignment="1">
      <alignment horizontal="left" wrapText="1"/>
    </xf>
    <xf numFmtId="0" fontId="93" fillId="9" borderId="11" xfId="0" applyFont="1" applyFill="1" applyBorder="1"/>
    <xf numFmtId="0" fontId="93" fillId="12" borderId="0" xfId="0" applyFont="1" applyFill="1" applyAlignment="1">
      <alignment horizontal="left" vertical="top" wrapText="1"/>
    </xf>
    <xf numFmtId="0" fontId="34" fillId="0" borderId="0" xfId="0" applyFont="1"/>
    <xf numFmtId="49" fontId="32" fillId="0" borderId="34" xfId="0" applyNumberFormat="1" applyFont="1" applyBorder="1" applyAlignment="1" applyProtection="1">
      <alignment vertical="center" wrapText="1"/>
      <protection locked="0"/>
    </xf>
    <xf numFmtId="0" fontId="6" fillId="3" borderId="0" xfId="2" applyFont="1" applyFill="1" applyAlignment="1" applyProtection="1">
      <alignment vertical="center"/>
      <protection locked="0"/>
    </xf>
    <xf numFmtId="0" fontId="18" fillId="8" borderId="26" xfId="0" applyFont="1" applyFill="1" applyBorder="1" applyAlignment="1">
      <alignment vertical="center"/>
    </xf>
    <xf numFmtId="0" fontId="100" fillId="3" borderId="0" xfId="2" applyFont="1" applyFill="1" applyAlignment="1">
      <alignment vertical="center"/>
    </xf>
    <xf numFmtId="0" fontId="19" fillId="8" borderId="26" xfId="0" applyFont="1" applyFill="1" applyBorder="1" applyAlignment="1">
      <alignment vertical="center"/>
    </xf>
    <xf numFmtId="0" fontId="14" fillId="22" borderId="0" xfId="0" applyFont="1" applyFill="1" applyAlignment="1">
      <alignment horizontal="left" vertical="center"/>
    </xf>
    <xf numFmtId="0" fontId="0" fillId="3" borderId="0" xfId="0" applyFill="1" applyAlignment="1">
      <alignment horizontal="left" vertical="center" wrapText="1"/>
    </xf>
    <xf numFmtId="0" fontId="18" fillId="7" borderId="0" xfId="0" applyFont="1" applyFill="1" applyAlignment="1">
      <alignment horizontal="left" vertical="center" wrapText="1"/>
    </xf>
    <xf numFmtId="0" fontId="0" fillId="0" borderId="0" xfId="0" applyAlignment="1">
      <alignment wrapText="1"/>
    </xf>
    <xf numFmtId="0" fontId="0" fillId="19" borderId="38" xfId="0" applyFill="1" applyBorder="1" applyAlignment="1">
      <alignment horizontal="left" vertical="center" wrapText="1"/>
    </xf>
    <xf numFmtId="0" fontId="0" fillId="18" borderId="38" xfId="0" applyFill="1" applyBorder="1" applyAlignment="1">
      <alignment horizontal="left" vertical="center" wrapText="1"/>
    </xf>
    <xf numFmtId="0" fontId="99" fillId="3" borderId="0" xfId="9" applyFill="1" applyBorder="1" applyAlignment="1">
      <alignment horizontal="left" vertical="center" wrapText="1"/>
    </xf>
    <xf numFmtId="0" fontId="45" fillId="0" borderId="0" xfId="0" applyFont="1" applyAlignment="1">
      <alignment wrapText="1"/>
    </xf>
    <xf numFmtId="0" fontId="0" fillId="19" borderId="39" xfId="0" applyFill="1" applyBorder="1" applyAlignment="1">
      <alignment horizontal="left" vertical="center" wrapText="1"/>
    </xf>
    <xf numFmtId="0" fontId="0" fillId="18" borderId="39" xfId="0" applyFill="1" applyBorder="1" applyAlignment="1">
      <alignment horizontal="left" vertical="center" wrapText="1"/>
    </xf>
    <xf numFmtId="0" fontId="19" fillId="3" borderId="26" xfId="0" applyFont="1" applyFill="1" applyBorder="1" applyAlignment="1">
      <alignment vertical="center" wrapText="1"/>
    </xf>
    <xf numFmtId="0" fontId="19" fillId="3" borderId="26" xfId="0" applyFont="1" applyFill="1" applyBorder="1" applyAlignment="1">
      <alignment vertical="center"/>
    </xf>
    <xf numFmtId="0" fontId="16" fillId="12" borderId="0" xfId="0" applyFont="1" applyFill="1" applyAlignment="1">
      <alignment vertical="center"/>
    </xf>
    <xf numFmtId="0" fontId="0" fillId="0" borderId="0" xfId="0" applyAlignment="1">
      <alignment vertical="center"/>
    </xf>
    <xf numFmtId="0" fontId="16" fillId="12" borderId="0" xfId="0" applyFont="1" applyFill="1" applyAlignment="1">
      <alignment vertical="center" wrapText="1"/>
    </xf>
    <xf numFmtId="0" fontId="99" fillId="0" borderId="0" xfId="9" applyAlignment="1">
      <alignment vertical="center" wrapText="1"/>
    </xf>
    <xf numFmtId="0" fontId="107" fillId="3" borderId="0" xfId="0" applyFont="1" applyFill="1" applyAlignment="1" applyProtection="1">
      <alignment vertical="top"/>
      <protection locked="0"/>
    </xf>
    <xf numFmtId="0" fontId="114" fillId="0" borderId="0" xfId="0" applyFont="1" applyAlignment="1">
      <alignment vertical="center" wrapText="1"/>
    </xf>
    <xf numFmtId="0" fontId="7" fillId="3" borderId="26" xfId="0" applyFont="1" applyFill="1" applyBorder="1" applyAlignment="1">
      <alignment vertical="center" wrapText="1"/>
    </xf>
    <xf numFmtId="0" fontId="16" fillId="9" borderId="11" xfId="0" applyFont="1" applyFill="1" applyBorder="1" applyAlignment="1">
      <alignment vertical="center" wrapText="1"/>
    </xf>
    <xf numFmtId="0" fontId="22" fillId="7" borderId="0" xfId="0" applyFont="1" applyFill="1" applyAlignment="1">
      <alignment vertical="center" wrapText="1"/>
    </xf>
    <xf numFmtId="0" fontId="17" fillId="8" borderId="11" xfId="0" applyFont="1" applyFill="1" applyBorder="1" applyAlignment="1">
      <alignment vertical="center" wrapText="1"/>
    </xf>
    <xf numFmtId="0" fontId="31" fillId="8" borderId="11" xfId="0" applyFont="1" applyFill="1" applyBorder="1" applyAlignment="1">
      <alignment vertical="center" wrapText="1"/>
    </xf>
    <xf numFmtId="0" fontId="16" fillId="0" borderId="0" xfId="0" applyFont="1" applyAlignment="1">
      <alignment vertical="center" wrapText="1"/>
    </xf>
    <xf numFmtId="0" fontId="7" fillId="3" borderId="11" xfId="0" applyFont="1" applyFill="1" applyBorder="1" applyAlignment="1">
      <alignment vertical="center" wrapText="1"/>
    </xf>
    <xf numFmtId="0" fontId="22" fillId="8" borderId="11" xfId="0" applyFont="1" applyFill="1" applyBorder="1" applyAlignment="1">
      <alignment vertical="center" wrapText="1"/>
    </xf>
    <xf numFmtId="0" fontId="115" fillId="0" borderId="26" xfId="0" applyFont="1" applyBorder="1" applyAlignment="1">
      <alignment horizontal="center" vertical="center" wrapText="1"/>
    </xf>
    <xf numFmtId="0" fontId="0" fillId="0" borderId="0" xfId="0" applyAlignment="1">
      <alignment horizontal="center" vertical="center" wrapText="1"/>
    </xf>
    <xf numFmtId="0" fontId="115" fillId="0" borderId="26" xfId="0" applyFont="1" applyBorder="1" applyAlignment="1">
      <alignment horizontal="left" vertical="center" wrapText="1"/>
    </xf>
    <xf numFmtId="0" fontId="7" fillId="14" borderId="11" xfId="0" applyFont="1" applyFill="1" applyBorder="1" applyAlignment="1">
      <alignment vertical="center" wrapText="1"/>
    </xf>
    <xf numFmtId="0" fontId="7" fillId="0" borderId="11" xfId="0" applyFont="1" applyBorder="1" applyAlignment="1">
      <alignment vertical="center" wrapText="1"/>
    </xf>
    <xf numFmtId="0" fontId="115" fillId="0" borderId="26" xfId="0" applyFont="1" applyBorder="1" applyAlignment="1">
      <alignment vertical="center" wrapText="1"/>
    </xf>
    <xf numFmtId="0" fontId="115" fillId="0" borderId="0" xfId="0" applyFont="1" applyAlignment="1">
      <alignment vertical="center" wrapText="1"/>
    </xf>
    <xf numFmtId="0" fontId="7" fillId="0" borderId="26" xfId="0" applyFont="1" applyBorder="1" applyAlignment="1">
      <alignment vertical="center" wrapText="1"/>
    </xf>
    <xf numFmtId="0" fontId="7" fillId="3" borderId="26" xfId="0" applyFont="1" applyFill="1" applyBorder="1" applyAlignment="1">
      <alignment horizontal="left" vertical="center" wrapText="1"/>
    </xf>
    <xf numFmtId="0" fontId="0" fillId="0" borderId="0" xfId="0" applyAlignment="1">
      <alignment horizontal="left" wrapText="1"/>
    </xf>
    <xf numFmtId="0" fontId="118" fillId="7" borderId="0" xfId="0" applyFont="1" applyFill="1" applyAlignment="1">
      <alignment horizontal="left" vertical="center"/>
    </xf>
    <xf numFmtId="0" fontId="30" fillId="9" borderId="11" xfId="0" applyFont="1" applyFill="1" applyBorder="1" applyAlignment="1">
      <alignment horizontal="left" vertical="center" wrapText="1"/>
    </xf>
    <xf numFmtId="0" fontId="31" fillId="8" borderId="11" xfId="0" applyFont="1" applyFill="1" applyBorder="1" applyAlignment="1">
      <alignment horizontal="left" vertical="center"/>
    </xf>
    <xf numFmtId="0" fontId="30" fillId="0" borderId="0" xfId="0" applyFont="1" applyAlignment="1">
      <alignment horizontal="left" vertical="center" wrapText="1"/>
    </xf>
    <xf numFmtId="0" fontId="16" fillId="9" borderId="11" xfId="0" applyFont="1" applyFill="1" applyBorder="1" applyAlignment="1">
      <alignment horizontal="left" vertical="center"/>
    </xf>
    <xf numFmtId="0" fontId="118" fillId="8" borderId="11" xfId="0" applyFont="1" applyFill="1" applyBorder="1" applyAlignment="1">
      <alignment horizontal="left" vertical="center"/>
    </xf>
    <xf numFmtId="0" fontId="116" fillId="0" borderId="26" xfId="0" applyFont="1" applyBorder="1" applyAlignment="1">
      <alignment horizontal="left" vertical="center" wrapText="1"/>
    </xf>
    <xf numFmtId="0" fontId="15" fillId="0" borderId="55" xfId="0" applyFont="1" applyBorder="1" applyAlignment="1">
      <alignment horizontal="left" vertical="center" wrapText="1"/>
    </xf>
    <xf numFmtId="0" fontId="116" fillId="0" borderId="11" xfId="0" applyFont="1" applyBorder="1" applyAlignment="1">
      <alignment horizontal="left" vertical="center" wrapText="1"/>
    </xf>
    <xf numFmtId="0" fontId="116" fillId="0" borderId="38" xfId="0" applyFont="1" applyBorder="1" applyAlignment="1">
      <alignment horizontal="left" vertical="center" wrapText="1"/>
    </xf>
    <xf numFmtId="0" fontId="116" fillId="0" borderId="0" xfId="0" applyFont="1" applyAlignment="1">
      <alignment horizontal="left" vertical="center"/>
    </xf>
    <xf numFmtId="0" fontId="6" fillId="24" borderId="0" xfId="2" applyFont="1" applyFill="1" applyAlignment="1" applyProtection="1">
      <alignment vertical="center"/>
      <protection locked="0"/>
    </xf>
    <xf numFmtId="0" fontId="7" fillId="24" borderId="0" xfId="2" applyFont="1" applyFill="1" applyAlignment="1" applyProtection="1">
      <alignment vertical="top" wrapText="1"/>
      <protection locked="0"/>
    </xf>
    <xf numFmtId="0" fontId="0" fillId="25" borderId="0" xfId="0" applyFill="1"/>
    <xf numFmtId="0" fontId="122" fillId="0" borderId="0" xfId="0" applyFont="1" applyAlignment="1">
      <alignment horizontal="left" vertical="center" wrapText="1" indent="1"/>
    </xf>
    <xf numFmtId="0" fontId="1" fillId="3" borderId="26" xfId="0" applyFont="1" applyFill="1" applyBorder="1" applyAlignment="1">
      <alignment vertical="center" wrapText="1"/>
    </xf>
    <xf numFmtId="0" fontId="7" fillId="10" borderId="11" xfId="0" applyFont="1" applyFill="1" applyBorder="1" applyAlignment="1">
      <alignment vertical="center" wrapText="1"/>
    </xf>
    <xf numFmtId="0" fontId="1" fillId="10" borderId="26" xfId="0" applyFont="1" applyFill="1" applyBorder="1" applyAlignment="1">
      <alignment vertical="center" wrapText="1"/>
    </xf>
    <xf numFmtId="0" fontId="132" fillId="3" borderId="0" xfId="0" applyFont="1" applyFill="1" applyAlignment="1" applyProtection="1">
      <alignment horizontal="center" vertical="top" wrapText="1"/>
      <protection locked="0"/>
    </xf>
    <xf numFmtId="0" fontId="3" fillId="0" borderId="0" xfId="1"/>
    <xf numFmtId="0" fontId="0" fillId="0" borderId="0" xfId="0" quotePrefix="1" applyAlignment="1">
      <alignment horizontal="left" vertical="center"/>
    </xf>
    <xf numFmtId="0" fontId="3" fillId="0" borderId="0" xfId="1" applyAlignment="1">
      <alignment horizontal="left" vertical="center"/>
    </xf>
    <xf numFmtId="0" fontId="3" fillId="0" borderId="0" xfId="1" applyAlignment="1">
      <alignment horizontal="left" vertical="center" wrapText="1"/>
    </xf>
    <xf numFmtId="0" fontId="3" fillId="0" borderId="0" xfId="1" applyAlignment="1">
      <alignment vertical="center"/>
    </xf>
    <xf numFmtId="0" fontId="3" fillId="0" borderId="0" xfId="1" applyAlignment="1">
      <alignment wrapText="1"/>
    </xf>
    <xf numFmtId="0" fontId="116" fillId="10" borderId="26" xfId="0" applyFont="1" applyFill="1" applyBorder="1" applyAlignment="1">
      <alignment horizontal="left" vertical="center" wrapText="1"/>
    </xf>
    <xf numFmtId="0" fontId="116" fillId="0" borderId="0" xfId="0" applyFont="1" applyAlignment="1">
      <alignment horizontal="left" vertical="center" wrapText="1"/>
    </xf>
    <xf numFmtId="0" fontId="7" fillId="10" borderId="26" xfId="0" applyFont="1" applyFill="1" applyBorder="1" applyAlignment="1">
      <alignment vertical="center" wrapText="1"/>
    </xf>
    <xf numFmtId="0" fontId="141" fillId="10" borderId="26" xfId="0" applyFont="1" applyFill="1" applyBorder="1" applyAlignment="1">
      <alignment vertical="center" wrapText="1"/>
    </xf>
    <xf numFmtId="0" fontId="141" fillId="0" borderId="11" xfId="0" applyFont="1" applyBorder="1" applyAlignment="1">
      <alignment vertical="center" wrapText="1"/>
    </xf>
    <xf numFmtId="0" fontId="4" fillId="0" borderId="11" xfId="0" applyFont="1" applyBorder="1" applyAlignment="1">
      <alignment vertical="center" wrapText="1"/>
    </xf>
    <xf numFmtId="0" fontId="4" fillId="14" borderId="11" xfId="0" applyFont="1" applyFill="1" applyBorder="1" applyAlignment="1">
      <alignment vertical="center" wrapText="1"/>
    </xf>
    <xf numFmtId="0" fontId="143" fillId="0" borderId="11" xfId="0" applyFont="1" applyBorder="1" applyAlignment="1">
      <alignment wrapText="1"/>
    </xf>
    <xf numFmtId="0" fontId="116" fillId="0" borderId="20" xfId="0" applyFont="1" applyBorder="1" applyAlignment="1">
      <alignment horizontal="left" vertical="center" wrapText="1"/>
    </xf>
    <xf numFmtId="0" fontId="19" fillId="8" borderId="26" xfId="0" applyFont="1" applyFill="1" applyBorder="1" applyAlignment="1">
      <alignment vertical="center" wrapText="1"/>
    </xf>
    <xf numFmtId="0" fontId="1" fillId="22" borderId="26" xfId="0" applyFont="1" applyFill="1" applyBorder="1" applyAlignment="1">
      <alignment vertical="center" wrapText="1"/>
    </xf>
    <xf numFmtId="0" fontId="99" fillId="0" borderId="26" xfId="9" applyBorder="1" applyAlignment="1">
      <alignment horizontal="left" vertical="center" wrapText="1"/>
    </xf>
    <xf numFmtId="0" fontId="137" fillId="9" borderId="11" xfId="0" applyFont="1" applyFill="1" applyBorder="1" applyAlignment="1">
      <alignment horizontal="left" vertical="center" wrapText="1"/>
    </xf>
    <xf numFmtId="0" fontId="22" fillId="7" borderId="0" xfId="0" applyFont="1" applyFill="1" applyAlignment="1">
      <alignment horizontal="left" vertical="center" wrapText="1"/>
    </xf>
    <xf numFmtId="0" fontId="137" fillId="0" borderId="0" xfId="0" applyFont="1" applyAlignment="1">
      <alignment horizontal="left" vertical="center" wrapText="1"/>
    </xf>
    <xf numFmtId="0" fontId="138" fillId="3" borderId="12" xfId="0" applyFont="1" applyFill="1" applyBorder="1" applyAlignment="1">
      <alignment horizontal="left" vertical="center" wrapText="1"/>
    </xf>
    <xf numFmtId="0" fontId="5" fillId="0" borderId="0" xfId="0" applyFont="1" applyAlignment="1">
      <alignment horizontal="left" vertical="center" wrapText="1"/>
    </xf>
    <xf numFmtId="0" fontId="142" fillId="10" borderId="11" xfId="0" applyFont="1" applyFill="1" applyBorder="1" applyAlignment="1">
      <alignment vertical="center" wrapText="1"/>
    </xf>
    <xf numFmtId="0" fontId="4" fillId="0" borderId="0" xfId="0" applyFont="1" applyAlignment="1">
      <alignment vertical="center" wrapText="1"/>
    </xf>
    <xf numFmtId="0" fontId="137" fillId="0" borderId="0" xfId="0" applyFont="1" applyAlignment="1">
      <alignment horizontal="right" vertical="center" wrapText="1"/>
    </xf>
    <xf numFmtId="0" fontId="138" fillId="3" borderId="11" xfId="0" applyFont="1" applyFill="1" applyBorder="1" applyAlignment="1">
      <alignment horizontal="left" vertical="center" wrapText="1"/>
    </xf>
    <xf numFmtId="0" fontId="140" fillId="0" borderId="0" xfId="0" applyFont="1" applyAlignment="1">
      <alignment vertical="center" wrapText="1"/>
    </xf>
    <xf numFmtId="0" fontId="93" fillId="0" borderId="0" xfId="0" applyFont="1" applyAlignment="1">
      <alignment vertical="center" wrapText="1"/>
    </xf>
    <xf numFmtId="0" fontId="139" fillId="0" borderId="0" xfId="0" applyFont="1" applyAlignment="1">
      <alignment horizontal="left" vertical="center" wrapText="1"/>
    </xf>
    <xf numFmtId="0" fontId="140" fillId="0" borderId="0" xfId="0" applyFont="1" applyAlignment="1">
      <alignment horizontal="left" vertical="center" wrapText="1"/>
    </xf>
    <xf numFmtId="0" fontId="4" fillId="0" borderId="0" xfId="0" applyFont="1" applyAlignment="1">
      <alignment horizontal="left" vertical="center" wrapText="1"/>
    </xf>
    <xf numFmtId="0" fontId="38" fillId="24" borderId="14" xfId="0" applyFont="1" applyFill="1" applyBorder="1" applyAlignment="1">
      <alignment vertical="center" wrapText="1"/>
    </xf>
    <xf numFmtId="0" fontId="18" fillId="3" borderId="26" xfId="0" applyFont="1" applyFill="1" applyBorder="1" applyAlignment="1">
      <alignment vertical="center" wrapText="1"/>
    </xf>
    <xf numFmtId="0" fontId="1" fillId="3" borderId="11" xfId="0" applyFont="1" applyFill="1" applyBorder="1" applyAlignment="1">
      <alignment vertical="center" wrapText="1"/>
    </xf>
    <xf numFmtId="0" fontId="14" fillId="3" borderId="0" xfId="0" applyFont="1" applyFill="1" applyAlignment="1">
      <alignment horizontal="left" vertical="center" wrapText="1"/>
    </xf>
    <xf numFmtId="0" fontId="14" fillId="0" borderId="0" xfId="0" applyFont="1"/>
    <xf numFmtId="0" fontId="0" fillId="0" borderId="0" xfId="0" applyAlignment="1">
      <alignment vertical="top" wrapText="1"/>
    </xf>
    <xf numFmtId="0" fontId="146" fillId="0" borderId="0" xfId="0" applyFont="1"/>
    <xf numFmtId="0" fontId="147" fillId="0" borderId="0" xfId="0" applyFont="1"/>
    <xf numFmtId="0" fontId="147" fillId="12" borderId="0" xfId="0" applyFont="1" applyFill="1"/>
    <xf numFmtId="0" fontId="149" fillId="0" borderId="0" xfId="0" applyFont="1" applyAlignment="1">
      <alignment vertical="center" wrapText="1"/>
    </xf>
    <xf numFmtId="0" fontId="14" fillId="0" borderId="0" xfId="0" applyFont="1" applyAlignment="1">
      <alignment wrapText="1"/>
    </xf>
    <xf numFmtId="0" fontId="137" fillId="9" borderId="0" xfId="0" applyFont="1" applyFill="1" applyAlignment="1">
      <alignment horizontal="left" vertical="center" wrapText="1"/>
    </xf>
    <xf numFmtId="0" fontId="137" fillId="9" borderId="12" xfId="0" applyFont="1" applyFill="1" applyBorder="1" applyAlignment="1">
      <alignment horizontal="left" vertical="center" wrapText="1"/>
    </xf>
    <xf numFmtId="0" fontId="22" fillId="7" borderId="11" xfId="0" applyFont="1" applyFill="1" applyBorder="1" applyAlignment="1">
      <alignment horizontal="left" vertical="center" wrapText="1"/>
    </xf>
    <xf numFmtId="0" fontId="5" fillId="2" borderId="0" xfId="0" applyFont="1" applyFill="1" applyAlignment="1">
      <alignment horizontal="left" vertical="center" wrapText="1"/>
    </xf>
    <xf numFmtId="0" fontId="121" fillId="2" borderId="0" xfId="0" applyFont="1" applyFill="1" applyAlignment="1">
      <alignment horizontal="left" vertical="center" wrapText="1"/>
    </xf>
    <xf numFmtId="0" fontId="151" fillId="9" borderId="11" xfId="0" applyFont="1" applyFill="1" applyBorder="1" applyAlignment="1">
      <alignment horizontal="left" vertical="center" wrapText="1"/>
    </xf>
    <xf numFmtId="0" fontId="4" fillId="2" borderId="11" xfId="0" applyFont="1" applyFill="1" applyBorder="1" applyAlignment="1">
      <alignment vertical="center" wrapText="1"/>
    </xf>
    <xf numFmtId="0" fontId="147" fillId="12" borderId="0" xfId="0" applyFont="1" applyFill="1" applyAlignment="1">
      <alignment wrapText="1"/>
    </xf>
    <xf numFmtId="0" fontId="147" fillId="0" borderId="0" xfId="0" applyFont="1" applyAlignment="1">
      <alignment wrapText="1"/>
    </xf>
    <xf numFmtId="0" fontId="0" fillId="3" borderId="0" xfId="0" applyFill="1" applyAlignment="1">
      <alignment wrapText="1"/>
    </xf>
    <xf numFmtId="0" fontId="146" fillId="0" borderId="0" xfId="0" applyFont="1" applyAlignment="1">
      <alignment wrapText="1"/>
    </xf>
    <xf numFmtId="0" fontId="0" fillId="12" borderId="0" xfId="0" applyFill="1" applyAlignment="1">
      <alignment wrapText="1"/>
    </xf>
    <xf numFmtId="0" fontId="148" fillId="0" borderId="0" xfId="0" applyFont="1" applyAlignment="1">
      <alignment wrapText="1"/>
    </xf>
    <xf numFmtId="0" fontId="148" fillId="0" borderId="0" xfId="0" applyFont="1" applyAlignment="1">
      <alignment horizontal="left" vertical="center" wrapText="1"/>
    </xf>
    <xf numFmtId="0" fontId="153" fillId="12" borderId="0" xfId="0" applyFont="1" applyFill="1"/>
    <xf numFmtId="0" fontId="154" fillId="0" borderId="0" xfId="0" applyFont="1"/>
    <xf numFmtId="0" fontId="155" fillId="12" borderId="0" xfId="0" applyFont="1" applyFill="1" applyAlignment="1">
      <alignment wrapText="1"/>
    </xf>
    <xf numFmtId="0" fontId="149" fillId="0" borderId="0" xfId="0" applyFont="1" applyAlignment="1">
      <alignment wrapText="1"/>
    </xf>
    <xf numFmtId="0" fontId="156" fillId="0" borderId="0" xfId="0" applyFont="1" applyAlignment="1">
      <alignment wrapText="1"/>
    </xf>
    <xf numFmtId="0" fontId="157" fillId="0" borderId="0" xfId="0" applyFont="1" applyAlignment="1">
      <alignment wrapText="1"/>
    </xf>
    <xf numFmtId="0" fontId="153" fillId="0" borderId="0" xfId="0" applyFont="1"/>
    <xf numFmtId="0" fontId="22" fillId="2" borderId="11" xfId="0" applyFont="1" applyFill="1" applyBorder="1" applyAlignment="1">
      <alignment horizontal="left" vertical="center" wrapText="1"/>
    </xf>
    <xf numFmtId="0" fontId="22" fillId="2" borderId="15" xfId="0" applyFont="1" applyFill="1" applyBorder="1" applyAlignment="1">
      <alignment horizontal="left" vertical="center" wrapText="1"/>
    </xf>
    <xf numFmtId="0" fontId="4" fillId="14" borderId="15" xfId="0" applyFont="1" applyFill="1" applyBorder="1" applyAlignment="1">
      <alignment vertical="center" wrapText="1"/>
    </xf>
    <xf numFmtId="0" fontId="22" fillId="2" borderId="10" xfId="0" applyFont="1" applyFill="1" applyBorder="1" applyAlignment="1">
      <alignment horizontal="left" vertical="center" wrapText="1"/>
    </xf>
    <xf numFmtId="0" fontId="4" fillId="14" borderId="10" xfId="0" applyFont="1" applyFill="1" applyBorder="1" applyAlignment="1">
      <alignment vertical="center" wrapText="1"/>
    </xf>
    <xf numFmtId="0" fontId="22" fillId="7" borderId="64" xfId="0" applyFont="1" applyFill="1" applyBorder="1" applyAlignment="1">
      <alignment horizontal="left" vertical="center" wrapText="1"/>
    </xf>
    <xf numFmtId="0" fontId="22" fillId="7" borderId="65" xfId="0" applyFont="1" applyFill="1" applyBorder="1" applyAlignment="1">
      <alignment horizontal="left" vertical="center" wrapText="1"/>
    </xf>
    <xf numFmtId="0" fontId="22" fillId="7" borderId="66" xfId="0" applyFont="1" applyFill="1" applyBorder="1" applyAlignment="1">
      <alignment horizontal="left" vertical="center" wrapText="1"/>
    </xf>
    <xf numFmtId="0" fontId="22" fillId="2" borderId="67" xfId="0" applyFont="1" applyFill="1" applyBorder="1" applyAlignment="1">
      <alignment horizontal="left" vertical="center" wrapText="1"/>
    </xf>
    <xf numFmtId="0" fontId="22" fillId="2" borderId="68" xfId="0" applyFont="1" applyFill="1" applyBorder="1" applyAlignment="1">
      <alignment horizontal="left" vertical="center" wrapText="1"/>
    </xf>
    <xf numFmtId="0" fontId="4" fillId="26" borderId="67" xfId="0" applyFont="1" applyFill="1" applyBorder="1" applyAlignment="1">
      <alignment vertical="center" wrapText="1"/>
    </xf>
    <xf numFmtId="0" fontId="4" fillId="26" borderId="11" xfId="0" applyFont="1" applyFill="1" applyBorder="1" applyAlignment="1">
      <alignment vertical="center" wrapText="1"/>
    </xf>
    <xf numFmtId="0" fontId="4" fillId="26" borderId="68" xfId="0" applyFont="1" applyFill="1" applyBorder="1" applyAlignment="1">
      <alignment vertical="center" wrapText="1"/>
    </xf>
    <xf numFmtId="0" fontId="4" fillId="26" borderId="69" xfId="0" applyFont="1" applyFill="1" applyBorder="1" applyAlignment="1">
      <alignment vertical="center" wrapText="1"/>
    </xf>
    <xf numFmtId="0" fontId="4" fillId="26" borderId="47" xfId="0" applyFont="1" applyFill="1" applyBorder="1" applyAlignment="1">
      <alignment vertical="center" wrapText="1"/>
    </xf>
    <xf numFmtId="0" fontId="4" fillId="26" borderId="70" xfId="0" applyFont="1" applyFill="1" applyBorder="1" applyAlignment="1">
      <alignment vertical="center" wrapText="1"/>
    </xf>
    <xf numFmtId="0" fontId="4" fillId="26" borderId="26" xfId="0" applyFont="1" applyFill="1" applyBorder="1" applyAlignment="1">
      <alignment vertical="center" wrapText="1"/>
    </xf>
    <xf numFmtId="0" fontId="4" fillId="27" borderId="26" xfId="0" applyFont="1" applyFill="1" applyBorder="1" applyAlignment="1">
      <alignment vertical="center" wrapText="1"/>
    </xf>
    <xf numFmtId="0" fontId="4" fillId="26" borderId="71" xfId="0" applyFont="1" applyFill="1" applyBorder="1" applyAlignment="1">
      <alignment vertical="center" wrapText="1"/>
    </xf>
    <xf numFmtId="0" fontId="4" fillId="26" borderId="12" xfId="0" applyFont="1" applyFill="1" applyBorder="1" applyAlignment="1">
      <alignment vertical="center" wrapText="1"/>
    </xf>
    <xf numFmtId="0" fontId="4" fillId="26" borderId="72" xfId="0" applyFont="1" applyFill="1" applyBorder="1" applyAlignment="1">
      <alignment vertical="center" wrapText="1"/>
    </xf>
    <xf numFmtId="0" fontId="158" fillId="28" borderId="73" xfId="0" applyFont="1" applyFill="1" applyBorder="1" applyAlignment="1">
      <alignment horizontal="center" vertical="center" wrapText="1"/>
    </xf>
    <xf numFmtId="0" fontId="114" fillId="0" borderId="73" xfId="0" applyFont="1" applyBorder="1" applyAlignment="1">
      <alignment vertical="center" wrapText="1"/>
    </xf>
    <xf numFmtId="0" fontId="158" fillId="28" borderId="73" xfId="0" applyFont="1" applyFill="1" applyBorder="1" applyAlignment="1">
      <alignment horizontal="left" vertical="center" wrapText="1"/>
    </xf>
    <xf numFmtId="0" fontId="114" fillId="0" borderId="73" xfId="0" applyFont="1" applyBorder="1" applyAlignment="1">
      <alignment horizontal="left" vertical="center" wrapText="1"/>
    </xf>
    <xf numFmtId="0" fontId="114" fillId="0" borderId="0" xfId="0" applyFont="1" applyAlignment="1">
      <alignment horizontal="left" vertical="center" wrapText="1"/>
    </xf>
    <xf numFmtId="1" fontId="114" fillId="0" borderId="73" xfId="0" applyNumberFormat="1" applyFont="1" applyBorder="1" applyAlignment="1">
      <alignment horizontal="left" vertical="center" wrapText="1"/>
    </xf>
    <xf numFmtId="1" fontId="114" fillId="0" borderId="0" xfId="0" applyNumberFormat="1" applyFont="1" applyAlignment="1">
      <alignment horizontal="left" vertical="center" wrapText="1"/>
    </xf>
    <xf numFmtId="1" fontId="0" fillId="0" borderId="0" xfId="0" applyNumberFormat="1" applyAlignment="1">
      <alignment horizontal="left" wrapText="1"/>
    </xf>
    <xf numFmtId="0" fontId="52" fillId="0" borderId="11" xfId="2" applyFont="1" applyBorder="1" applyAlignment="1" applyProtection="1">
      <alignment vertical="center" wrapText="1"/>
      <protection locked="0"/>
    </xf>
    <xf numFmtId="0" fontId="52" fillId="0" borderId="47" xfId="2" applyFont="1" applyBorder="1" applyAlignment="1" applyProtection="1">
      <alignment vertical="center" wrapText="1"/>
      <protection locked="0"/>
    </xf>
    <xf numFmtId="0" fontId="14" fillId="0" borderId="54" xfId="0" applyFont="1" applyBorder="1" applyAlignment="1">
      <alignment wrapText="1"/>
    </xf>
    <xf numFmtId="0" fontId="14" fillId="0" borderId="1" xfId="0" applyFont="1" applyBorder="1" applyAlignment="1">
      <alignment wrapText="1"/>
    </xf>
    <xf numFmtId="0" fontId="14" fillId="0" borderId="30" xfId="0" applyFont="1" applyBorder="1" applyAlignment="1">
      <alignment wrapText="1"/>
    </xf>
    <xf numFmtId="0" fontId="155" fillId="0" borderId="0" xfId="0" applyFont="1" applyAlignment="1">
      <alignment wrapText="1"/>
    </xf>
    <xf numFmtId="0" fontId="4" fillId="27" borderId="11" xfId="0" applyFont="1" applyFill="1" applyBorder="1" applyAlignment="1">
      <alignment vertical="center" wrapText="1"/>
    </xf>
    <xf numFmtId="0" fontId="49" fillId="0" borderId="25" xfId="2" applyFont="1" applyBorder="1" applyAlignment="1" applyProtection="1">
      <alignment horizontal="left" vertical="center" wrapText="1"/>
      <protection locked="0"/>
    </xf>
    <xf numFmtId="0" fontId="97" fillId="13" borderId="0" xfId="5" applyNumberFormat="1" applyFont="1" applyFill="1" applyBorder="1" applyAlignment="1" applyProtection="1">
      <alignment horizontal="left" vertical="center" wrapText="1" shrinkToFit="1"/>
      <protection locked="0"/>
    </xf>
    <xf numFmtId="0" fontId="97" fillId="13" borderId="0" xfId="5" applyNumberFormat="1" applyFont="1" applyFill="1" applyBorder="1" applyAlignment="1" applyProtection="1">
      <alignment horizontal="left" vertical="center" shrinkToFit="1"/>
      <protection locked="0"/>
    </xf>
    <xf numFmtId="0" fontId="33" fillId="15" borderId="0" xfId="0" applyFont="1" applyFill="1" applyProtection="1">
      <protection locked="0"/>
    </xf>
    <xf numFmtId="0" fontId="112" fillId="15" borderId="0" xfId="0" applyFont="1" applyFill="1" applyAlignment="1" applyProtection="1">
      <alignment horizontal="center" vertical="center"/>
      <protection locked="0"/>
    </xf>
    <xf numFmtId="0" fontId="0" fillId="15" borderId="0" xfId="0" applyFill="1" applyProtection="1">
      <protection locked="0"/>
    </xf>
    <xf numFmtId="0" fontId="160" fillId="15" borderId="0" xfId="2" applyFont="1" applyFill="1" applyProtection="1">
      <protection locked="0"/>
    </xf>
    <xf numFmtId="0" fontId="54" fillId="15" borderId="0" xfId="2" applyFont="1" applyFill="1" applyProtection="1">
      <protection locked="0"/>
    </xf>
    <xf numFmtId="0" fontId="53" fillId="15" borderId="0" xfId="0" applyFont="1" applyFill="1" applyAlignment="1" applyProtection="1">
      <alignment horizontal="center" vertical="center"/>
      <protection locked="0"/>
    </xf>
    <xf numFmtId="0" fontId="1" fillId="15" borderId="0" xfId="0" applyFont="1" applyFill="1" applyProtection="1">
      <protection locked="0"/>
    </xf>
    <xf numFmtId="0" fontId="161" fillId="15" borderId="0" xfId="2" applyFont="1" applyFill="1" applyAlignment="1" applyProtection="1">
      <alignment horizontal="left"/>
      <protection locked="0"/>
    </xf>
    <xf numFmtId="0" fontId="50" fillId="15" borderId="0" xfId="2" applyFont="1" applyFill="1" applyAlignment="1" applyProtection="1">
      <alignment horizontal="left"/>
      <protection locked="0"/>
    </xf>
    <xf numFmtId="0" fontId="35" fillId="15" borderId="0" xfId="0" applyFont="1" applyFill="1" applyAlignment="1" applyProtection="1">
      <alignment horizontal="center" vertical="center"/>
      <protection locked="0"/>
    </xf>
    <xf numFmtId="0" fontId="51" fillId="3" borderId="0" xfId="2" applyFont="1" applyFill="1" applyAlignment="1" applyProtection="1">
      <alignment vertical="center"/>
      <protection locked="0"/>
    </xf>
    <xf numFmtId="0" fontId="96" fillId="3" borderId="0" xfId="2" applyFont="1" applyFill="1" applyAlignment="1" applyProtection="1">
      <alignment vertical="center"/>
      <protection locked="0"/>
    </xf>
    <xf numFmtId="0" fontId="6" fillId="0" borderId="0" xfId="2" applyFont="1" applyAlignment="1" applyProtection="1">
      <alignment vertical="center"/>
      <protection locked="0"/>
    </xf>
    <xf numFmtId="0" fontId="89" fillId="3" borderId="0" xfId="2" applyFont="1" applyFill="1" applyAlignment="1" applyProtection="1">
      <alignment vertical="center"/>
      <protection locked="0"/>
    </xf>
    <xf numFmtId="0" fontId="52" fillId="3" borderId="0" xfId="2" applyFont="1" applyFill="1" applyAlignment="1" applyProtection="1">
      <alignment vertical="center"/>
      <protection locked="0"/>
    </xf>
    <xf numFmtId="0" fontId="159" fillId="3" borderId="0" xfId="2" applyFont="1" applyFill="1" applyAlignment="1" applyProtection="1">
      <alignment vertical="center"/>
      <protection locked="0"/>
    </xf>
    <xf numFmtId="0" fontId="90" fillId="0" borderId="0" xfId="2" applyFont="1" applyAlignment="1" applyProtection="1">
      <alignment vertical="center"/>
      <protection locked="0"/>
    </xf>
    <xf numFmtId="0" fontId="48" fillId="3" borderId="0" xfId="2" applyFont="1" applyFill="1" applyAlignment="1" applyProtection="1">
      <alignment vertical="center"/>
      <protection locked="0"/>
    </xf>
    <xf numFmtId="0" fontId="7" fillId="3" borderId="0" xfId="2" applyFont="1" applyFill="1" applyAlignment="1" applyProtection="1">
      <alignment vertical="top" wrapText="1"/>
      <protection locked="0"/>
    </xf>
    <xf numFmtId="0" fontId="7" fillId="3" borderId="0" xfId="2" applyFont="1" applyFill="1" applyAlignment="1" applyProtection="1">
      <alignment vertical="center"/>
      <protection locked="0"/>
    </xf>
    <xf numFmtId="0" fontId="47" fillId="3" borderId="0" xfId="0" applyFont="1" applyFill="1" applyAlignment="1" applyProtection="1">
      <alignment horizontal="left" vertical="top" wrapText="1"/>
      <protection locked="0"/>
    </xf>
    <xf numFmtId="0" fontId="1" fillId="0" borderId="0" xfId="2" applyFont="1" applyAlignment="1" applyProtection="1">
      <alignment vertical="top" wrapText="1"/>
      <protection locked="0"/>
    </xf>
    <xf numFmtId="0" fontId="49" fillId="3" borderId="0" xfId="2" applyFont="1" applyFill="1" applyAlignment="1" applyProtection="1">
      <alignment horizontal="left" vertical="center"/>
      <protection locked="0"/>
    </xf>
    <xf numFmtId="0" fontId="1" fillId="3" borderId="0" xfId="2" applyFont="1" applyFill="1" applyAlignment="1" applyProtection="1">
      <alignment horizontal="left" vertical="center"/>
      <protection locked="0"/>
    </xf>
    <xf numFmtId="0" fontId="1" fillId="0" borderId="0" xfId="2" applyFont="1" applyAlignment="1" applyProtection="1">
      <alignment horizontal="left" vertical="center"/>
      <protection locked="0"/>
    </xf>
    <xf numFmtId="0" fontId="7" fillId="0" borderId="0" xfId="2" applyFont="1" applyAlignment="1" applyProtection="1">
      <alignment vertical="center"/>
      <protection locked="0"/>
    </xf>
    <xf numFmtId="0" fontId="7" fillId="0" borderId="0" xfId="2" applyFont="1" applyAlignment="1" applyProtection="1">
      <alignment vertical="top" wrapText="1"/>
      <protection locked="0"/>
    </xf>
    <xf numFmtId="0" fontId="49" fillId="5" borderId="76" xfId="0" applyFont="1" applyFill="1" applyBorder="1" applyAlignment="1" applyProtection="1">
      <alignment vertical="center" wrapText="1" shrinkToFit="1"/>
      <protection locked="0"/>
    </xf>
    <xf numFmtId="0" fontId="49" fillId="5" borderId="34" xfId="0" applyFont="1" applyFill="1" applyBorder="1" applyAlignment="1" applyProtection="1">
      <alignment horizontal="left" vertical="center" wrapText="1" shrinkToFit="1"/>
      <protection locked="0"/>
    </xf>
    <xf numFmtId="0" fontId="52" fillId="29" borderId="67" xfId="2" applyFont="1" applyFill="1" applyBorder="1" applyAlignment="1" applyProtection="1">
      <alignment vertical="center" wrapText="1"/>
      <protection locked="0"/>
    </xf>
    <xf numFmtId="0" fontId="52" fillId="29" borderId="11" xfId="2" applyFont="1" applyFill="1" applyBorder="1" applyAlignment="1" applyProtection="1">
      <alignment vertical="center" wrapText="1"/>
      <protection locked="0"/>
    </xf>
    <xf numFmtId="0" fontId="52" fillId="29" borderId="47" xfId="2" applyFont="1" applyFill="1" applyBorder="1" applyAlignment="1" applyProtection="1">
      <alignment vertical="center"/>
      <protection locked="0"/>
    </xf>
    <xf numFmtId="0" fontId="52" fillId="29" borderId="69" xfId="2" applyFont="1" applyFill="1" applyBorder="1" applyAlignment="1" applyProtection="1">
      <alignment vertical="center" wrapText="1"/>
      <protection locked="0"/>
    </xf>
    <xf numFmtId="1" fontId="52" fillId="23" borderId="11" xfId="2" applyNumberFormat="1" applyFont="1" applyFill="1" applyBorder="1" applyAlignment="1" applyProtection="1">
      <alignment horizontal="center" vertical="center" wrapText="1"/>
      <protection locked="0"/>
    </xf>
    <xf numFmtId="1" fontId="52" fillId="23" borderId="47" xfId="2" applyNumberFormat="1" applyFont="1" applyFill="1" applyBorder="1" applyAlignment="1" applyProtection="1">
      <alignment horizontal="center" vertical="center" wrapText="1"/>
      <protection locked="0"/>
    </xf>
    <xf numFmtId="0" fontId="52" fillId="23" borderId="11" xfId="2" applyFont="1" applyFill="1" applyBorder="1" applyAlignment="1" applyProtection="1">
      <alignment horizontal="center" vertical="center" wrapText="1"/>
      <protection locked="0"/>
    </xf>
    <xf numFmtId="0" fontId="52" fillId="23" borderId="47" xfId="2" applyFont="1" applyFill="1" applyBorder="1" applyAlignment="1" applyProtection="1">
      <alignment horizontal="center" vertical="center" wrapText="1"/>
      <protection locked="0"/>
    </xf>
    <xf numFmtId="14" fontId="43" fillId="29" borderId="0" xfId="0" applyNumberFormat="1" applyFont="1" applyFill="1" applyAlignment="1" applyProtection="1">
      <alignment horizontal="left"/>
      <protection locked="0"/>
    </xf>
    <xf numFmtId="0" fontId="97" fillId="3" borderId="0" xfId="5" applyNumberFormat="1" applyFont="1" applyFill="1" applyBorder="1" applyAlignment="1" applyProtection="1">
      <alignment vertical="center" wrapText="1" shrinkToFit="1"/>
      <protection locked="0"/>
    </xf>
    <xf numFmtId="0" fontId="97" fillId="29" borderId="16" xfId="5" applyNumberFormat="1" applyFont="1" applyFill="1" applyBorder="1" applyAlignment="1" applyProtection="1">
      <alignment horizontal="center" vertical="center" wrapText="1" shrinkToFit="1"/>
      <protection locked="0"/>
    </xf>
    <xf numFmtId="164" fontId="72" fillId="23" borderId="26" xfId="4" applyNumberFormat="1" applyFont="1" applyFill="1" applyBorder="1" applyAlignment="1" applyProtection="1">
      <alignment vertical="center"/>
      <protection locked="0"/>
    </xf>
    <xf numFmtId="164" fontId="72" fillId="23" borderId="9" xfId="4" applyNumberFormat="1" applyFont="1" applyFill="1" applyBorder="1" applyAlignment="1" applyProtection="1">
      <alignment vertical="center"/>
      <protection locked="0"/>
    </xf>
    <xf numFmtId="164" fontId="72" fillId="23" borderId="18" xfId="4" applyNumberFormat="1" applyFont="1" applyFill="1" applyBorder="1" applyAlignment="1" applyProtection="1">
      <alignment vertical="center"/>
      <protection locked="0"/>
    </xf>
    <xf numFmtId="164" fontId="72" fillId="23" borderId="11" xfId="4" applyNumberFormat="1" applyFont="1" applyFill="1" applyBorder="1" applyAlignment="1" applyProtection="1">
      <alignment vertical="center"/>
      <protection locked="0"/>
    </xf>
    <xf numFmtId="164" fontId="72" fillId="23" borderId="10" xfId="4" applyNumberFormat="1" applyFont="1" applyFill="1" applyBorder="1" applyAlignment="1" applyProtection="1">
      <alignment vertical="center"/>
      <protection locked="0"/>
    </xf>
    <xf numFmtId="164" fontId="72" fillId="23" borderId="15" xfId="4" applyNumberFormat="1" applyFont="1" applyFill="1" applyBorder="1" applyAlignment="1" applyProtection="1">
      <alignment vertical="center"/>
      <protection locked="0"/>
    </xf>
    <xf numFmtId="0" fontId="56" fillId="29" borderId="15" xfId="0" applyFont="1" applyFill="1" applyBorder="1" applyAlignment="1" applyProtection="1">
      <alignment horizontal="center" vertical="center"/>
      <protection locked="0"/>
    </xf>
    <xf numFmtId="0" fontId="56" fillId="29" borderId="24" xfId="0" applyFont="1" applyFill="1" applyBorder="1" applyAlignment="1" applyProtection="1">
      <alignment horizontal="center" vertical="center"/>
      <protection locked="0"/>
    </xf>
    <xf numFmtId="0" fontId="55" fillId="23" borderId="23" xfId="0" applyFont="1" applyFill="1" applyBorder="1" applyAlignment="1" applyProtection="1">
      <alignment horizontal="left" vertical="center" wrapText="1"/>
      <protection locked="0"/>
    </xf>
    <xf numFmtId="0" fontId="55" fillId="23" borderId="42" xfId="0" applyFont="1" applyFill="1" applyBorder="1" applyAlignment="1" applyProtection="1">
      <alignment horizontal="left" vertical="center" wrapText="1"/>
      <protection locked="0"/>
    </xf>
    <xf numFmtId="166" fontId="55" fillId="23" borderId="40" xfId="0" quotePrefix="1" applyNumberFormat="1" applyFont="1" applyFill="1" applyBorder="1" applyAlignment="1" applyProtection="1">
      <alignment horizontal="left" vertical="center" wrapText="1"/>
      <protection locked="0"/>
    </xf>
    <xf numFmtId="0" fontId="55" fillId="23" borderId="31" xfId="0" applyFont="1" applyFill="1" applyBorder="1" applyAlignment="1" applyProtection="1">
      <alignment horizontal="left" vertical="center" wrapText="1"/>
      <protection locked="0"/>
    </xf>
    <xf numFmtId="166" fontId="55" fillId="23" borderId="31" xfId="0" quotePrefix="1" applyNumberFormat="1" applyFont="1" applyFill="1" applyBorder="1" applyAlignment="1" applyProtection="1">
      <alignment horizontal="left" vertical="center" wrapText="1"/>
      <protection locked="0"/>
    </xf>
    <xf numFmtId="166" fontId="55" fillId="23" borderId="31" xfId="0" applyNumberFormat="1" applyFont="1" applyFill="1" applyBorder="1" applyAlignment="1" applyProtection="1">
      <alignment horizontal="left" vertical="center" wrapText="1"/>
      <protection locked="0"/>
    </xf>
    <xf numFmtId="0" fontId="55" fillId="23" borderId="3" xfId="0" applyFont="1" applyFill="1" applyBorder="1" applyAlignment="1" applyProtection="1">
      <alignment horizontal="left" vertical="center" wrapText="1"/>
      <protection locked="0"/>
    </xf>
    <xf numFmtId="0" fontId="55" fillId="23" borderId="5" xfId="0" applyFont="1" applyFill="1" applyBorder="1" applyAlignment="1" applyProtection="1">
      <alignment horizontal="left" vertical="center" wrapText="1"/>
      <protection locked="0"/>
    </xf>
    <xf numFmtId="0" fontId="55" fillId="23" borderId="32" xfId="0" applyFont="1" applyFill="1" applyBorder="1" applyAlignment="1" applyProtection="1">
      <alignment horizontal="left" vertical="center" wrapText="1"/>
      <protection locked="0"/>
    </xf>
    <xf numFmtId="166" fontId="55" fillId="23" borderId="32" xfId="0" applyNumberFormat="1" applyFont="1" applyFill="1" applyBorder="1" applyAlignment="1" applyProtection="1">
      <alignment horizontal="left" vertical="center" wrapText="1"/>
      <protection locked="0"/>
    </xf>
    <xf numFmtId="0" fontId="151" fillId="9" borderId="0" xfId="0" applyFont="1" applyFill="1" applyAlignment="1">
      <alignment horizontal="left" vertical="center" wrapText="1"/>
    </xf>
    <xf numFmtId="0" fontId="5" fillId="0" borderId="0" xfId="0" quotePrefix="1" applyFont="1" applyAlignment="1">
      <alignment horizontal="left" vertical="center" wrapText="1"/>
    </xf>
    <xf numFmtId="0" fontId="53" fillId="15" borderId="0" xfId="0" quotePrefix="1" applyFont="1" applyFill="1" applyAlignment="1" applyProtection="1">
      <alignment vertical="center"/>
      <protection locked="0"/>
    </xf>
    <xf numFmtId="0" fontId="88" fillId="15" borderId="0" xfId="0" applyFont="1" applyFill="1" applyProtection="1">
      <protection locked="0"/>
    </xf>
    <xf numFmtId="0" fontId="53" fillId="15" borderId="0" xfId="0" applyFont="1" applyFill="1" applyAlignment="1" applyProtection="1">
      <alignment vertical="center"/>
      <protection locked="0"/>
    </xf>
    <xf numFmtId="0" fontId="36" fillId="15" borderId="0" xfId="0" applyFont="1" applyFill="1" applyAlignment="1" applyProtection="1">
      <alignment vertical="center"/>
      <protection locked="0"/>
    </xf>
    <xf numFmtId="0" fontId="27" fillId="15" borderId="0" xfId="0" applyFont="1" applyFill="1" applyAlignment="1" applyProtection="1">
      <alignment wrapText="1"/>
      <protection locked="0"/>
    </xf>
    <xf numFmtId="0" fontId="0" fillId="3" borderId="0" xfId="0" applyFill="1" applyProtection="1">
      <protection locked="0"/>
    </xf>
    <xf numFmtId="0" fontId="0" fillId="0" borderId="0" xfId="0" applyProtection="1">
      <protection locked="0"/>
    </xf>
    <xf numFmtId="0" fontId="29" fillId="3" borderId="0" xfId="0" applyFont="1" applyFill="1" applyAlignment="1" applyProtection="1">
      <alignment horizontal="right"/>
      <protection locked="0"/>
    </xf>
    <xf numFmtId="0" fontId="27" fillId="3" borderId="0" xfId="0" applyFont="1" applyFill="1" applyAlignment="1" applyProtection="1">
      <alignment vertical="center" wrapText="1"/>
      <protection locked="0"/>
    </xf>
    <xf numFmtId="0" fontId="27" fillId="3" borderId="0" xfId="0" applyFont="1" applyFill="1" applyAlignment="1" applyProtection="1">
      <alignment wrapText="1"/>
      <protection locked="0"/>
    </xf>
    <xf numFmtId="0" fontId="26" fillId="3" borderId="0" xfId="0" applyFont="1" applyFill="1" applyAlignment="1" applyProtection="1">
      <alignment vertical="top"/>
      <protection locked="0"/>
    </xf>
    <xf numFmtId="0" fontId="37" fillId="3" borderId="0" xfId="6" applyNumberFormat="1" applyFont="1" applyFill="1" applyBorder="1" applyAlignment="1" applyProtection="1">
      <alignment horizontal="center"/>
      <protection locked="0"/>
    </xf>
    <xf numFmtId="0" fontId="9" fillId="0" borderId="0" xfId="0" applyFont="1" applyProtection="1">
      <protection locked="0"/>
    </xf>
    <xf numFmtId="0" fontId="37" fillId="3" borderId="0" xfId="6" applyNumberFormat="1" applyFont="1" applyFill="1" applyBorder="1" applyAlignment="1" applyProtection="1">
      <alignment horizontal="left"/>
      <protection locked="0"/>
    </xf>
    <xf numFmtId="0" fontId="28" fillId="3" borderId="0" xfId="0" applyFont="1" applyFill="1" applyAlignment="1" applyProtection="1">
      <alignment vertical="top"/>
      <protection locked="0"/>
    </xf>
    <xf numFmtId="0" fontId="27" fillId="3" borderId="0" xfId="0" applyFont="1" applyFill="1" applyAlignment="1" applyProtection="1">
      <alignment horizontal="justify" vertical="center" wrapText="1"/>
      <protection locked="0"/>
    </xf>
    <xf numFmtId="0" fontId="34" fillId="23" borderId="11" xfId="0" applyFont="1" applyFill="1" applyBorder="1" applyAlignment="1" applyProtection="1">
      <alignment vertical="center" wrapText="1"/>
      <protection locked="0"/>
    </xf>
    <xf numFmtId="0" fontId="27" fillId="0" borderId="0" xfId="0" applyFont="1" applyAlignment="1" applyProtection="1">
      <alignment vertical="center" wrapText="1"/>
      <protection locked="0"/>
    </xf>
    <xf numFmtId="0" fontId="34" fillId="29" borderId="11" xfId="0" applyFont="1" applyFill="1" applyBorder="1" applyAlignment="1" applyProtection="1">
      <alignment vertical="center" wrapText="1"/>
      <protection locked="0"/>
    </xf>
    <xf numFmtId="0" fontId="34" fillId="3" borderId="11" xfId="0" applyFont="1" applyFill="1" applyBorder="1" applyAlignment="1" applyProtection="1">
      <alignment vertical="center" wrapText="1"/>
      <protection locked="0"/>
    </xf>
    <xf numFmtId="0" fontId="26" fillId="0" borderId="0" xfId="0" applyFont="1" applyAlignment="1" applyProtection="1">
      <alignment vertical="top"/>
      <protection locked="0"/>
    </xf>
    <xf numFmtId="0" fontId="26" fillId="0" borderId="0" xfId="0" applyFont="1" applyAlignment="1" applyProtection="1">
      <alignment vertical="top" wrapText="1"/>
      <protection locked="0"/>
    </xf>
    <xf numFmtId="0" fontId="107" fillId="3" borderId="0" xfId="0" applyFont="1" applyFill="1" applyAlignment="1">
      <alignment vertical="top"/>
    </xf>
    <xf numFmtId="49" fontId="107" fillId="3" borderId="0" xfId="0" applyNumberFormat="1" applyFont="1" applyFill="1" applyAlignment="1">
      <alignment vertical="top"/>
    </xf>
    <xf numFmtId="0" fontId="37" fillId="3" borderId="19" xfId="6" applyNumberFormat="1" applyFont="1" applyFill="1" applyBorder="1" applyAlignment="1" applyProtection="1"/>
    <xf numFmtId="0" fontId="28" fillId="3" borderId="0" xfId="0" applyFont="1" applyFill="1"/>
    <xf numFmtId="0" fontId="26" fillId="3" borderId="0" xfId="0" applyFont="1" applyFill="1" applyAlignment="1">
      <alignment vertical="center"/>
    </xf>
    <xf numFmtId="0" fontId="95" fillId="3" borderId="19" xfId="6" applyNumberFormat="1" applyFont="1" applyFill="1" applyBorder="1" applyAlignment="1" applyProtection="1">
      <protection locked="0"/>
    </xf>
    <xf numFmtId="0" fontId="95" fillId="3" borderId="19" xfId="6" applyNumberFormat="1" applyFont="1" applyFill="1" applyBorder="1" applyAlignment="1" applyProtection="1">
      <alignment horizontal="left"/>
      <protection locked="0"/>
    </xf>
    <xf numFmtId="0" fontId="95" fillId="3" borderId="0" xfId="6" applyNumberFormat="1" applyFont="1" applyFill="1" applyBorder="1" applyAlignment="1" applyProtection="1">
      <protection locked="0"/>
    </xf>
    <xf numFmtId="0" fontId="49" fillId="5" borderId="22" xfId="0" applyFont="1" applyFill="1" applyBorder="1" applyAlignment="1" applyProtection="1">
      <alignment vertical="center" wrapText="1" shrinkToFit="1"/>
      <protection locked="0"/>
    </xf>
    <xf numFmtId="0" fontId="59" fillId="15" borderId="0" xfId="0" applyFont="1" applyFill="1" applyAlignment="1">
      <alignment horizontal="right" vertical="center" indent="2"/>
    </xf>
    <xf numFmtId="0" fontId="95" fillId="3" borderId="19" xfId="6" applyNumberFormat="1" applyFont="1" applyFill="1" applyBorder="1" applyAlignment="1" applyProtection="1"/>
    <xf numFmtId="0" fontId="49" fillId="0" borderId="25" xfId="2" applyFont="1" applyBorder="1" applyAlignment="1">
      <alignment horizontal="left" vertical="center" wrapText="1"/>
    </xf>
    <xf numFmtId="0" fontId="49" fillId="5" borderId="22" xfId="0" applyFont="1" applyFill="1" applyBorder="1" applyAlignment="1">
      <alignment vertical="center" wrapText="1" shrinkToFit="1"/>
    </xf>
    <xf numFmtId="0" fontId="52" fillId="0" borderId="68" xfId="2" applyFont="1" applyBorder="1" applyAlignment="1">
      <alignment vertical="center" wrapText="1"/>
    </xf>
    <xf numFmtId="0" fontId="162" fillId="3" borderId="70" xfId="2" applyFont="1" applyFill="1" applyBorder="1" applyAlignment="1">
      <alignment vertical="center" wrapText="1"/>
    </xf>
    <xf numFmtId="0" fontId="159" fillId="0" borderId="15" xfId="2" applyFont="1" applyBorder="1" applyAlignment="1">
      <alignment vertical="center" wrapText="1"/>
    </xf>
    <xf numFmtId="0" fontId="162" fillId="3" borderId="24" xfId="2" applyFont="1" applyFill="1" applyBorder="1" applyAlignment="1">
      <alignment vertical="center" wrapText="1"/>
    </xf>
    <xf numFmtId="0" fontId="6" fillId="0" borderId="0" xfId="8" applyFont="1" applyAlignment="1" applyProtection="1">
      <alignment vertical="center"/>
      <protection locked="0"/>
    </xf>
    <xf numFmtId="0" fontId="54" fillId="15" borderId="0" xfId="8" applyFont="1" applyFill="1" applyAlignment="1" applyProtection="1">
      <alignment horizontal="left" wrapText="1"/>
      <protection locked="0"/>
    </xf>
    <xf numFmtId="0" fontId="51" fillId="3" borderId="0" xfId="8" applyFont="1" applyFill="1" applyAlignment="1" applyProtection="1">
      <alignment vertical="center"/>
      <protection locked="0"/>
    </xf>
    <xf numFmtId="0" fontId="11" fillId="0" borderId="0" xfId="0" applyFont="1" applyAlignment="1" applyProtection="1">
      <alignment horizontal="center" vertical="center"/>
      <protection locked="0"/>
    </xf>
    <xf numFmtId="0" fontId="38" fillId="0" borderId="0" xfId="0" applyFont="1" applyProtection="1">
      <protection locked="0"/>
    </xf>
    <xf numFmtId="0" fontId="38" fillId="3" borderId="0" xfId="0" applyFont="1" applyFill="1" applyProtection="1">
      <protection locked="0"/>
    </xf>
    <xf numFmtId="0" fontId="128" fillId="3" borderId="17" xfId="0" applyFont="1" applyFill="1" applyBorder="1" applyAlignment="1" applyProtection="1">
      <alignment vertical="center"/>
      <protection locked="0"/>
    </xf>
    <xf numFmtId="0" fontId="128" fillId="0" borderId="0" xfId="0" applyFont="1" applyAlignment="1" applyProtection="1">
      <alignment vertical="center"/>
      <protection locked="0"/>
    </xf>
    <xf numFmtId="0" fontId="128" fillId="3" borderId="8" xfId="0" applyFont="1" applyFill="1" applyBorder="1" applyAlignment="1" applyProtection="1">
      <alignment vertical="center"/>
      <protection locked="0"/>
    </xf>
    <xf numFmtId="0" fontId="128" fillId="3" borderId="9" xfId="0" applyFont="1" applyFill="1" applyBorder="1" applyAlignment="1" applyProtection="1">
      <alignment vertical="center"/>
      <protection locked="0"/>
    </xf>
    <xf numFmtId="0" fontId="128" fillId="3" borderId="0" xfId="0" applyFont="1" applyFill="1" applyAlignment="1" applyProtection="1">
      <alignment vertical="center"/>
      <protection locked="0"/>
    </xf>
    <xf numFmtId="0" fontId="15" fillId="3" borderId="0" xfId="0" applyFont="1" applyFill="1" applyAlignment="1" applyProtection="1">
      <alignment vertical="center"/>
      <protection locked="0"/>
    </xf>
    <xf numFmtId="0" fontId="130" fillId="3" borderId="0" xfId="0" applyFont="1" applyFill="1" applyAlignment="1" applyProtection="1">
      <alignment horizontal="left" vertical="top"/>
      <protection locked="0"/>
    </xf>
    <xf numFmtId="0" fontId="15" fillId="0" borderId="0" xfId="0" applyFont="1" applyAlignment="1" applyProtection="1">
      <alignment vertical="center"/>
      <protection locked="0"/>
    </xf>
    <xf numFmtId="0" fontId="130" fillId="3" borderId="0" xfId="0" applyFont="1" applyFill="1" applyAlignment="1" applyProtection="1">
      <alignment vertical="top"/>
      <protection locked="0"/>
    </xf>
    <xf numFmtId="0" fontId="11" fillId="3" borderId="0" xfId="0" applyFont="1" applyFill="1" applyAlignment="1" applyProtection="1">
      <alignment horizontal="center" vertical="center"/>
      <protection locked="0"/>
    </xf>
    <xf numFmtId="0" fontId="41" fillId="0" borderId="0" xfId="0" applyFont="1" applyAlignment="1" applyProtection="1">
      <alignment vertical="center"/>
      <protection locked="0"/>
    </xf>
    <xf numFmtId="0" fontId="61" fillId="15" borderId="0" xfId="0" applyFont="1" applyFill="1" applyProtection="1">
      <protection locked="0"/>
    </xf>
    <xf numFmtId="0" fontId="62" fillId="15" borderId="0" xfId="0" applyFont="1" applyFill="1" applyProtection="1">
      <protection locked="0"/>
    </xf>
    <xf numFmtId="0" fontId="63" fillId="15" borderId="0" xfId="0" applyFont="1" applyFill="1" applyAlignment="1" applyProtection="1">
      <alignment horizontal="center" vertical="center"/>
      <protection locked="0"/>
    </xf>
    <xf numFmtId="0" fontId="61" fillId="24" borderId="0" xfId="0" applyFont="1" applyFill="1" applyProtection="1">
      <protection locked="0"/>
    </xf>
    <xf numFmtId="0" fontId="61" fillId="0" borderId="0" xfId="0" applyFont="1" applyProtection="1">
      <protection locked="0"/>
    </xf>
    <xf numFmtId="0" fontId="63" fillId="3" borderId="0" xfId="0" applyFont="1" applyFill="1" applyAlignment="1" applyProtection="1">
      <alignment horizontal="center" vertical="center"/>
      <protection locked="0"/>
    </xf>
    <xf numFmtId="0" fontId="63" fillId="3" borderId="0" xfId="0" applyFont="1" applyFill="1" applyAlignment="1" applyProtection="1">
      <alignment vertical="top" wrapText="1"/>
      <protection locked="0"/>
    </xf>
    <xf numFmtId="0" fontId="63" fillId="3" borderId="0" xfId="0" applyFont="1" applyFill="1" applyAlignment="1" applyProtection="1">
      <alignment vertical="center"/>
      <protection locked="0"/>
    </xf>
    <xf numFmtId="0" fontId="67" fillId="24" borderId="0" xfId="0" applyFont="1" applyFill="1" applyAlignment="1" applyProtection="1">
      <alignment horizontal="center" vertical="center"/>
      <protection locked="0"/>
    </xf>
    <xf numFmtId="0" fontId="67" fillId="0" borderId="0" xfId="0" applyFont="1" applyAlignment="1" applyProtection="1">
      <alignment horizontal="center" vertical="center"/>
      <protection locked="0"/>
    </xf>
    <xf numFmtId="0" fontId="67" fillId="3" borderId="0" xfId="0" applyFont="1" applyFill="1" applyAlignment="1" applyProtection="1">
      <alignment horizontal="center" vertical="center"/>
      <protection locked="0"/>
    </xf>
    <xf numFmtId="0" fontId="0" fillId="24" borderId="0" xfId="0" applyFill="1" applyProtection="1">
      <protection locked="0"/>
    </xf>
    <xf numFmtId="0" fontId="3" fillId="24" borderId="0" xfId="0" applyFont="1" applyFill="1" applyProtection="1">
      <protection locked="0"/>
    </xf>
    <xf numFmtId="1" fontId="0" fillId="24" borderId="0" xfId="0" applyNumberFormat="1" applyFill="1" applyProtection="1">
      <protection locked="0"/>
    </xf>
    <xf numFmtId="0" fontId="0" fillId="24" borderId="0" xfId="0" applyFill="1" applyAlignment="1" applyProtection="1">
      <alignment horizontal="left"/>
      <protection locked="0"/>
    </xf>
    <xf numFmtId="0" fontId="42" fillId="4" borderId="1" xfId="0" applyFont="1" applyFill="1" applyBorder="1" applyAlignment="1" applyProtection="1">
      <alignment vertical="center" wrapText="1"/>
      <protection locked="0"/>
    </xf>
    <xf numFmtId="0" fontId="42" fillId="4" borderId="1" xfId="0" applyFont="1" applyFill="1" applyBorder="1" applyAlignment="1" applyProtection="1">
      <alignment horizontal="left" vertical="center" wrapText="1"/>
      <protection locked="0"/>
    </xf>
    <xf numFmtId="0" fontId="42" fillId="4" borderId="30" xfId="0" applyFont="1" applyFill="1" applyBorder="1" applyAlignment="1" applyProtection="1">
      <alignment vertical="center" wrapText="1"/>
      <protection locked="0"/>
    </xf>
    <xf numFmtId="0" fontId="42" fillId="16" borderId="9" xfId="0" applyFont="1" applyFill="1" applyBorder="1" applyAlignment="1" applyProtection="1">
      <alignment horizontal="center" vertical="center" wrapText="1"/>
      <protection locked="0"/>
    </xf>
    <xf numFmtId="0" fontId="42" fillId="4" borderId="0" xfId="0" applyFont="1" applyFill="1" applyAlignment="1" applyProtection="1">
      <alignment vertical="center" wrapText="1"/>
      <protection locked="0"/>
    </xf>
    <xf numFmtId="0" fontId="0" fillId="0" borderId="0" xfId="0" applyAlignment="1" applyProtection="1">
      <alignment horizontal="left"/>
      <protection locked="0"/>
    </xf>
    <xf numFmtId="0" fontId="1" fillId="24" borderId="0" xfId="0" applyFont="1" applyFill="1" applyProtection="1">
      <protection locked="0"/>
    </xf>
    <xf numFmtId="0" fontId="46" fillId="0" borderId="43" xfId="0" applyFont="1" applyBorder="1" applyAlignment="1" applyProtection="1">
      <alignment horizontal="center" vertical="center"/>
      <protection locked="0"/>
    </xf>
    <xf numFmtId="0" fontId="46" fillId="0" borderId="0" xfId="0" applyFont="1" applyAlignment="1" applyProtection="1">
      <alignment horizontal="center" vertical="center"/>
      <protection locked="0"/>
    </xf>
    <xf numFmtId="1" fontId="46" fillId="0" borderId="0" xfId="0" applyNumberFormat="1" applyFont="1" applyAlignment="1" applyProtection="1">
      <alignment horizontal="center" vertical="center" wrapText="1"/>
      <protection locked="0"/>
    </xf>
    <xf numFmtId="0" fontId="46" fillId="0" borderId="27" xfId="0" applyFont="1" applyBorder="1" applyAlignment="1" applyProtection="1">
      <alignment horizontal="left" vertical="center" wrapText="1"/>
      <protection locked="0"/>
    </xf>
    <xf numFmtId="0" fontId="46" fillId="0" borderId="26" xfId="0" applyFont="1" applyBorder="1" applyAlignment="1" applyProtection="1">
      <alignment horizontal="left" vertical="center" wrapText="1"/>
      <protection locked="0"/>
    </xf>
    <xf numFmtId="0" fontId="46" fillId="0" borderId="0" xfId="0" applyFont="1" applyAlignment="1" applyProtection="1">
      <alignment horizontal="left" vertical="center" wrapText="1"/>
      <protection locked="0"/>
    </xf>
    <xf numFmtId="0" fontId="46" fillId="0" borderId="0" xfId="0" applyFont="1" applyAlignment="1" applyProtection="1">
      <alignment horizontal="center" vertical="center" wrapText="1"/>
      <protection locked="0"/>
    </xf>
    <xf numFmtId="0" fontId="46" fillId="0" borderId="44" xfId="0" applyFont="1" applyBorder="1" applyAlignment="1" applyProtection="1">
      <alignment horizontal="center" vertical="center" wrapText="1"/>
      <protection locked="0"/>
    </xf>
    <xf numFmtId="0" fontId="46" fillId="0" borderId="0" xfId="0" applyFont="1" applyAlignment="1" applyProtection="1">
      <alignment vertical="center" wrapText="1"/>
      <protection locked="0"/>
    </xf>
    <xf numFmtId="0" fontId="1" fillId="0" borderId="0" xfId="0" applyFont="1" applyAlignment="1" applyProtection="1">
      <alignment horizontal="left"/>
      <protection locked="0"/>
    </xf>
    <xf numFmtId="0" fontId="1" fillId="0" borderId="0" xfId="0" applyFont="1" applyProtection="1">
      <protection locked="0"/>
    </xf>
    <xf numFmtId="0" fontId="0" fillId="0" borderId="44" xfId="0" applyBorder="1" applyProtection="1">
      <protection locked="0"/>
    </xf>
    <xf numFmtId="0" fontId="0" fillId="13" borderId="0" xfId="0" applyFill="1" applyProtection="1">
      <protection locked="0"/>
    </xf>
    <xf numFmtId="0" fontId="12" fillId="24" borderId="0" xfId="0" applyFont="1" applyFill="1" applyAlignment="1" applyProtection="1">
      <alignment horizontal="justify" vertical="top" wrapText="1"/>
      <protection locked="0"/>
    </xf>
    <xf numFmtId="0" fontId="0" fillId="0" borderId="45" xfId="0" applyBorder="1" applyProtection="1">
      <protection locked="0"/>
    </xf>
    <xf numFmtId="0" fontId="3" fillId="0" borderId="0" xfId="0" applyFont="1" applyProtection="1">
      <protection locked="0"/>
    </xf>
    <xf numFmtId="1" fontId="0" fillId="0" borderId="0" xfId="0" applyNumberFormat="1" applyProtection="1">
      <protection locked="0"/>
    </xf>
    <xf numFmtId="0" fontId="113" fillId="15" borderId="0" xfId="0" applyFont="1" applyFill="1" applyAlignment="1" applyProtection="1">
      <alignment horizontal="center"/>
      <protection locked="0"/>
    </xf>
    <xf numFmtId="0" fontId="113" fillId="15" borderId="0" xfId="0" applyFont="1" applyFill="1" applyAlignment="1" applyProtection="1">
      <alignment horizontal="center" vertical="center"/>
      <protection locked="0"/>
    </xf>
    <xf numFmtId="0" fontId="109" fillId="0" borderId="0" xfId="0" applyFont="1" applyProtection="1">
      <protection locked="0"/>
    </xf>
    <xf numFmtId="0" fontId="72" fillId="0" borderId="0" xfId="0" applyFont="1" applyProtection="1">
      <protection locked="0"/>
    </xf>
    <xf numFmtId="0" fontId="72" fillId="3" borderId="0" xfId="0" applyFont="1" applyFill="1" applyAlignment="1" applyProtection="1">
      <alignment horizontal="center" vertical="center"/>
      <protection locked="0"/>
    </xf>
    <xf numFmtId="0" fontId="74" fillId="3" borderId="0" xfId="0" applyFont="1" applyFill="1" applyAlignment="1" applyProtection="1">
      <alignment vertical="center" wrapText="1"/>
      <protection locked="0"/>
    </xf>
    <xf numFmtId="0" fontId="61" fillId="3" borderId="0" xfId="0" applyFont="1" applyFill="1" applyProtection="1">
      <protection locked="0"/>
    </xf>
    <xf numFmtId="0" fontId="66" fillId="17" borderId="0" xfId="0" applyFont="1" applyFill="1" applyAlignment="1" applyProtection="1">
      <alignment vertical="center" shrinkToFit="1"/>
      <protection locked="0"/>
    </xf>
    <xf numFmtId="0" fontId="62" fillId="15" borderId="0" xfId="0" applyFont="1" applyFill="1" applyAlignment="1" applyProtection="1">
      <alignment horizontal="left" vertical="center"/>
      <protection locked="0"/>
    </xf>
    <xf numFmtId="0" fontId="62" fillId="15" borderId="0" xfId="0" applyFont="1" applyFill="1" applyAlignment="1" applyProtection="1">
      <alignment horizontal="right" vertical="center"/>
      <protection locked="0"/>
    </xf>
    <xf numFmtId="0" fontId="68" fillId="3" borderId="0" xfId="0" applyFont="1" applyFill="1" applyAlignment="1" applyProtection="1">
      <alignment vertical="center"/>
      <protection locked="0"/>
    </xf>
    <xf numFmtId="0" fontId="70" fillId="3" borderId="0" xfId="8" applyFont="1" applyFill="1" applyAlignment="1" applyProtection="1">
      <alignment horizontal="left"/>
      <protection locked="0"/>
    </xf>
    <xf numFmtId="0" fontId="79" fillId="3" borderId="0" xfId="0" applyFont="1" applyFill="1" applyAlignment="1" applyProtection="1">
      <alignment horizontal="left" vertical="center"/>
      <protection locked="0"/>
    </xf>
    <xf numFmtId="0" fontId="62" fillId="15" borderId="0" xfId="0" applyFont="1" applyFill="1" applyAlignment="1" applyProtection="1">
      <alignment horizontal="center" vertical="center"/>
      <protection locked="0"/>
    </xf>
    <xf numFmtId="0" fontId="71" fillId="3" borderId="0" xfId="8" applyFont="1" applyFill="1" applyAlignment="1" applyProtection="1">
      <alignment vertical="center"/>
      <protection locked="0"/>
    </xf>
    <xf numFmtId="0" fontId="71" fillId="0" borderId="0" xfId="8" applyFont="1" applyAlignment="1" applyProtection="1">
      <alignment vertical="center"/>
      <protection locked="0"/>
    </xf>
    <xf numFmtId="0" fontId="61" fillId="0" borderId="0" xfId="0" applyFont="1" applyAlignment="1" applyProtection="1">
      <alignment vertical="center"/>
      <protection locked="0"/>
    </xf>
    <xf numFmtId="0" fontId="72" fillId="3" borderId="0" xfId="0" applyFont="1" applyFill="1" applyProtection="1">
      <protection locked="0"/>
    </xf>
    <xf numFmtId="0" fontId="72" fillId="0" borderId="0" xfId="0" applyFont="1" applyAlignment="1" applyProtection="1">
      <alignment vertical="center"/>
      <protection locked="0"/>
    </xf>
    <xf numFmtId="0" fontId="72" fillId="0" borderId="0" xfId="0" applyFont="1" applyAlignment="1" applyProtection="1">
      <alignment horizontal="center" vertical="center"/>
      <protection locked="0"/>
    </xf>
    <xf numFmtId="0" fontId="75" fillId="3" borderId="0" xfId="8" applyFont="1" applyFill="1" applyAlignment="1" applyProtection="1">
      <alignment vertical="center"/>
      <protection locked="0"/>
    </xf>
    <xf numFmtId="0" fontId="67" fillId="3" borderId="0" xfId="0" applyFont="1" applyFill="1" applyProtection="1">
      <protection locked="0"/>
    </xf>
    <xf numFmtId="0" fontId="82" fillId="4" borderId="15" xfId="0" applyFont="1" applyFill="1" applyBorder="1" applyAlignment="1" applyProtection="1">
      <alignment vertical="center" wrapText="1"/>
      <protection locked="0"/>
    </xf>
    <xf numFmtId="0" fontId="74" fillId="3" borderId="0" xfId="0" applyFont="1" applyFill="1" applyAlignment="1" applyProtection="1">
      <alignment horizontal="left" vertical="top"/>
      <protection locked="0"/>
    </xf>
    <xf numFmtId="0" fontId="74" fillId="3" borderId="0" xfId="0" applyFont="1" applyFill="1" applyProtection="1">
      <protection locked="0"/>
    </xf>
    <xf numFmtId="0" fontId="83" fillId="3" borderId="0" xfId="0" applyFont="1" applyFill="1" applyAlignment="1" applyProtection="1">
      <alignment horizontal="left" vertical="top" wrapText="1"/>
      <protection locked="0"/>
    </xf>
    <xf numFmtId="0" fontId="72" fillId="3" borderId="0" xfId="0" applyFont="1" applyFill="1" applyAlignment="1" applyProtection="1">
      <alignment horizontal="left" vertical="center"/>
      <protection locked="0"/>
    </xf>
    <xf numFmtId="0" fontId="75" fillId="0" borderId="0" xfId="0" applyFont="1" applyProtection="1">
      <protection locked="0"/>
    </xf>
    <xf numFmtId="167" fontId="72" fillId="3" borderId="0" xfId="0" applyNumberFormat="1" applyFont="1" applyFill="1" applyAlignment="1" applyProtection="1">
      <alignment vertical="center"/>
      <protection locked="0"/>
    </xf>
    <xf numFmtId="0" fontId="86" fillId="0" borderId="0" xfId="0" applyFont="1" applyAlignment="1" applyProtection="1">
      <alignment vertical="center"/>
      <protection locked="0"/>
    </xf>
    <xf numFmtId="0" fontId="86" fillId="0" borderId="10" xfId="0" applyFont="1" applyBorder="1" applyAlignment="1" applyProtection="1">
      <alignment vertical="center"/>
      <protection locked="0"/>
    </xf>
    <xf numFmtId="0" fontId="81" fillId="3" borderId="0" xfId="0" applyFont="1" applyFill="1" applyAlignment="1" applyProtection="1">
      <alignment vertical="top" wrapText="1"/>
      <protection locked="0"/>
    </xf>
    <xf numFmtId="0" fontId="108" fillId="3" borderId="0" xfId="0" applyFont="1" applyFill="1" applyAlignment="1" applyProtection="1">
      <alignment vertical="top" wrapText="1"/>
      <protection locked="0"/>
    </xf>
    <xf numFmtId="0" fontId="61" fillId="0" borderId="0" xfId="0" applyFont="1" applyAlignment="1" applyProtection="1">
      <alignment wrapText="1"/>
      <protection locked="0"/>
    </xf>
    <xf numFmtId="0" fontId="65" fillId="15" borderId="0" xfId="0" applyFont="1" applyFill="1" applyAlignment="1">
      <alignment horizontal="right" vertical="center" indent="2"/>
    </xf>
    <xf numFmtId="0" fontId="109" fillId="0" borderId="0" xfId="0" applyFont="1"/>
    <xf numFmtId="0" fontId="74" fillId="3" borderId="0" xfId="0" applyFont="1" applyFill="1" applyAlignment="1">
      <alignment vertical="center" wrapText="1"/>
    </xf>
    <xf numFmtId="0" fontId="136" fillId="3" borderId="0" xfId="0" applyFont="1" applyFill="1"/>
    <xf numFmtId="0" fontId="42" fillId="16" borderId="53" xfId="0" applyFont="1" applyFill="1" applyBorder="1" applyAlignment="1">
      <alignment horizontal="center" vertical="center"/>
    </xf>
    <xf numFmtId="0" fontId="42" fillId="16" borderId="26" xfId="0" applyFont="1" applyFill="1" applyBorder="1" applyAlignment="1">
      <alignment horizontal="center" vertical="center"/>
    </xf>
    <xf numFmtId="1" fontId="42" fillId="16" borderId="26" xfId="0" applyNumberFormat="1" applyFont="1" applyFill="1" applyBorder="1" applyAlignment="1">
      <alignment horizontal="center" vertical="center" wrapText="1"/>
    </xf>
    <xf numFmtId="0" fontId="42" fillId="16" borderId="26" xfId="0" applyFont="1" applyFill="1" applyBorder="1" applyAlignment="1">
      <alignment horizontal="center" vertical="center" wrapText="1"/>
    </xf>
    <xf numFmtId="0" fontId="57" fillId="0" borderId="26" xfId="0" applyFont="1" applyBorder="1" applyAlignment="1">
      <alignment horizontal="left" wrapText="1"/>
    </xf>
    <xf numFmtId="0" fontId="57" fillId="0" borderId="26" xfId="0" applyFont="1" applyBorder="1" applyAlignment="1">
      <alignment horizontal="left" vertical="center" wrapText="1"/>
    </xf>
    <xf numFmtId="0" fontId="0" fillId="0" borderId="11" xfId="0" applyBorder="1"/>
    <xf numFmtId="0" fontId="57" fillId="0" borderId="46" xfId="0" applyFont="1" applyBorder="1" applyAlignment="1">
      <alignment horizontal="left" wrapText="1"/>
    </xf>
    <xf numFmtId="0" fontId="57" fillId="0" borderId="46" xfId="0" applyFont="1" applyBorder="1" applyAlignment="1">
      <alignment horizontal="left" vertical="center" wrapText="1"/>
    </xf>
    <xf numFmtId="0" fontId="0" fillId="0" borderId="47" xfId="0" applyBorder="1"/>
    <xf numFmtId="0" fontId="0" fillId="14" borderId="0" xfId="0" applyFill="1"/>
    <xf numFmtId="165" fontId="0" fillId="14" borderId="0" xfId="0" applyNumberFormat="1" applyFill="1"/>
    <xf numFmtId="0" fontId="59" fillId="15" borderId="0" xfId="0" applyFont="1" applyFill="1" applyAlignment="1">
      <alignment horizontal="right" vertical="center"/>
    </xf>
    <xf numFmtId="0" fontId="126" fillId="3" borderId="15" xfId="0" applyFont="1" applyFill="1" applyBorder="1" applyAlignment="1">
      <alignment vertical="center" wrapText="1"/>
    </xf>
    <xf numFmtId="0" fontId="127" fillId="3" borderId="15" xfId="0" applyFont="1" applyFill="1" applyBorder="1" applyAlignment="1">
      <alignment vertical="center" wrapText="1"/>
    </xf>
    <xf numFmtId="0" fontId="33" fillId="15" borderId="0" xfId="0" applyFont="1" applyFill="1"/>
    <xf numFmtId="0" fontId="0" fillId="15" borderId="0" xfId="0" applyFill="1"/>
    <xf numFmtId="0" fontId="36" fillId="15" borderId="0" xfId="0" applyFont="1" applyFill="1" applyAlignment="1">
      <alignment vertical="center"/>
    </xf>
    <xf numFmtId="0" fontId="53" fillId="15" borderId="0" xfId="0" applyFont="1" applyFill="1" applyAlignment="1">
      <alignment horizontal="center" vertical="center"/>
    </xf>
    <xf numFmtId="0" fontId="35" fillId="15" borderId="0" xfId="0" applyFont="1" applyFill="1" applyAlignment="1">
      <alignment horizontal="center" vertical="center"/>
    </xf>
    <xf numFmtId="0" fontId="27" fillId="15" borderId="0" xfId="0" applyFont="1" applyFill="1" applyAlignment="1">
      <alignment wrapText="1"/>
    </xf>
    <xf numFmtId="0" fontId="6" fillId="3" borderId="0" xfId="8" applyFont="1" applyFill="1" applyAlignment="1">
      <alignment vertical="center"/>
    </xf>
    <xf numFmtId="0" fontId="6" fillId="0" borderId="0" xfId="8" applyFont="1" applyAlignment="1">
      <alignment vertical="center"/>
    </xf>
    <xf numFmtId="0" fontId="51" fillId="3" borderId="0" xfId="8" applyFont="1" applyFill="1" applyAlignment="1">
      <alignment vertical="center"/>
    </xf>
    <xf numFmtId="0" fontId="109" fillId="3" borderId="0" xfId="0" applyFont="1" applyFill="1"/>
    <xf numFmtId="0" fontId="51" fillId="3" borderId="0" xfId="8" applyFont="1" applyFill="1" applyAlignment="1">
      <alignment vertical="top" wrapText="1"/>
    </xf>
    <xf numFmtId="0" fontId="5" fillId="3" borderId="0" xfId="8" applyFont="1" applyFill="1" applyAlignment="1">
      <alignment horizontal="left" vertical="top" wrapText="1"/>
    </xf>
    <xf numFmtId="0" fontId="52" fillId="3" borderId="0" xfId="8" applyFont="1" applyFill="1" applyAlignment="1">
      <alignment vertical="center"/>
    </xf>
    <xf numFmtId="0" fontId="7" fillId="0" borderId="0" xfId="8" applyFont="1" applyAlignment="1">
      <alignment vertical="top" wrapText="1"/>
    </xf>
    <xf numFmtId="0" fontId="7" fillId="0" borderId="0" xfId="8" applyFont="1" applyAlignment="1">
      <alignment vertical="center"/>
    </xf>
    <xf numFmtId="0" fontId="11" fillId="2" borderId="15" xfId="0" applyFont="1" applyFill="1" applyBorder="1" applyAlignment="1" applyProtection="1">
      <alignment horizontal="center" vertical="center"/>
      <protection locked="0"/>
    </xf>
    <xf numFmtId="0" fontId="166" fillId="3" borderId="0" xfId="8" applyFont="1" applyFill="1" applyAlignment="1">
      <alignment vertical="top" wrapText="1"/>
    </xf>
    <xf numFmtId="0" fontId="166" fillId="3" borderId="91" xfId="8" applyFont="1" applyFill="1" applyBorder="1" applyAlignment="1">
      <alignment horizontal="left" vertical="top" wrapText="1"/>
    </xf>
    <xf numFmtId="0" fontId="38" fillId="3" borderId="0" xfId="0" applyFont="1" applyFill="1" applyAlignment="1">
      <alignment horizontal="center" vertical="center"/>
    </xf>
    <xf numFmtId="0" fontId="166" fillId="3" borderId="91" xfId="8" applyFont="1" applyFill="1" applyBorder="1" applyAlignment="1">
      <alignment vertical="top" wrapText="1"/>
    </xf>
    <xf numFmtId="0" fontId="166" fillId="3" borderId="0" xfId="8" applyFont="1" applyFill="1" applyAlignment="1">
      <alignment vertical="top"/>
    </xf>
    <xf numFmtId="0" fontId="167" fillId="3" borderId="0" xfId="8" applyFont="1" applyFill="1" applyAlignment="1">
      <alignment vertical="center"/>
    </xf>
    <xf numFmtId="0" fontId="7" fillId="3" borderId="0" xfId="8" applyFont="1" applyFill="1" applyAlignment="1">
      <alignment vertical="top" wrapText="1"/>
    </xf>
    <xf numFmtId="0" fontId="7" fillId="3" borderId="0" xfId="8" applyFont="1" applyFill="1" applyAlignment="1">
      <alignment vertical="center"/>
    </xf>
    <xf numFmtId="0" fontId="6" fillId="3" borderId="91" xfId="8" applyFont="1" applyFill="1" applyBorder="1" applyAlignment="1">
      <alignment vertical="center"/>
    </xf>
    <xf numFmtId="0" fontId="51" fillId="3" borderId="0" xfId="8" applyFont="1" applyFill="1" applyAlignment="1">
      <alignment horizontal="right" vertical="center"/>
    </xf>
    <xf numFmtId="0" fontId="52" fillId="3" borderId="0" xfId="8" applyFont="1" applyFill="1" applyAlignment="1">
      <alignment vertical="top" wrapText="1"/>
    </xf>
    <xf numFmtId="0" fontId="106" fillId="3" borderId="0" xfId="0" applyFont="1" applyFill="1" applyAlignment="1">
      <alignment horizontal="left" vertical="center" wrapText="1"/>
    </xf>
    <xf numFmtId="0" fontId="121" fillId="0" borderId="0" xfId="0" applyFont="1" applyAlignment="1" applyProtection="1">
      <alignment horizontal="center" vertical="center" wrapText="1"/>
      <protection locked="0"/>
    </xf>
    <xf numFmtId="0" fontId="35" fillId="15" borderId="0" xfId="0" applyFont="1" applyFill="1" applyAlignment="1">
      <alignment horizontal="right" vertical="center"/>
    </xf>
    <xf numFmtId="0" fontId="37" fillId="3" borderId="19" xfId="6" applyNumberFormat="1" applyFont="1" applyFill="1" applyBorder="1" applyAlignment="1" applyProtection="1">
      <alignment horizontal="left"/>
    </xf>
    <xf numFmtId="0" fontId="27" fillId="3" borderId="0" xfId="0" applyFont="1" applyFill="1" applyAlignment="1">
      <alignment vertical="center" wrapText="1"/>
    </xf>
    <xf numFmtId="0" fontId="44" fillId="13" borderId="16" xfId="5" applyNumberFormat="1" applyFont="1" applyFill="1" applyBorder="1" applyAlignment="1" applyProtection="1">
      <alignment horizontal="left" vertical="top" wrapText="1"/>
      <protection locked="0"/>
    </xf>
    <xf numFmtId="0" fontId="43" fillId="13" borderId="16" xfId="5" applyNumberFormat="1" applyFont="1" applyFill="1" applyBorder="1" applyAlignment="1" applyProtection="1">
      <alignment horizontal="left" vertical="top"/>
      <protection locked="0"/>
    </xf>
    <xf numFmtId="0" fontId="43" fillId="29" borderId="16" xfId="5" applyNumberFormat="1" applyFont="1" applyFill="1" applyBorder="1" applyAlignment="1" applyProtection="1">
      <alignment horizontal="left" vertical="top"/>
      <protection locked="0"/>
    </xf>
    <xf numFmtId="0" fontId="26" fillId="3" borderId="0" xfId="0" applyFont="1" applyFill="1" applyAlignment="1">
      <alignment horizontal="center" vertical="top" wrapText="1"/>
    </xf>
    <xf numFmtId="0" fontId="14" fillId="0" borderId="1" xfId="0" applyFont="1" applyBorder="1" applyAlignment="1">
      <alignment horizontal="center" wrapText="1"/>
    </xf>
    <xf numFmtId="0" fontId="14" fillId="0" borderId="30" xfId="0" applyFont="1" applyBorder="1" applyAlignment="1">
      <alignment horizontal="center" wrapText="1"/>
    </xf>
    <xf numFmtId="0" fontId="0" fillId="0" borderId="54" xfId="0" applyBorder="1" applyAlignment="1">
      <alignment horizontal="center" wrapText="1"/>
    </xf>
    <xf numFmtId="0" fontId="0" fillId="0" borderId="1" xfId="0" applyBorder="1" applyAlignment="1">
      <alignment horizontal="center" wrapText="1"/>
    </xf>
    <xf numFmtId="0" fontId="0" fillId="0" borderId="30" xfId="0" applyBorder="1" applyAlignment="1">
      <alignment horizontal="center" wrapText="1"/>
    </xf>
    <xf numFmtId="0" fontId="0" fillId="0" borderId="0" xfId="0" applyAlignment="1">
      <alignment horizontal="center" wrapText="1"/>
    </xf>
    <xf numFmtId="0" fontId="0" fillId="0" borderId="44" xfId="0" applyBorder="1" applyAlignment="1">
      <alignment horizontal="center" wrapText="1"/>
    </xf>
    <xf numFmtId="0" fontId="0" fillId="0" borderId="43" xfId="0" applyBorder="1" applyAlignment="1">
      <alignment horizontal="center" wrapText="1"/>
    </xf>
    <xf numFmtId="0" fontId="14" fillId="0" borderId="54" xfId="0" applyFont="1" applyBorder="1" applyAlignment="1">
      <alignment horizontal="center" wrapText="1"/>
    </xf>
    <xf numFmtId="0" fontId="49" fillId="5" borderId="78" xfId="0" applyFont="1" applyFill="1" applyBorder="1" applyAlignment="1">
      <alignment horizontal="center" vertical="center" wrapText="1" shrinkToFit="1"/>
    </xf>
    <xf numFmtId="0" fontId="49" fillId="5" borderId="36" xfId="0" applyFont="1" applyFill="1" applyBorder="1" applyAlignment="1">
      <alignment horizontal="center" vertical="center" wrapText="1" shrinkToFit="1"/>
    </xf>
    <xf numFmtId="0" fontId="49" fillId="29" borderId="22" xfId="2" applyFont="1" applyFill="1" applyBorder="1" applyAlignment="1" applyProtection="1">
      <alignment horizontal="left" vertical="center" wrapText="1"/>
      <protection locked="0"/>
    </xf>
    <xf numFmtId="0" fontId="49" fillId="29" borderId="21" xfId="2" applyFont="1" applyFill="1" applyBorder="1" applyAlignment="1" applyProtection="1">
      <alignment horizontal="left" vertical="center" wrapText="1"/>
      <protection locked="0"/>
    </xf>
    <xf numFmtId="0" fontId="49" fillId="29" borderId="25" xfId="2" applyFont="1" applyFill="1" applyBorder="1" applyAlignment="1" applyProtection="1">
      <alignment horizontal="left" vertical="center" wrapText="1"/>
      <protection locked="0"/>
    </xf>
    <xf numFmtId="0" fontId="49" fillId="23" borderId="22" xfId="2" applyFont="1" applyFill="1" applyBorder="1" applyAlignment="1" applyProtection="1">
      <alignment horizontal="left" vertical="center" wrapText="1"/>
      <protection locked="0"/>
    </xf>
    <xf numFmtId="0" fontId="49" fillId="23" borderId="21" xfId="2" applyFont="1" applyFill="1" applyBorder="1" applyAlignment="1" applyProtection="1">
      <alignment horizontal="left" vertical="center" wrapText="1"/>
      <protection locked="0"/>
    </xf>
    <xf numFmtId="0" fontId="49" fillId="23" borderId="25" xfId="2" applyFont="1" applyFill="1" applyBorder="1" applyAlignment="1" applyProtection="1">
      <alignment horizontal="left" vertical="center" wrapText="1"/>
      <protection locked="0"/>
    </xf>
    <xf numFmtId="0" fontId="49" fillId="5" borderId="21" xfId="0" applyFont="1" applyFill="1" applyBorder="1" applyAlignment="1">
      <alignment horizontal="left" vertical="center" wrapText="1" shrinkToFit="1"/>
    </xf>
    <xf numFmtId="0" fontId="49" fillId="5" borderId="25" xfId="0" applyFont="1" applyFill="1" applyBorder="1" applyAlignment="1">
      <alignment horizontal="left" vertical="center" wrapText="1" shrinkToFit="1"/>
    </xf>
    <xf numFmtId="0" fontId="47" fillId="3" borderId="0" xfId="0" applyFont="1" applyFill="1" applyAlignment="1" applyProtection="1">
      <alignment vertical="center" wrapText="1"/>
      <protection locked="0"/>
    </xf>
    <xf numFmtId="0" fontId="47" fillId="3" borderId="0" xfId="0" applyFont="1" applyFill="1" applyAlignment="1" applyProtection="1">
      <alignment horizontal="justify" vertical="center" wrapText="1"/>
      <protection locked="0"/>
    </xf>
    <xf numFmtId="0" fontId="47" fillId="3" borderId="0" xfId="0" applyFont="1" applyFill="1" applyAlignment="1">
      <alignment horizontal="left" wrapText="1"/>
    </xf>
    <xf numFmtId="0" fontId="47" fillId="3" borderId="0" xfId="0" applyFont="1" applyFill="1" applyAlignment="1">
      <alignment horizontal="left" vertical="top" wrapText="1"/>
    </xf>
    <xf numFmtId="0" fontId="97" fillId="13" borderId="0" xfId="5" applyNumberFormat="1" applyFont="1" applyFill="1" applyBorder="1" applyAlignment="1" applyProtection="1">
      <alignment horizontal="left" vertical="center" wrapText="1" shrinkToFit="1"/>
      <protection locked="0"/>
    </xf>
    <xf numFmtId="0" fontId="39" fillId="0" borderId="50" xfId="0" applyFont="1" applyBorder="1" applyAlignment="1">
      <alignment horizontal="center" vertical="center"/>
    </xf>
    <xf numFmtId="0" fontId="39" fillId="0" borderId="51" xfId="0" applyFont="1" applyBorder="1" applyAlignment="1">
      <alignment horizontal="center" vertical="center"/>
    </xf>
    <xf numFmtId="0" fontId="39" fillId="0" borderId="52" xfId="0" applyFont="1" applyBorder="1" applyAlignment="1">
      <alignment horizontal="center" vertical="center"/>
    </xf>
    <xf numFmtId="0" fontId="37" fillId="3" borderId="19" xfId="6" applyNumberFormat="1" applyFont="1" applyFill="1" applyBorder="1" applyAlignment="1" applyProtection="1">
      <alignment horizontal="left" shrinkToFit="1"/>
    </xf>
    <xf numFmtId="0" fontId="98" fillId="29" borderId="20" xfId="5" applyNumberFormat="1" applyFont="1" applyFill="1" applyBorder="1" applyAlignment="1" applyProtection="1">
      <alignment horizontal="left" vertical="center" wrapText="1"/>
      <protection locked="0"/>
    </xf>
    <xf numFmtId="0" fontId="104" fillId="0" borderId="13" xfId="2" applyFont="1" applyBorder="1" applyAlignment="1">
      <alignment horizontal="center" vertical="center"/>
    </xf>
    <xf numFmtId="0" fontId="104" fillId="0" borderId="16" xfId="2" applyFont="1" applyBorder="1" applyAlignment="1">
      <alignment horizontal="center" vertical="center"/>
    </xf>
    <xf numFmtId="0" fontId="104" fillId="0" borderId="17" xfId="2" applyFont="1" applyBorder="1" applyAlignment="1">
      <alignment horizontal="center" vertical="center"/>
    </xf>
    <xf numFmtId="0" fontId="104" fillId="0" borderId="7" xfId="2" applyFont="1" applyBorder="1" applyAlignment="1">
      <alignment horizontal="center" vertical="center"/>
    </xf>
    <xf numFmtId="0" fontId="104" fillId="0" borderId="0" xfId="2" applyFont="1" applyAlignment="1">
      <alignment horizontal="center" vertical="center"/>
    </xf>
    <xf numFmtId="0" fontId="104" fillId="0" borderId="8" xfId="2" applyFont="1" applyBorder="1" applyAlignment="1">
      <alignment horizontal="center" vertical="center"/>
    </xf>
    <xf numFmtId="0" fontId="104" fillId="0" borderId="18" xfId="2" applyFont="1" applyBorder="1" applyAlignment="1">
      <alignment horizontal="center" vertical="center"/>
    </xf>
    <xf numFmtId="0" fontId="104" fillId="0" borderId="19" xfId="2" applyFont="1" applyBorder="1" applyAlignment="1">
      <alignment horizontal="center" vertical="center"/>
    </xf>
    <xf numFmtId="0" fontId="104" fillId="0" borderId="9" xfId="2" applyFont="1" applyBorder="1" applyAlignment="1">
      <alignment horizontal="center" vertical="center"/>
    </xf>
    <xf numFmtId="0" fontId="7" fillId="3" borderId="0" xfId="2" applyFont="1" applyFill="1" applyAlignment="1">
      <alignment vertical="top" wrapText="1"/>
    </xf>
    <xf numFmtId="0" fontId="105" fillId="5" borderId="15" xfId="2" applyFont="1" applyFill="1" applyBorder="1" applyAlignment="1">
      <alignment horizontal="center" vertical="center"/>
    </xf>
    <xf numFmtId="0" fontId="105" fillId="5" borderId="20" xfId="2" applyFont="1" applyFill="1" applyBorder="1" applyAlignment="1">
      <alignment horizontal="center" vertical="center"/>
    </xf>
    <xf numFmtId="0" fontId="105" fillId="5" borderId="10" xfId="2" applyFont="1" applyFill="1" applyBorder="1" applyAlignment="1">
      <alignment horizontal="center" vertical="center"/>
    </xf>
    <xf numFmtId="0" fontId="49" fillId="5" borderId="15" xfId="2" applyFont="1" applyFill="1" applyBorder="1" applyAlignment="1">
      <alignment horizontal="center" vertical="center" wrapText="1"/>
    </xf>
    <xf numFmtId="0" fontId="49" fillId="5" borderId="20" xfId="2" applyFont="1" applyFill="1" applyBorder="1" applyAlignment="1">
      <alignment horizontal="center" vertical="center" wrapText="1"/>
    </xf>
    <xf numFmtId="0" fontId="49" fillId="5" borderId="10" xfId="2" applyFont="1" applyFill="1" applyBorder="1" applyAlignment="1">
      <alignment horizontal="center" vertical="center" wrapText="1"/>
    </xf>
    <xf numFmtId="0" fontId="103" fillId="6" borderId="15" xfId="2" applyFont="1" applyFill="1" applyBorder="1" applyAlignment="1">
      <alignment horizontal="center" vertical="center" wrapText="1"/>
    </xf>
    <xf numFmtId="0" fontId="103" fillId="6" borderId="20" xfId="2" applyFont="1" applyFill="1" applyBorder="1" applyAlignment="1">
      <alignment horizontal="center" vertical="center" wrapText="1"/>
    </xf>
    <xf numFmtId="0" fontId="103" fillId="6" borderId="10" xfId="2" applyFont="1" applyFill="1" applyBorder="1" applyAlignment="1">
      <alignment horizontal="center" vertical="center" wrapText="1"/>
    </xf>
    <xf numFmtId="0" fontId="103" fillId="4" borderId="15" xfId="2" applyFont="1" applyFill="1" applyBorder="1" applyAlignment="1">
      <alignment horizontal="center" vertical="center"/>
    </xf>
    <xf numFmtId="0" fontId="103" fillId="4" borderId="20" xfId="2" applyFont="1" applyFill="1" applyBorder="1" applyAlignment="1">
      <alignment horizontal="center" vertical="center"/>
    </xf>
    <xf numFmtId="0" fontId="103" fillId="4" borderId="10" xfId="2" applyFont="1" applyFill="1" applyBorder="1" applyAlignment="1">
      <alignment horizontal="center" vertical="center"/>
    </xf>
    <xf numFmtId="0" fontId="49" fillId="0" borderId="79" xfId="2" applyFont="1" applyBorder="1" applyAlignment="1" applyProtection="1">
      <alignment horizontal="center" vertical="center" wrapText="1"/>
      <protection locked="0"/>
    </xf>
    <xf numFmtId="0" fontId="49" fillId="0" borderId="80" xfId="2" applyFont="1" applyBorder="1" applyAlignment="1" applyProtection="1">
      <alignment horizontal="center" vertical="center" wrapText="1"/>
      <protection locked="0"/>
    </xf>
    <xf numFmtId="0" fontId="49" fillId="0" borderId="82" xfId="2" applyFont="1" applyBorder="1" applyAlignment="1" applyProtection="1">
      <alignment horizontal="center" vertical="center" wrapText="1"/>
      <protection locked="0"/>
    </xf>
    <xf numFmtId="0" fontId="92" fillId="23" borderId="0" xfId="0" applyFont="1" applyFill="1" applyAlignment="1" applyProtection="1">
      <alignment horizontal="center" vertical="center" shrinkToFit="1"/>
      <protection locked="0"/>
    </xf>
    <xf numFmtId="0" fontId="135" fillId="15" borderId="0" xfId="0" applyFont="1" applyFill="1" applyAlignment="1">
      <alignment horizontal="center"/>
    </xf>
    <xf numFmtId="0" fontId="113" fillId="15" borderId="0" xfId="0" applyFont="1" applyFill="1" applyAlignment="1">
      <alignment horizontal="center" vertical="center"/>
    </xf>
    <xf numFmtId="0" fontId="94" fillId="3" borderId="19" xfId="6" applyNumberFormat="1" applyFont="1" applyFill="1" applyBorder="1" applyAlignment="1" applyProtection="1">
      <alignment horizontal="center"/>
    </xf>
    <xf numFmtId="0" fontId="97" fillId="13" borderId="16" xfId="5" applyNumberFormat="1" applyFont="1" applyFill="1" applyBorder="1" applyAlignment="1" applyProtection="1">
      <alignment horizontal="center" vertical="center" wrapText="1" shrinkToFit="1"/>
      <protection locked="0"/>
    </xf>
    <xf numFmtId="0" fontId="98" fillId="13" borderId="0" xfId="5" applyNumberFormat="1" applyFont="1" applyFill="1" applyBorder="1" applyAlignment="1" applyProtection="1">
      <alignment horizontal="left" vertical="center" wrapText="1"/>
      <protection locked="0"/>
    </xf>
    <xf numFmtId="0" fontId="97" fillId="13" borderId="0" xfId="5" applyNumberFormat="1" applyFont="1" applyFill="1" applyBorder="1" applyAlignment="1" applyProtection="1">
      <alignment horizontal="left" vertical="center" shrinkToFit="1"/>
      <protection locked="0"/>
    </xf>
    <xf numFmtId="0" fontId="94" fillId="3" borderId="19" xfId="6" applyNumberFormat="1" applyFont="1" applyFill="1" applyBorder="1" applyAlignment="1" applyProtection="1">
      <alignment horizontal="left"/>
    </xf>
    <xf numFmtId="0" fontId="95" fillId="3" borderId="0" xfId="6" applyNumberFormat="1" applyFont="1" applyFill="1" applyBorder="1" applyAlignment="1" applyProtection="1">
      <alignment horizontal="left"/>
      <protection locked="0"/>
    </xf>
    <xf numFmtId="0" fontId="95" fillId="3" borderId="19" xfId="6" applyNumberFormat="1" applyFont="1" applyFill="1" applyBorder="1" applyAlignment="1" applyProtection="1">
      <alignment horizontal="left"/>
    </xf>
    <xf numFmtId="0" fontId="49" fillId="3" borderId="11" xfId="2" applyFont="1" applyFill="1" applyBorder="1" applyAlignment="1">
      <alignment horizontal="left" vertical="center" wrapText="1"/>
    </xf>
    <xf numFmtId="0" fontId="49" fillId="3" borderId="0" xfId="2" applyFont="1" applyFill="1" applyAlignment="1" applyProtection="1">
      <alignment horizontal="center" vertical="center" wrapText="1"/>
      <protection locked="0"/>
    </xf>
    <xf numFmtId="0" fontId="49" fillId="23" borderId="83" xfId="2" applyFont="1" applyFill="1" applyBorder="1" applyAlignment="1" applyProtection="1">
      <alignment horizontal="left" vertical="center" wrapText="1"/>
      <protection locked="0"/>
    </xf>
    <xf numFmtId="0" fontId="49" fillId="23" borderId="36" xfId="2" applyFont="1" applyFill="1" applyBorder="1" applyAlignment="1" applyProtection="1">
      <alignment horizontal="left" vertical="center" wrapText="1"/>
      <protection locked="0"/>
    </xf>
    <xf numFmtId="0" fontId="49" fillId="23" borderId="84" xfId="2" applyFont="1" applyFill="1" applyBorder="1" applyAlignment="1" applyProtection="1">
      <alignment horizontal="left" vertical="center" wrapText="1"/>
      <protection locked="0"/>
    </xf>
    <xf numFmtId="0" fontId="49" fillId="5" borderId="77" xfId="0" applyFont="1" applyFill="1" applyBorder="1" applyAlignment="1">
      <alignment horizontal="center" vertical="center" wrapText="1" shrinkToFit="1"/>
    </xf>
    <xf numFmtId="0" fontId="49" fillId="5" borderId="21" xfId="0" applyFont="1" applyFill="1" applyBorder="1" applyAlignment="1">
      <alignment horizontal="center" vertical="center" wrapText="1" shrinkToFit="1"/>
    </xf>
    <xf numFmtId="0" fontId="49" fillId="0" borderId="81" xfId="2" applyFont="1" applyBorder="1" applyAlignment="1" applyProtection="1">
      <alignment horizontal="center" vertical="center" wrapText="1"/>
      <protection locked="0"/>
    </xf>
    <xf numFmtId="0" fontId="49" fillId="5" borderId="74" xfId="0" applyFont="1" applyFill="1" applyBorder="1" applyAlignment="1">
      <alignment horizontal="left" vertical="center" wrapText="1" shrinkToFit="1"/>
    </xf>
    <xf numFmtId="0" fontId="49" fillId="5" borderId="75" xfId="0" applyFont="1" applyFill="1" applyBorder="1" applyAlignment="1">
      <alignment horizontal="left" vertical="center" wrapText="1" shrinkToFit="1"/>
    </xf>
    <xf numFmtId="49" fontId="51" fillId="29" borderId="11" xfId="8" applyNumberFormat="1" applyFont="1" applyFill="1" applyBorder="1" applyAlignment="1" applyProtection="1">
      <alignment horizontal="center" vertical="center"/>
      <protection locked="0"/>
    </xf>
    <xf numFmtId="49" fontId="51" fillId="23" borderId="11" xfId="8" applyNumberFormat="1" applyFont="1" applyFill="1" applyBorder="1" applyAlignment="1" applyProtection="1">
      <alignment horizontal="center" vertical="center"/>
      <protection locked="0"/>
    </xf>
    <xf numFmtId="0" fontId="49" fillId="6" borderId="15" xfId="8" applyFont="1" applyFill="1" applyBorder="1" applyAlignment="1">
      <alignment horizontal="center" vertical="center" wrapText="1"/>
    </xf>
    <xf numFmtId="0" fontId="49" fillId="6" borderId="10" xfId="8" applyFont="1" applyFill="1" applyBorder="1" applyAlignment="1">
      <alignment horizontal="center" vertical="center" wrapText="1"/>
    </xf>
    <xf numFmtId="0" fontId="49" fillId="6" borderId="11" xfId="8" applyFont="1" applyFill="1" applyBorder="1" applyAlignment="1">
      <alignment horizontal="left" vertical="center" wrapText="1"/>
    </xf>
    <xf numFmtId="0" fontId="40" fillId="15" borderId="0" xfId="0" applyFont="1" applyFill="1" applyAlignment="1">
      <alignment horizontal="center" vertical="center"/>
    </xf>
    <xf numFmtId="0" fontId="123" fillId="0" borderId="11" xfId="0" applyFont="1" applyBorder="1" applyAlignment="1">
      <alignment horizontal="left" vertical="center"/>
    </xf>
    <xf numFmtId="0" fontId="51" fillId="5" borderId="15" xfId="8" applyFont="1" applyFill="1" applyBorder="1" applyAlignment="1">
      <alignment horizontal="center" vertical="center"/>
    </xf>
    <xf numFmtId="0" fontId="51" fillId="5" borderId="20" xfId="8" applyFont="1" applyFill="1" applyBorder="1" applyAlignment="1">
      <alignment horizontal="center" vertical="center"/>
    </xf>
    <xf numFmtId="0" fontId="51" fillId="5" borderId="10" xfId="8" applyFont="1" applyFill="1" applyBorder="1" applyAlignment="1">
      <alignment horizontal="center" vertical="center"/>
    </xf>
    <xf numFmtId="0" fontId="60" fillId="17" borderId="0" xfId="0" applyFont="1" applyFill="1" applyAlignment="1">
      <alignment horizontal="left" vertical="center" shrinkToFit="1"/>
    </xf>
    <xf numFmtId="0" fontId="64" fillId="15" borderId="0" xfId="0" applyFont="1" applyFill="1" applyAlignment="1">
      <alignment horizontal="center" vertical="center"/>
    </xf>
    <xf numFmtId="0" fontId="130" fillId="3" borderId="0" xfId="0" applyFont="1" applyFill="1" applyAlignment="1">
      <alignment horizontal="left" vertical="top" wrapText="1"/>
    </xf>
    <xf numFmtId="0" fontId="129" fillId="29" borderId="11" xfId="0" applyFont="1" applyFill="1" applyBorder="1" applyAlignment="1" applyProtection="1">
      <alignment horizontal="center" vertical="center" wrapText="1"/>
      <protection locked="0"/>
    </xf>
    <xf numFmtId="0" fontId="131" fillId="6" borderId="15" xfId="0" applyFont="1" applyFill="1" applyBorder="1" applyAlignment="1">
      <alignment horizontal="center" vertical="center"/>
    </xf>
    <xf numFmtId="0" fontId="131" fillId="6" borderId="20" xfId="0" applyFont="1" applyFill="1" applyBorder="1" applyAlignment="1">
      <alignment horizontal="center" vertical="center"/>
    </xf>
    <xf numFmtId="0" fontId="131" fillId="6" borderId="10" xfId="0" applyFont="1" applyFill="1" applyBorder="1" applyAlignment="1">
      <alignment horizontal="center" vertical="center"/>
    </xf>
    <xf numFmtId="0" fontId="129" fillId="29" borderId="15" xfId="0" applyFont="1" applyFill="1" applyBorder="1" applyAlignment="1" applyProtection="1">
      <alignment horizontal="center" vertical="top" wrapText="1"/>
      <protection locked="0"/>
    </xf>
    <xf numFmtId="0" fontId="129" fillId="29" borderId="20" xfId="0" applyFont="1" applyFill="1" applyBorder="1" applyAlignment="1" applyProtection="1">
      <alignment horizontal="center" vertical="top" wrapText="1"/>
      <protection locked="0"/>
    </xf>
    <xf numFmtId="0" fontId="129" fillId="29" borderId="10" xfId="0" applyFont="1" applyFill="1" applyBorder="1" applyAlignment="1" applyProtection="1">
      <alignment horizontal="center" vertical="top" wrapText="1"/>
      <protection locked="0"/>
    </xf>
    <xf numFmtId="0" fontId="125" fillId="23" borderId="22" xfId="0" applyFont="1" applyFill="1" applyBorder="1" applyAlignment="1" applyProtection="1">
      <alignment horizontal="center" vertical="center" wrapText="1"/>
      <protection locked="0"/>
    </xf>
    <xf numFmtId="0" fontId="125" fillId="23" borderId="21" xfId="0" applyFont="1" applyFill="1" applyBorder="1" applyAlignment="1" applyProtection="1">
      <alignment horizontal="center" vertical="center" wrapText="1"/>
      <protection locked="0"/>
    </xf>
    <xf numFmtId="0" fontId="125" fillId="23" borderId="25" xfId="0" applyFont="1" applyFill="1" applyBorder="1" applyAlignment="1" applyProtection="1">
      <alignment horizontal="center" vertical="center" wrapText="1"/>
      <protection locked="0"/>
    </xf>
    <xf numFmtId="0" fontId="129" fillId="29" borderId="10" xfId="0" applyFont="1" applyFill="1" applyBorder="1" applyAlignment="1" applyProtection="1">
      <alignment horizontal="center" vertical="center" wrapText="1"/>
      <protection locked="0"/>
    </xf>
    <xf numFmtId="0" fontId="130" fillId="3" borderId="0" xfId="0" applyFont="1" applyFill="1" applyAlignment="1">
      <alignment horizontal="justify" vertical="top"/>
    </xf>
    <xf numFmtId="0" fontId="125" fillId="23" borderId="59" xfId="0" applyFont="1" applyFill="1" applyBorder="1" applyAlignment="1" applyProtection="1">
      <alignment horizontal="center" vertical="center" wrapText="1"/>
      <protection locked="0"/>
    </xf>
    <xf numFmtId="0" fontId="125" fillId="23" borderId="60" xfId="0" applyFont="1" applyFill="1" applyBorder="1" applyAlignment="1" applyProtection="1">
      <alignment horizontal="center" vertical="center" wrapText="1"/>
      <protection locked="0"/>
    </xf>
    <xf numFmtId="0" fontId="125" fillId="23" borderId="61" xfId="0" applyFont="1" applyFill="1" applyBorder="1" applyAlignment="1" applyProtection="1">
      <alignment horizontal="center" vertical="center" wrapText="1"/>
      <protection locked="0"/>
    </xf>
    <xf numFmtId="0" fontId="54" fillId="15" borderId="0" xfId="8" applyFont="1" applyFill="1" applyAlignment="1" applyProtection="1">
      <alignment horizontal="left"/>
      <protection locked="0"/>
    </xf>
    <xf numFmtId="0" fontId="130" fillId="3" borderId="0" xfId="0" applyFont="1" applyFill="1" applyAlignment="1">
      <alignment horizontal="justify" vertical="top" wrapText="1"/>
    </xf>
    <xf numFmtId="0" fontId="129" fillId="29" borderId="15" xfId="0" applyFont="1" applyFill="1" applyBorder="1" applyAlignment="1" applyProtection="1">
      <alignment horizontal="center" vertical="center" wrapText="1"/>
      <protection locked="0"/>
    </xf>
    <xf numFmtId="0" fontId="123" fillId="0" borderId="24" xfId="0" applyFont="1" applyBorder="1" applyAlignment="1">
      <alignment horizontal="left" vertical="center"/>
    </xf>
    <xf numFmtId="0" fontId="123" fillId="0" borderId="62" xfId="0" applyFont="1" applyBorder="1" applyAlignment="1">
      <alignment horizontal="left" vertical="center"/>
    </xf>
    <xf numFmtId="0" fontId="123" fillId="0" borderId="63" xfId="0" applyFont="1" applyBorder="1" applyAlignment="1">
      <alignment horizontal="left" vertical="center"/>
    </xf>
    <xf numFmtId="0" fontId="124" fillId="6" borderId="15" xfId="0" applyFont="1" applyFill="1" applyBorder="1" applyAlignment="1">
      <alignment horizontal="center" vertical="center"/>
    </xf>
    <xf numFmtId="0" fontId="124" fillId="6" borderId="20" xfId="0" applyFont="1" applyFill="1" applyBorder="1" applyAlignment="1">
      <alignment horizontal="center" vertical="center"/>
    </xf>
    <xf numFmtId="0" fontId="124" fillId="6" borderId="10" xfId="0" applyFont="1" applyFill="1" applyBorder="1" applyAlignment="1">
      <alignment horizontal="center" vertical="center"/>
    </xf>
    <xf numFmtId="0" fontId="125" fillId="6" borderId="15" xfId="0" applyFont="1" applyFill="1" applyBorder="1" applyAlignment="1">
      <alignment horizontal="center" vertical="center"/>
    </xf>
    <xf numFmtId="0" fontId="125" fillId="6" borderId="20" xfId="0" applyFont="1" applyFill="1" applyBorder="1" applyAlignment="1">
      <alignment horizontal="center" vertical="center"/>
    </xf>
    <xf numFmtId="0" fontId="125" fillId="6" borderId="10" xfId="0" applyFont="1" applyFill="1" applyBorder="1" applyAlignment="1">
      <alignment horizontal="center" vertical="center"/>
    </xf>
    <xf numFmtId="0" fontId="127" fillId="23" borderId="15" xfId="0" applyFont="1" applyFill="1" applyBorder="1" applyAlignment="1" applyProtection="1">
      <alignment horizontal="center" vertical="center"/>
      <protection locked="0"/>
    </xf>
    <xf numFmtId="0" fontId="127" fillId="23" borderId="10" xfId="0" applyFont="1" applyFill="1" applyBorder="1" applyAlignment="1" applyProtection="1">
      <alignment horizontal="center" vertical="center"/>
      <protection locked="0"/>
    </xf>
    <xf numFmtId="0" fontId="125" fillId="23" borderId="56" xfId="0" applyFont="1" applyFill="1" applyBorder="1" applyAlignment="1" applyProtection="1">
      <alignment horizontal="center" vertical="center" wrapText="1"/>
      <protection locked="0"/>
    </xf>
    <xf numFmtId="0" fontId="125" fillId="23" borderId="57" xfId="0" applyFont="1" applyFill="1" applyBorder="1" applyAlignment="1" applyProtection="1">
      <alignment horizontal="center" vertical="center" wrapText="1"/>
      <protection locked="0"/>
    </xf>
    <xf numFmtId="0" fontId="125" fillId="23" borderId="58" xfId="0" applyFont="1" applyFill="1" applyBorder="1" applyAlignment="1" applyProtection="1">
      <alignment horizontal="center" vertical="center" wrapText="1"/>
      <protection locked="0"/>
    </xf>
    <xf numFmtId="0" fontId="128" fillId="0" borderId="15" xfId="0" applyFont="1" applyBorder="1" applyAlignment="1">
      <alignment horizontal="center" vertical="center" wrapText="1"/>
    </xf>
    <xf numFmtId="0" fontId="128" fillId="0" borderId="20" xfId="0" applyFont="1" applyBorder="1" applyAlignment="1">
      <alignment horizontal="center" vertical="center" wrapText="1"/>
    </xf>
    <xf numFmtId="0" fontId="128" fillId="0" borderId="10" xfId="0" applyFont="1" applyBorder="1" applyAlignment="1">
      <alignment horizontal="center" vertical="center" wrapText="1"/>
    </xf>
    <xf numFmtId="0" fontId="130" fillId="3" borderId="0" xfId="0" applyFont="1" applyFill="1" applyAlignment="1" applyProtection="1">
      <alignment horizontal="left" vertical="top" wrapText="1"/>
      <protection locked="0"/>
    </xf>
    <xf numFmtId="0" fontId="129" fillId="3" borderId="15" xfId="0" applyFont="1" applyFill="1" applyBorder="1" applyAlignment="1">
      <alignment horizontal="center" vertical="top" wrapText="1"/>
    </xf>
    <xf numFmtId="0" fontId="129" fillId="3" borderId="20" xfId="0" applyFont="1" applyFill="1" applyBorder="1" applyAlignment="1">
      <alignment horizontal="center" vertical="top" wrapText="1"/>
    </xf>
    <xf numFmtId="0" fontId="129" fillId="3" borderId="10" xfId="0" applyFont="1" applyFill="1" applyBorder="1" applyAlignment="1">
      <alignment horizontal="center" vertical="top" wrapText="1"/>
    </xf>
    <xf numFmtId="0" fontId="129" fillId="23" borderId="15" xfId="0" applyFont="1" applyFill="1" applyBorder="1" applyAlignment="1" applyProtection="1">
      <alignment horizontal="center" vertical="top" wrapText="1"/>
      <protection locked="0"/>
    </xf>
    <xf numFmtId="0" fontId="129" fillId="23" borderId="20" xfId="0" applyFont="1" applyFill="1" applyBorder="1" applyAlignment="1" applyProtection="1">
      <alignment horizontal="center" vertical="top" wrapText="1"/>
      <protection locked="0"/>
    </xf>
    <xf numFmtId="0" fontId="129" fillId="23" borderId="10" xfId="0" applyFont="1" applyFill="1" applyBorder="1" applyAlignment="1" applyProtection="1">
      <alignment horizontal="center" vertical="top" wrapText="1"/>
      <protection locked="0"/>
    </xf>
    <xf numFmtId="0" fontId="131" fillId="3" borderId="15" xfId="0" applyFont="1" applyFill="1" applyBorder="1" applyAlignment="1">
      <alignment horizontal="center" vertical="center"/>
    </xf>
    <xf numFmtId="0" fontId="131" fillId="3" borderId="20" xfId="0" applyFont="1" applyFill="1" applyBorder="1" applyAlignment="1">
      <alignment horizontal="center" vertical="center"/>
    </xf>
    <xf numFmtId="0" fontId="131" fillId="3" borderId="10" xfId="0" applyFont="1" applyFill="1" applyBorder="1" applyAlignment="1">
      <alignment horizontal="center" vertical="center"/>
    </xf>
    <xf numFmtId="0" fontId="109" fillId="0" borderId="0" xfId="0" applyFont="1" applyAlignment="1" applyProtection="1">
      <alignment horizontal="left"/>
      <protection locked="0"/>
    </xf>
    <xf numFmtId="164" fontId="72" fillId="23" borderId="11" xfId="4" applyNumberFormat="1" applyFont="1" applyFill="1" applyBorder="1" applyAlignment="1" applyProtection="1">
      <alignment horizontal="center" vertical="center"/>
      <protection locked="0"/>
    </xf>
    <xf numFmtId="0" fontId="80" fillId="23" borderId="15" xfId="0" applyFont="1" applyFill="1" applyBorder="1" applyAlignment="1" applyProtection="1">
      <alignment vertical="center" wrapText="1"/>
      <protection locked="0"/>
    </xf>
    <xf numFmtId="0" fontId="80" fillId="23" borderId="20" xfId="0" applyFont="1" applyFill="1" applyBorder="1" applyAlignment="1" applyProtection="1">
      <alignment vertical="center" wrapText="1"/>
      <protection locked="0"/>
    </xf>
    <xf numFmtId="0" fontId="80" fillId="23" borderId="10" xfId="0" applyFont="1" applyFill="1" applyBorder="1" applyAlignment="1" applyProtection="1">
      <alignment vertical="center" wrapText="1"/>
      <protection locked="0"/>
    </xf>
    <xf numFmtId="0" fontId="72" fillId="23" borderId="11" xfId="0" applyFont="1" applyFill="1" applyBorder="1" applyAlignment="1" applyProtection="1">
      <alignment horizontal="center"/>
      <protection locked="0"/>
    </xf>
    <xf numFmtId="43" fontId="72" fillId="0" borderId="11" xfId="4" applyFont="1" applyBorder="1" applyAlignment="1" applyProtection="1">
      <alignment horizontal="center" vertical="center"/>
      <protection locked="0"/>
    </xf>
    <xf numFmtId="0" fontId="77" fillId="5" borderId="15" xfId="0" applyFont="1" applyFill="1" applyBorder="1" applyAlignment="1">
      <alignment horizontal="left" vertical="center"/>
    </xf>
    <xf numFmtId="0" fontId="77" fillId="5" borderId="20" xfId="0" applyFont="1" applyFill="1" applyBorder="1" applyAlignment="1">
      <alignment horizontal="left" vertical="center"/>
    </xf>
    <xf numFmtId="0" fontId="77" fillId="5" borderId="10" xfId="0" applyFont="1" applyFill="1" applyBorder="1" applyAlignment="1">
      <alignment horizontal="left" vertical="center"/>
    </xf>
    <xf numFmtId="0" fontId="77" fillId="4" borderId="15" xfId="0" applyFont="1" applyFill="1" applyBorder="1" applyAlignment="1">
      <alignment horizontal="center" vertical="center"/>
    </xf>
    <xf numFmtId="0" fontId="77" fillId="4" borderId="20" xfId="0" applyFont="1" applyFill="1" applyBorder="1" applyAlignment="1">
      <alignment horizontal="center" vertical="center"/>
    </xf>
    <xf numFmtId="0" fontId="77" fillId="4" borderId="11" xfId="0" applyFont="1" applyFill="1" applyBorder="1" applyAlignment="1">
      <alignment horizontal="center" vertical="center"/>
    </xf>
    <xf numFmtId="0" fontId="74" fillId="3" borderId="0" xfId="0" applyFont="1" applyFill="1" applyAlignment="1">
      <alignment horizontal="left" vertical="top" wrapText="1"/>
    </xf>
    <xf numFmtId="0" fontId="74" fillId="3" borderId="0" xfId="0" applyFont="1" applyFill="1" applyAlignment="1">
      <alignment vertical="center" wrapText="1"/>
    </xf>
    <xf numFmtId="0" fontId="111" fillId="3" borderId="0" xfId="0" applyFont="1" applyFill="1" applyAlignment="1">
      <alignment horizontal="left" vertical="top" wrapText="1"/>
    </xf>
    <xf numFmtId="0" fontId="102" fillId="3" borderId="0" xfId="0" applyFont="1" applyFill="1" applyAlignment="1">
      <alignment horizontal="left" vertical="top" wrapText="1"/>
    </xf>
    <xf numFmtId="0" fontId="87" fillId="14" borderId="18" xfId="0" applyFont="1" applyFill="1" applyBorder="1" applyAlignment="1">
      <alignment horizontal="center" vertical="center" wrapText="1" shrinkToFit="1"/>
    </xf>
    <xf numFmtId="0" fontId="87" fillId="14" borderId="19" xfId="0" applyFont="1" applyFill="1" applyBorder="1" applyAlignment="1">
      <alignment horizontal="center" vertical="center" wrapText="1" shrinkToFit="1"/>
    </xf>
    <xf numFmtId="0" fontId="87" fillId="14" borderId="9" xfId="0" applyFont="1" applyFill="1" applyBorder="1" applyAlignment="1">
      <alignment horizontal="center" vertical="center" wrapText="1" shrinkToFit="1"/>
    </xf>
    <xf numFmtId="0" fontId="77" fillId="4" borderId="13" xfId="0" applyFont="1" applyFill="1" applyBorder="1" applyAlignment="1">
      <alignment horizontal="center" vertical="center" wrapText="1" shrinkToFit="1"/>
    </xf>
    <xf numFmtId="0" fontId="77" fillId="4" borderId="17" xfId="0" applyFont="1" applyFill="1" applyBorder="1" applyAlignment="1">
      <alignment horizontal="center" vertical="center" wrapText="1" shrinkToFit="1"/>
    </xf>
    <xf numFmtId="0" fontId="77" fillId="4" borderId="16" xfId="0" applyFont="1" applyFill="1" applyBorder="1" applyAlignment="1">
      <alignment horizontal="center" vertical="center" wrapText="1" shrinkToFit="1"/>
    </xf>
    <xf numFmtId="0" fontId="85" fillId="0" borderId="15" xfId="0" applyFont="1" applyBorder="1" applyAlignment="1">
      <alignment horizontal="center" vertical="center"/>
    </xf>
    <xf numFmtId="0" fontId="85" fillId="0" borderId="20" xfId="0" applyFont="1" applyBorder="1" applyAlignment="1">
      <alignment horizontal="center" vertical="center"/>
    </xf>
    <xf numFmtId="0" fontId="85" fillId="0" borderId="10" xfId="0" applyFont="1" applyBorder="1" applyAlignment="1">
      <alignment horizontal="center" vertical="center"/>
    </xf>
    <xf numFmtId="0" fontId="73" fillId="4" borderId="15" xfId="0" applyFont="1" applyFill="1" applyBorder="1" applyAlignment="1">
      <alignment horizontal="center" vertical="center" wrapText="1"/>
    </xf>
    <xf numFmtId="0" fontId="73" fillId="4" borderId="20" xfId="0" applyFont="1" applyFill="1" applyBorder="1" applyAlignment="1">
      <alignment horizontal="center" vertical="center" wrapText="1"/>
    </xf>
    <xf numFmtId="0" fontId="72" fillId="2" borderId="15" xfId="0" applyFont="1" applyFill="1" applyBorder="1" applyAlignment="1" applyProtection="1">
      <alignment horizontal="center" vertical="center" wrapText="1"/>
      <protection locked="0"/>
    </xf>
    <xf numFmtId="0" fontId="72" fillId="2" borderId="20" xfId="0" applyFont="1" applyFill="1" applyBorder="1" applyAlignment="1" applyProtection="1">
      <alignment horizontal="center" vertical="center" wrapText="1"/>
      <protection locked="0"/>
    </xf>
    <xf numFmtId="0" fontId="72" fillId="2" borderId="10" xfId="0" applyFont="1" applyFill="1" applyBorder="1" applyAlignment="1" applyProtection="1">
      <alignment horizontal="center" vertical="center" wrapText="1"/>
      <protection locked="0"/>
    </xf>
    <xf numFmtId="0" fontId="91" fillId="15" borderId="0" xfId="0" applyFont="1" applyFill="1" applyAlignment="1">
      <alignment horizontal="center" vertical="center"/>
    </xf>
    <xf numFmtId="14" fontId="69" fillId="15" borderId="0" xfId="0" applyNumberFormat="1" applyFont="1" applyFill="1" applyAlignment="1" applyProtection="1">
      <alignment horizontal="center" vertical="center"/>
      <protection locked="0"/>
    </xf>
    <xf numFmtId="0" fontId="72" fillId="2" borderId="15" xfId="0" applyFont="1" applyFill="1" applyBorder="1" applyAlignment="1" applyProtection="1">
      <alignment horizontal="center" vertical="center"/>
      <protection locked="0"/>
    </xf>
    <xf numFmtId="0" fontId="72" fillId="2" borderId="20" xfId="0" applyFont="1" applyFill="1" applyBorder="1" applyAlignment="1" applyProtection="1">
      <alignment horizontal="center" vertical="center"/>
      <protection locked="0"/>
    </xf>
    <xf numFmtId="0" fontId="72" fillId="2" borderId="10" xfId="0" applyFont="1" applyFill="1" applyBorder="1" applyAlignment="1" applyProtection="1">
      <alignment horizontal="center" vertical="center"/>
      <protection locked="0"/>
    </xf>
    <xf numFmtId="0" fontId="76" fillId="4" borderId="13" xfId="0" applyFont="1" applyFill="1" applyBorder="1" applyAlignment="1">
      <alignment horizontal="center" vertical="center" wrapText="1"/>
    </xf>
    <xf numFmtId="0" fontId="76" fillId="4" borderId="16" xfId="0" applyFont="1" applyFill="1" applyBorder="1" applyAlignment="1">
      <alignment horizontal="center" vertical="center" wrapText="1"/>
    </xf>
    <xf numFmtId="0" fontId="76" fillId="4" borderId="18" xfId="0" applyFont="1" applyFill="1" applyBorder="1" applyAlignment="1">
      <alignment horizontal="center" vertical="center" wrapText="1"/>
    </xf>
    <xf numFmtId="0" fontId="76" fillId="4" borderId="19" xfId="0" applyFont="1" applyFill="1" applyBorder="1" applyAlignment="1">
      <alignment horizontal="center" vertical="center" wrapText="1"/>
    </xf>
    <xf numFmtId="0" fontId="77" fillId="4" borderId="11" xfId="0" applyFont="1" applyFill="1" applyBorder="1" applyAlignment="1">
      <alignment horizontal="center" vertical="center" wrapText="1" shrinkToFit="1"/>
    </xf>
    <xf numFmtId="0" fontId="76" fillId="4" borderId="15" xfId="0" applyFont="1" applyFill="1" applyBorder="1" applyAlignment="1">
      <alignment horizontal="center" vertical="center" wrapText="1"/>
    </xf>
    <xf numFmtId="0" fontId="76" fillId="4" borderId="20" xfId="0" applyFont="1" applyFill="1" applyBorder="1" applyAlignment="1">
      <alignment horizontal="center" vertical="center" wrapText="1"/>
    </xf>
    <xf numFmtId="0" fontId="72" fillId="23" borderId="26" xfId="0" applyFont="1" applyFill="1" applyBorder="1" applyAlignment="1" applyProtection="1">
      <alignment horizontal="center"/>
      <protection locked="0"/>
    </xf>
    <xf numFmtId="0" fontId="77" fillId="4" borderId="7" xfId="0" applyFont="1" applyFill="1" applyBorder="1" applyAlignment="1">
      <alignment horizontal="center" vertical="center" wrapText="1" shrinkToFit="1"/>
    </xf>
    <xf numFmtId="0" fontId="77" fillId="4" borderId="0" xfId="0" applyFont="1" applyFill="1" applyAlignment="1">
      <alignment horizontal="center" vertical="center" wrapText="1" shrinkToFit="1"/>
    </xf>
    <xf numFmtId="0" fontId="77" fillId="4" borderId="8" xfId="0" applyFont="1" applyFill="1" applyBorder="1" applyAlignment="1">
      <alignment horizontal="center" vertical="center" wrapText="1" shrinkToFit="1"/>
    </xf>
    <xf numFmtId="0" fontId="77" fillId="4" borderId="18" xfId="0" applyFont="1" applyFill="1" applyBorder="1" applyAlignment="1">
      <alignment horizontal="center" vertical="center" wrapText="1" shrinkToFit="1"/>
    </xf>
    <xf numFmtId="0" fontId="77" fillId="4" borderId="19" xfId="0" applyFont="1" applyFill="1" applyBorder="1" applyAlignment="1">
      <alignment horizontal="center" vertical="center" wrapText="1" shrinkToFit="1"/>
    </xf>
    <xf numFmtId="0" fontId="77" fillId="4" borderId="9" xfId="0" applyFont="1" applyFill="1" applyBorder="1" applyAlignment="1">
      <alignment horizontal="center" vertical="center" wrapText="1" shrinkToFit="1"/>
    </xf>
    <xf numFmtId="164" fontId="72" fillId="23" borderId="26" xfId="4" applyNumberFormat="1" applyFont="1" applyFill="1" applyBorder="1" applyAlignment="1" applyProtection="1">
      <alignment horizontal="center" vertical="center"/>
      <protection locked="0"/>
    </xf>
    <xf numFmtId="0" fontId="73" fillId="4" borderId="13" xfId="0" applyFont="1" applyFill="1" applyBorder="1" applyAlignment="1">
      <alignment horizontal="center" vertical="top" wrapText="1"/>
    </xf>
    <xf numFmtId="0" fontId="73" fillId="4" borderId="16" xfId="0" applyFont="1" applyFill="1" applyBorder="1" applyAlignment="1">
      <alignment horizontal="center" vertical="top" wrapText="1"/>
    </xf>
    <xf numFmtId="0" fontId="73" fillId="4" borderId="17" xfId="0" applyFont="1" applyFill="1" applyBorder="1" applyAlignment="1">
      <alignment horizontal="center" vertical="top" wrapText="1"/>
    </xf>
    <xf numFmtId="0" fontId="73" fillId="4" borderId="18" xfId="0" applyFont="1" applyFill="1" applyBorder="1" applyAlignment="1">
      <alignment horizontal="center" vertical="top" wrapText="1"/>
    </xf>
    <xf numFmtId="0" fontId="73" fillId="4" borderId="19" xfId="0" applyFont="1" applyFill="1" applyBorder="1" applyAlignment="1">
      <alignment horizontal="center" vertical="top" wrapText="1"/>
    </xf>
    <xf numFmtId="0" fontId="73" fillId="4" borderId="9" xfId="0" applyFont="1" applyFill="1" applyBorder="1" applyAlignment="1">
      <alignment horizontal="center" vertical="top" wrapText="1"/>
    </xf>
    <xf numFmtId="0" fontId="110" fillId="3" borderId="0" xfId="0" applyFont="1" applyFill="1" applyAlignment="1">
      <alignment horizontal="left" vertical="top" wrapText="1"/>
    </xf>
    <xf numFmtId="0" fontId="101" fillId="3" borderId="0" xfId="0" applyFont="1" applyFill="1" applyAlignment="1">
      <alignment horizontal="left" vertical="top" wrapText="1"/>
    </xf>
    <xf numFmtId="0" fontId="84" fillId="0" borderId="15" xfId="0" applyFont="1" applyBorder="1" applyAlignment="1">
      <alignment horizontal="center" vertical="center"/>
    </xf>
    <xf numFmtId="0" fontId="84" fillId="0" borderId="20" xfId="0" applyFont="1" applyBorder="1" applyAlignment="1">
      <alignment horizontal="center" vertical="center"/>
    </xf>
    <xf numFmtId="0" fontId="84" fillId="0" borderId="10" xfId="0" applyFont="1" applyBorder="1" applyAlignment="1">
      <alignment horizontal="center" vertical="center"/>
    </xf>
    <xf numFmtId="0" fontId="86" fillId="0" borderId="11" xfId="0" applyFont="1" applyBorder="1" applyAlignment="1">
      <alignment horizontal="center" vertical="center"/>
    </xf>
    <xf numFmtId="0" fontId="6" fillId="0" borderId="13" xfId="2" applyFont="1" applyBorder="1" applyAlignment="1" applyProtection="1">
      <alignment horizontal="center" vertical="center"/>
      <protection locked="0"/>
    </xf>
    <xf numFmtId="0" fontId="6" fillId="0" borderId="16" xfId="2" applyFont="1" applyBorder="1" applyAlignment="1" applyProtection="1">
      <alignment horizontal="center" vertical="center"/>
      <protection locked="0"/>
    </xf>
    <xf numFmtId="0" fontId="6" fillId="0" borderId="17" xfId="2" applyFont="1" applyBorder="1" applyAlignment="1" applyProtection="1">
      <alignment horizontal="center" vertical="center"/>
      <protection locked="0"/>
    </xf>
    <xf numFmtId="0" fontId="6" fillId="0" borderId="7" xfId="2" applyFont="1" applyBorder="1" applyAlignment="1" applyProtection="1">
      <alignment horizontal="center" vertical="center"/>
      <protection locked="0"/>
    </xf>
    <xf numFmtId="0" fontId="6" fillId="0" borderId="0" xfId="2" applyFont="1" applyAlignment="1" applyProtection="1">
      <alignment horizontal="center" vertical="center"/>
      <protection locked="0"/>
    </xf>
    <xf numFmtId="0" fontId="6" fillId="0" borderId="8" xfId="2" applyFont="1" applyBorder="1" applyAlignment="1" applyProtection="1">
      <alignment horizontal="center" vertical="center"/>
      <protection locked="0"/>
    </xf>
    <xf numFmtId="0" fontId="6" fillId="0" borderId="18" xfId="2" applyFont="1" applyBorder="1" applyAlignment="1" applyProtection="1">
      <alignment horizontal="center" vertical="center"/>
      <protection locked="0"/>
    </xf>
    <xf numFmtId="0" fontId="6" fillId="0" borderId="19" xfId="2" applyFont="1" applyBorder="1" applyAlignment="1" applyProtection="1">
      <alignment horizontal="center" vertical="center"/>
      <protection locked="0"/>
    </xf>
    <xf numFmtId="0" fontId="6" fillId="0" borderId="9" xfId="2" applyFont="1" applyBorder="1" applyAlignment="1" applyProtection="1">
      <alignment horizontal="center" vertical="center"/>
      <protection locked="0"/>
    </xf>
    <xf numFmtId="0" fontId="49" fillId="5" borderId="15" xfId="2" applyFont="1" applyFill="1" applyBorder="1" applyAlignment="1" applyProtection="1">
      <alignment horizontal="center" vertical="center"/>
      <protection locked="0"/>
    </xf>
    <xf numFmtId="0" fontId="49" fillId="5" borderId="20" xfId="2" applyFont="1" applyFill="1" applyBorder="1" applyAlignment="1" applyProtection="1">
      <alignment horizontal="center" vertical="center"/>
      <protection locked="0"/>
    </xf>
    <xf numFmtId="0" fontId="49" fillId="5" borderId="10" xfId="2" applyFont="1" applyFill="1" applyBorder="1" applyAlignment="1" applyProtection="1">
      <alignment horizontal="center" vertical="center"/>
      <protection locked="0"/>
    </xf>
    <xf numFmtId="0" fontId="120" fillId="15" borderId="0" xfId="0" applyFont="1" applyFill="1" applyAlignment="1">
      <alignment horizontal="center" vertical="center"/>
    </xf>
    <xf numFmtId="0" fontId="112" fillId="15" borderId="0" xfId="0" applyFont="1" applyFill="1" applyAlignment="1">
      <alignment horizontal="center"/>
    </xf>
    <xf numFmtId="0" fontId="74" fillId="3" borderId="0" xfId="0" applyFont="1" applyFill="1" applyAlignment="1">
      <alignment horizontal="left" vertical="center" wrapText="1"/>
    </xf>
    <xf numFmtId="0" fontId="55" fillId="23" borderId="4" xfId="0" applyFont="1" applyFill="1" applyBorder="1" applyAlignment="1" applyProtection="1">
      <alignment horizontal="left" vertical="center" wrapText="1"/>
      <protection locked="0"/>
    </xf>
    <xf numFmtId="0" fontId="42" fillId="16" borderId="54" xfId="0" applyFont="1" applyFill="1" applyBorder="1" applyAlignment="1">
      <alignment horizontal="center" vertical="center" wrapText="1"/>
    </xf>
    <xf numFmtId="0" fontId="42" fillId="16" borderId="1" xfId="0" applyFont="1" applyFill="1" applyBorder="1" applyAlignment="1">
      <alignment horizontal="center" vertical="center" wrapText="1"/>
    </xf>
    <xf numFmtId="0" fontId="42" fillId="16" borderId="30" xfId="0" applyFont="1" applyFill="1" applyBorder="1" applyAlignment="1">
      <alignment horizontal="center" vertical="center" wrapText="1"/>
    </xf>
    <xf numFmtId="0" fontId="42" fillId="16" borderId="0" xfId="0" applyFont="1" applyFill="1" applyAlignment="1" applyProtection="1">
      <alignment horizontal="center" vertical="center" wrapText="1"/>
      <protection locked="0"/>
    </xf>
    <xf numFmtId="0" fontId="42" fillId="16" borderId="44" xfId="0" applyFont="1" applyFill="1" applyBorder="1" applyAlignment="1" applyProtection="1">
      <alignment horizontal="center" vertical="center" wrapText="1"/>
      <protection locked="0"/>
    </xf>
    <xf numFmtId="0" fontId="13" fillId="24" borderId="0" xfId="0" applyFont="1" applyFill="1" applyAlignment="1" applyProtection="1">
      <alignment horizontal="justify" wrapText="1"/>
      <protection locked="0"/>
    </xf>
    <xf numFmtId="0" fontId="12" fillId="24" borderId="0" xfId="0" applyFont="1" applyFill="1" applyAlignment="1">
      <alignment horizontal="justify" vertical="top" wrapText="1"/>
    </xf>
    <xf numFmtId="0" fontId="55" fillId="23" borderId="40" xfId="0" applyFont="1" applyFill="1" applyBorder="1" applyAlignment="1" applyProtection="1">
      <alignment horizontal="left" vertical="center" wrapText="1"/>
      <protection locked="0"/>
    </xf>
    <xf numFmtId="0" fontId="55" fillId="23" borderId="41" xfId="0" applyFont="1" applyFill="1" applyBorder="1" applyAlignment="1" applyProtection="1">
      <alignment horizontal="left" vertical="center" wrapText="1"/>
      <protection locked="0"/>
    </xf>
    <xf numFmtId="0" fontId="42" fillId="16" borderId="26" xfId="0" applyFont="1" applyFill="1" applyBorder="1" applyAlignment="1">
      <alignment horizontal="center" vertical="center"/>
    </xf>
    <xf numFmtId="0" fontId="55" fillId="23" borderId="6" xfId="0" applyFont="1" applyFill="1" applyBorder="1" applyAlignment="1" applyProtection="1">
      <alignment horizontal="left" vertical="center" wrapText="1"/>
      <protection locked="0"/>
    </xf>
    <xf numFmtId="0" fontId="60" fillId="17" borderId="8" xfId="0" applyFont="1" applyFill="1" applyBorder="1" applyAlignment="1">
      <alignment horizontal="left" vertical="center" shrinkToFit="1"/>
    </xf>
    <xf numFmtId="0" fontId="36" fillId="15" borderId="0" xfId="0" applyFont="1" applyFill="1" applyAlignment="1">
      <alignment horizontal="center" vertical="center"/>
    </xf>
    <xf numFmtId="0" fontId="163" fillId="15" borderId="0" xfId="0" applyFont="1" applyFill="1" applyAlignment="1">
      <alignment horizontal="center" vertical="center"/>
    </xf>
    <xf numFmtId="0" fontId="39" fillId="0" borderId="11" xfId="0" applyFont="1" applyBorder="1" applyAlignment="1">
      <alignment horizontal="center" vertical="center"/>
    </xf>
    <xf numFmtId="0" fontId="5" fillId="3" borderId="16" xfId="8" applyFont="1" applyFill="1" applyBorder="1" applyAlignment="1">
      <alignment horizontal="justify" vertical="top" wrapText="1"/>
    </xf>
    <xf numFmtId="0" fontId="164" fillId="3" borderId="0" xfId="8" applyFont="1" applyFill="1" applyAlignment="1" applyProtection="1">
      <alignment horizontal="left" vertical="top"/>
      <protection locked="0"/>
    </xf>
    <xf numFmtId="0" fontId="47" fillId="3" borderId="0" xfId="8" applyFont="1" applyFill="1" applyAlignment="1">
      <alignment horizontal="left" vertical="top" wrapText="1"/>
    </xf>
    <xf numFmtId="0" fontId="49" fillId="6" borderId="13" xfId="8" applyFont="1" applyFill="1" applyBorder="1" applyAlignment="1">
      <alignment horizontal="left" vertical="center" wrapText="1"/>
    </xf>
    <xf numFmtId="0" fontId="49" fillId="6" borderId="16" xfId="8" applyFont="1" applyFill="1" applyBorder="1" applyAlignment="1">
      <alignment horizontal="left" vertical="center" wrapText="1"/>
    </xf>
    <xf numFmtId="0" fontId="49" fillId="6" borderId="85" xfId="8" applyFont="1" applyFill="1" applyBorder="1" applyAlignment="1">
      <alignment horizontal="left" vertical="center" wrapText="1"/>
    </xf>
    <xf numFmtId="0" fontId="49" fillId="6" borderId="18" xfId="8" applyFont="1" applyFill="1" applyBorder="1" applyAlignment="1">
      <alignment horizontal="left" vertical="center" wrapText="1"/>
    </xf>
    <xf numFmtId="0" fontId="49" fillId="6" borderId="19" xfId="8" applyFont="1" applyFill="1" applyBorder="1" applyAlignment="1">
      <alignment horizontal="left" vertical="center" wrapText="1"/>
    </xf>
    <xf numFmtId="0" fontId="49" fillId="6" borderId="89" xfId="8" applyFont="1" applyFill="1" applyBorder="1" applyAlignment="1">
      <alignment horizontal="left" vertical="center" wrapText="1"/>
    </xf>
    <xf numFmtId="49" fontId="48" fillId="3" borderId="86" xfId="8" applyNumberFormat="1" applyFont="1" applyFill="1" applyBorder="1" applyAlignment="1" applyProtection="1">
      <alignment horizontal="center" vertical="center" wrapText="1"/>
      <protection locked="0"/>
    </xf>
    <xf numFmtId="49" fontId="48" fillId="3" borderId="87" xfId="8" applyNumberFormat="1" applyFont="1" applyFill="1" applyBorder="1" applyAlignment="1" applyProtection="1">
      <alignment horizontal="center" vertical="center" wrapText="1"/>
      <protection locked="0"/>
    </xf>
    <xf numFmtId="49" fontId="48" fillId="3" borderId="88" xfId="8" applyNumberFormat="1" applyFont="1" applyFill="1" applyBorder="1" applyAlignment="1" applyProtection="1">
      <alignment horizontal="center" vertical="center" wrapText="1"/>
      <protection locked="0"/>
    </xf>
    <xf numFmtId="49" fontId="48" fillId="3" borderId="90" xfId="8" applyNumberFormat="1" applyFont="1" applyFill="1" applyBorder="1" applyAlignment="1" applyProtection="1">
      <alignment horizontal="center" vertical="center" wrapText="1"/>
      <protection locked="0"/>
    </xf>
    <xf numFmtId="49" fontId="48" fillId="3" borderId="19" xfId="8" applyNumberFormat="1" applyFont="1" applyFill="1" applyBorder="1" applyAlignment="1" applyProtection="1">
      <alignment horizontal="center" vertical="center" wrapText="1"/>
      <protection locked="0"/>
    </xf>
    <xf numFmtId="49" fontId="48" fillId="3" borderId="89" xfId="8" applyNumberFormat="1" applyFont="1" applyFill="1" applyBorder="1" applyAlignment="1" applyProtection="1">
      <alignment horizontal="center" vertical="center" wrapText="1"/>
      <protection locked="0"/>
    </xf>
    <xf numFmtId="0" fontId="49" fillId="6" borderId="11" xfId="8" applyFont="1" applyFill="1" applyBorder="1" applyAlignment="1">
      <alignment vertical="center" wrapText="1"/>
    </xf>
    <xf numFmtId="0" fontId="38" fillId="30" borderId="11" xfId="0" applyFont="1" applyFill="1" applyBorder="1" applyAlignment="1" applyProtection="1">
      <alignment vertical="center"/>
      <protection locked="0"/>
    </xf>
    <xf numFmtId="0" fontId="165" fillId="3" borderId="0" xfId="8" applyFont="1" applyFill="1" applyAlignment="1">
      <alignment vertical="top" wrapText="1"/>
    </xf>
    <xf numFmtId="0" fontId="15" fillId="3" borderId="19" xfId="0" applyFont="1" applyFill="1" applyBorder="1" applyAlignment="1">
      <alignment horizontal="center" vertical="center"/>
    </xf>
    <xf numFmtId="0" fontId="15" fillId="3" borderId="9" xfId="0" applyFont="1" applyFill="1" applyBorder="1" applyAlignment="1">
      <alignment horizontal="center" vertical="center"/>
    </xf>
    <xf numFmtId="0" fontId="49" fillId="5" borderId="11" xfId="0" applyFont="1" applyFill="1" applyBorder="1" applyAlignment="1" applyProtection="1">
      <alignment horizontal="center" vertical="center" shrinkToFit="1"/>
      <protection locked="0"/>
    </xf>
    <xf numFmtId="0" fontId="49" fillId="5" borderId="15" xfId="0" applyFont="1" applyFill="1" applyBorder="1" applyAlignment="1">
      <alignment horizontal="left" vertical="center" wrapText="1" shrinkToFit="1"/>
    </xf>
    <xf numFmtId="0" fontId="49" fillId="5" borderId="20" xfId="0" applyFont="1" applyFill="1" applyBorder="1" applyAlignment="1">
      <alignment horizontal="left" vertical="center" wrapText="1" shrinkToFit="1"/>
    </xf>
    <xf numFmtId="0" fontId="49" fillId="5" borderId="10" xfId="0" applyFont="1" applyFill="1" applyBorder="1" applyAlignment="1">
      <alignment horizontal="left" vertical="center" wrapText="1" shrinkToFit="1"/>
    </xf>
    <xf numFmtId="0" fontId="38" fillId="0" borderId="12" xfId="0" applyFont="1" applyBorder="1" applyAlignment="1" applyProtection="1">
      <alignment horizontal="left" vertical="center"/>
      <protection locked="0"/>
    </xf>
    <xf numFmtId="0" fontId="166" fillId="3" borderId="0" xfId="8" applyFont="1" applyFill="1" applyAlignment="1">
      <alignment horizontal="left" vertical="top" wrapText="1"/>
    </xf>
    <xf numFmtId="0" fontId="6" fillId="3" borderId="19" xfId="8" applyFont="1" applyFill="1" applyBorder="1" applyAlignment="1">
      <alignment horizontal="center" vertical="center"/>
    </xf>
    <xf numFmtId="0" fontId="6" fillId="3" borderId="9" xfId="8" applyFont="1" applyFill="1" applyBorder="1" applyAlignment="1">
      <alignment horizontal="center" vertical="center"/>
    </xf>
    <xf numFmtId="0" fontId="49" fillId="5" borderId="11" xfId="0" applyFont="1" applyFill="1" applyBorder="1" applyAlignment="1">
      <alignment horizontal="center" vertical="center" shrinkToFit="1"/>
    </xf>
    <xf numFmtId="0" fontId="11" fillId="2" borderId="13" xfId="0" applyFont="1" applyFill="1" applyBorder="1" applyAlignment="1" applyProtection="1">
      <alignment horizontal="center" vertical="center" shrinkToFit="1"/>
      <protection locked="0"/>
    </xf>
    <xf numFmtId="0" fontId="0" fillId="0" borderId="18" xfId="0" applyBorder="1" applyAlignment="1" applyProtection="1">
      <alignment horizontal="center" vertical="center" shrinkToFit="1"/>
      <protection locked="0"/>
    </xf>
    <xf numFmtId="0" fontId="49" fillId="5" borderId="11" xfId="0" applyFont="1" applyFill="1" applyBorder="1" applyAlignment="1">
      <alignment horizontal="left" vertical="center" shrinkToFit="1"/>
    </xf>
    <xf numFmtId="0" fontId="38" fillId="0" borderId="11" xfId="0" applyFont="1" applyBorder="1" applyAlignment="1" applyProtection="1">
      <alignment horizontal="center" vertical="center"/>
      <protection locked="0"/>
    </xf>
    <xf numFmtId="0" fontId="49" fillId="5" borderId="13" xfId="0" applyFont="1" applyFill="1" applyBorder="1" applyAlignment="1">
      <alignment horizontal="left" vertical="center" shrinkToFit="1"/>
    </xf>
    <xf numFmtId="0" fontId="49" fillId="5" borderId="16" xfId="0" applyFont="1" applyFill="1" applyBorder="1" applyAlignment="1">
      <alignment horizontal="left" vertical="center" shrinkToFit="1"/>
    </xf>
    <xf numFmtId="0" fontId="49" fillId="5" borderId="17" xfId="0" applyFont="1" applyFill="1" applyBorder="1" applyAlignment="1">
      <alignment horizontal="left" vertical="center" shrinkToFit="1"/>
    </xf>
    <xf numFmtId="0" fontId="49" fillId="5" borderId="18" xfId="0" applyFont="1" applyFill="1" applyBorder="1" applyAlignment="1">
      <alignment horizontal="left" vertical="center" shrinkToFit="1"/>
    </xf>
    <xf numFmtId="0" fontId="49" fillId="5" borderId="19" xfId="0" applyFont="1" applyFill="1" applyBorder="1" applyAlignment="1">
      <alignment horizontal="left" vertical="center" shrinkToFit="1"/>
    </xf>
    <xf numFmtId="0" fontId="49" fillId="5" borderId="9" xfId="0" applyFont="1" applyFill="1" applyBorder="1" applyAlignment="1">
      <alignment horizontal="left" vertical="center" shrinkToFit="1"/>
    </xf>
    <xf numFmtId="0" fontId="11" fillId="2" borderId="12" xfId="0" applyFont="1" applyFill="1" applyBorder="1" applyAlignment="1" applyProtection="1">
      <alignment horizontal="center" vertical="center" shrinkToFit="1"/>
      <protection locked="0"/>
    </xf>
    <xf numFmtId="0" fontId="11" fillId="2" borderId="26" xfId="0" applyFont="1" applyFill="1" applyBorder="1" applyAlignment="1" applyProtection="1">
      <alignment horizontal="center" vertical="center" shrinkToFit="1"/>
      <protection locked="0"/>
    </xf>
    <xf numFmtId="0" fontId="38" fillId="0" borderId="13" xfId="0" applyFont="1" applyBorder="1" applyAlignment="1" applyProtection="1">
      <alignment horizontal="left" vertical="center" shrinkToFit="1"/>
      <protection locked="0"/>
    </xf>
    <xf numFmtId="0" fontId="0" fillId="0" borderId="16" xfId="0" applyBorder="1" applyAlignment="1" applyProtection="1">
      <alignment horizontal="left" vertical="center" shrinkToFit="1"/>
      <protection locked="0"/>
    </xf>
    <xf numFmtId="0" fontId="0" fillId="0" borderId="17" xfId="0" applyBorder="1" applyAlignment="1" applyProtection="1">
      <alignment horizontal="left" vertical="center" shrinkToFit="1"/>
      <protection locked="0"/>
    </xf>
    <xf numFmtId="0" fontId="0" fillId="0" borderId="18" xfId="0" applyBorder="1" applyAlignment="1" applyProtection="1">
      <alignment horizontal="left" vertical="center" shrinkToFit="1"/>
      <protection locked="0"/>
    </xf>
    <xf numFmtId="0" fontId="0" fillId="0" borderId="19" xfId="0" applyBorder="1" applyAlignment="1" applyProtection="1">
      <alignment horizontal="left" vertical="center" shrinkToFit="1"/>
      <protection locked="0"/>
    </xf>
    <xf numFmtId="0" fontId="0" fillId="0" borderId="9" xfId="0" applyBorder="1" applyAlignment="1" applyProtection="1">
      <alignment horizontal="left" vertical="center" shrinkToFit="1"/>
      <protection locked="0"/>
    </xf>
    <xf numFmtId="0" fontId="0" fillId="0" borderId="16" xfId="0" applyBorder="1" applyAlignment="1">
      <alignment horizontal="left" vertical="center" shrinkToFit="1"/>
    </xf>
    <xf numFmtId="0" fontId="0" fillId="0" borderId="17" xfId="0" applyBorder="1" applyAlignment="1">
      <alignment horizontal="left" vertical="center" shrinkToFit="1"/>
    </xf>
    <xf numFmtId="0" fontId="0" fillId="0" borderId="18" xfId="0" applyBorder="1" applyAlignment="1">
      <alignment horizontal="left" vertical="center" shrinkToFit="1"/>
    </xf>
    <xf numFmtId="0" fontId="0" fillId="0" borderId="19" xfId="0" applyBorder="1" applyAlignment="1">
      <alignment horizontal="left" vertical="center" shrinkToFit="1"/>
    </xf>
    <xf numFmtId="0" fontId="0" fillId="0" borderId="9" xfId="0" applyBorder="1" applyAlignment="1">
      <alignment horizontal="left" vertical="center" shrinkToFit="1"/>
    </xf>
    <xf numFmtId="0" fontId="109" fillId="3" borderId="0" xfId="0" applyFont="1" applyFill="1" applyAlignment="1">
      <alignment horizontal="left" vertical="top" wrapText="1"/>
    </xf>
    <xf numFmtId="0" fontId="166" fillId="3" borderId="92" xfId="8" applyFont="1" applyFill="1" applyBorder="1" applyAlignment="1">
      <alignment horizontal="left" vertical="top" wrapText="1"/>
    </xf>
    <xf numFmtId="0" fontId="166" fillId="3" borderId="93" xfId="8" applyFont="1" applyFill="1" applyBorder="1" applyAlignment="1">
      <alignment horizontal="left" vertical="top" wrapText="1"/>
    </xf>
    <xf numFmtId="0" fontId="166" fillId="3" borderId="94" xfId="8" applyFont="1" applyFill="1" applyBorder="1" applyAlignment="1">
      <alignment horizontal="left" vertical="top" wrapText="1"/>
    </xf>
    <xf numFmtId="0" fontId="166" fillId="3" borderId="95" xfId="8" applyFont="1" applyFill="1" applyBorder="1" applyAlignment="1">
      <alignment horizontal="left" vertical="top" wrapText="1"/>
    </xf>
    <xf numFmtId="0" fontId="166" fillId="3" borderId="91" xfId="8" applyFont="1" applyFill="1" applyBorder="1" applyAlignment="1">
      <alignment horizontal="left" vertical="top" wrapText="1"/>
    </xf>
    <xf numFmtId="0" fontId="166" fillId="3" borderId="96" xfId="8" applyFont="1" applyFill="1" applyBorder="1" applyAlignment="1">
      <alignment horizontal="left" vertical="top" wrapText="1"/>
    </xf>
    <xf numFmtId="0" fontId="166" fillId="3" borderId="97" xfId="8" applyFont="1" applyFill="1" applyBorder="1" applyAlignment="1">
      <alignment horizontal="left" vertical="top" wrapText="1"/>
    </xf>
    <xf numFmtId="0" fontId="166" fillId="3" borderId="98" xfId="8" applyFont="1" applyFill="1" applyBorder="1" applyAlignment="1">
      <alignment horizontal="left" vertical="top" wrapText="1"/>
    </xf>
    <xf numFmtId="0" fontId="38" fillId="3" borderId="13" xfId="0" applyFont="1" applyFill="1" applyBorder="1" applyAlignment="1" applyProtection="1">
      <alignment horizontal="center" vertical="center" wrapText="1"/>
      <protection locked="0"/>
    </xf>
    <xf numFmtId="0" fontId="38" fillId="3" borderId="16" xfId="0" applyFont="1" applyFill="1" applyBorder="1" applyAlignment="1" applyProtection="1">
      <alignment horizontal="center" vertical="center" wrapText="1"/>
      <protection locked="0"/>
    </xf>
    <xf numFmtId="0" fontId="38" fillId="3" borderId="17" xfId="0" applyFont="1" applyFill="1" applyBorder="1" applyAlignment="1" applyProtection="1">
      <alignment horizontal="center" vertical="center" wrapText="1"/>
      <protection locked="0"/>
    </xf>
    <xf numFmtId="0" fontId="38" fillId="3" borderId="18" xfId="0" applyFont="1" applyFill="1" applyBorder="1" applyAlignment="1" applyProtection="1">
      <alignment horizontal="center" vertical="center" wrapText="1"/>
      <protection locked="0"/>
    </xf>
    <xf numFmtId="0" fontId="38" fillId="3" borderId="19" xfId="0" applyFont="1" applyFill="1" applyBorder="1" applyAlignment="1" applyProtection="1">
      <alignment horizontal="center" vertical="center" wrapText="1"/>
      <protection locked="0"/>
    </xf>
    <xf numFmtId="0" fontId="38" fillId="3" borderId="9" xfId="0" applyFont="1" applyFill="1" applyBorder="1" applyAlignment="1" applyProtection="1">
      <alignment horizontal="center" vertical="center" wrapText="1"/>
      <protection locked="0"/>
    </xf>
    <xf numFmtId="0" fontId="0" fillId="0" borderId="26" xfId="0" applyBorder="1" applyAlignment="1" applyProtection="1">
      <alignment horizontal="center" vertical="center" shrinkToFit="1"/>
      <protection locked="0"/>
    </xf>
    <xf numFmtId="0" fontId="38" fillId="0" borderId="7" xfId="0" applyFont="1" applyBorder="1" applyAlignment="1" applyProtection="1">
      <alignment horizontal="left" vertical="center" shrinkToFit="1"/>
      <protection locked="0"/>
    </xf>
    <xf numFmtId="0" fontId="38" fillId="0" borderId="0" xfId="0" applyFont="1" applyAlignment="1" applyProtection="1">
      <alignment horizontal="left" vertical="center" shrinkToFit="1"/>
      <protection locked="0"/>
    </xf>
    <xf numFmtId="0" fontId="38" fillId="0" borderId="8" xfId="0" applyFont="1" applyBorder="1" applyAlignment="1" applyProtection="1">
      <alignment horizontal="left" vertical="center" shrinkToFit="1"/>
      <protection locked="0"/>
    </xf>
    <xf numFmtId="0" fontId="38" fillId="0" borderId="11" xfId="0" applyFont="1" applyBorder="1" applyAlignment="1" applyProtection="1">
      <alignment horizontal="left" vertical="center" wrapText="1"/>
      <protection locked="0"/>
    </xf>
    <xf numFmtId="0" fontId="38" fillId="0" borderId="13" xfId="0" applyFont="1" applyBorder="1" applyAlignment="1" applyProtection="1">
      <alignment horizontal="center" vertical="center" shrinkToFit="1"/>
      <protection locked="0"/>
    </xf>
    <xf numFmtId="0" fontId="38" fillId="0" borderId="16" xfId="0" applyFont="1" applyBorder="1" applyAlignment="1" applyProtection="1">
      <alignment horizontal="center" vertical="center" shrinkToFit="1"/>
      <protection locked="0"/>
    </xf>
    <xf numFmtId="0" fontId="38" fillId="0" borderId="17" xfId="0" applyFont="1" applyBorder="1" applyAlignment="1" applyProtection="1">
      <alignment horizontal="center" vertical="center" shrinkToFit="1"/>
      <protection locked="0"/>
    </xf>
    <xf numFmtId="0" fontId="0" fillId="0" borderId="19" xfId="0" applyBorder="1" applyAlignment="1" applyProtection="1">
      <alignment horizontal="center" vertical="center" shrinkToFit="1"/>
      <protection locked="0"/>
    </xf>
    <xf numFmtId="0" fontId="0" fillId="0" borderId="9" xfId="0" applyBorder="1" applyAlignment="1" applyProtection="1">
      <alignment horizontal="center" vertical="center" shrinkToFit="1"/>
      <protection locked="0"/>
    </xf>
    <xf numFmtId="0" fontId="6" fillId="6" borderId="15" xfId="8" applyFont="1" applyFill="1" applyBorder="1" applyAlignment="1" applyProtection="1">
      <alignment horizontal="center" vertical="center"/>
      <protection locked="0"/>
    </xf>
    <xf numFmtId="0" fontId="6" fillId="6" borderId="20" xfId="8" applyFont="1" applyFill="1" applyBorder="1" applyAlignment="1" applyProtection="1">
      <alignment horizontal="center" vertical="center"/>
      <protection locked="0"/>
    </xf>
    <xf numFmtId="0" fontId="6" fillId="6" borderId="10" xfId="8" applyFont="1" applyFill="1" applyBorder="1" applyAlignment="1" applyProtection="1">
      <alignment horizontal="center" vertical="center"/>
      <protection locked="0"/>
    </xf>
    <xf numFmtId="0" fontId="47" fillId="6" borderId="15" xfId="0" applyFont="1" applyFill="1" applyBorder="1" applyAlignment="1">
      <alignment horizontal="left" vertical="center" wrapText="1" shrinkToFit="1"/>
    </xf>
    <xf numFmtId="0" fontId="47" fillId="6" borderId="20" xfId="0" applyFont="1" applyFill="1" applyBorder="1" applyAlignment="1">
      <alignment horizontal="left" vertical="center" wrapText="1" shrinkToFit="1"/>
    </xf>
    <xf numFmtId="0" fontId="6" fillId="3" borderId="15" xfId="8" quotePrefix="1" applyFont="1" applyFill="1" applyBorder="1" applyAlignment="1" applyProtection="1">
      <alignment horizontal="center" vertical="center" shrinkToFit="1"/>
      <protection locked="0"/>
    </xf>
    <xf numFmtId="0" fontId="6" fillId="3" borderId="20" xfId="8" quotePrefix="1" applyFont="1" applyFill="1" applyBorder="1" applyAlignment="1" applyProtection="1">
      <alignment horizontal="center" vertical="center" shrinkToFit="1"/>
      <protection locked="0"/>
    </xf>
    <xf numFmtId="0" fontId="6" fillId="3" borderId="10" xfId="8" quotePrefix="1" applyFont="1" applyFill="1" applyBorder="1" applyAlignment="1" applyProtection="1">
      <alignment horizontal="center" vertical="center" shrinkToFit="1"/>
      <protection locked="0"/>
    </xf>
    <xf numFmtId="0" fontId="6" fillId="3" borderId="11" xfId="8" quotePrefix="1" applyFont="1" applyFill="1" applyBorder="1" applyAlignment="1" applyProtection="1">
      <alignment horizontal="center" vertical="center" shrinkToFit="1"/>
      <protection locked="0"/>
    </xf>
    <xf numFmtId="0" fontId="6" fillId="6" borderId="11" xfId="8" applyFont="1" applyFill="1" applyBorder="1" applyAlignment="1" applyProtection="1">
      <alignment horizontal="center" vertical="center"/>
      <protection locked="0"/>
    </xf>
    <xf numFmtId="0" fontId="6" fillId="0" borderId="15" xfId="8" quotePrefix="1" applyFont="1" applyBorder="1" applyAlignment="1" applyProtection="1">
      <alignment horizontal="center" vertical="center" shrinkToFit="1"/>
      <protection locked="0"/>
    </xf>
    <xf numFmtId="0" fontId="6" fillId="0" borderId="20" xfId="8" quotePrefix="1" applyFont="1" applyBorder="1" applyAlignment="1" applyProtection="1">
      <alignment horizontal="center" vertical="center" shrinkToFit="1"/>
      <protection locked="0"/>
    </xf>
    <xf numFmtId="0" fontId="6" fillId="0" borderId="10" xfId="8" quotePrefix="1" applyFont="1" applyBorder="1" applyAlignment="1" applyProtection="1">
      <alignment horizontal="center" vertical="center" shrinkToFit="1"/>
      <protection locked="0"/>
    </xf>
    <xf numFmtId="0" fontId="52" fillId="3" borderId="0" xfId="8" applyFont="1" applyFill="1" applyAlignment="1">
      <alignment horizontal="left" vertical="top" wrapText="1"/>
    </xf>
    <xf numFmtId="0" fontId="151" fillId="12" borderId="15" xfId="8" quotePrefix="1" applyFont="1" applyFill="1" applyBorder="1" applyAlignment="1" applyProtection="1">
      <alignment horizontal="center" vertical="center" wrapText="1" shrinkToFit="1"/>
      <protection locked="0"/>
    </xf>
    <xf numFmtId="0" fontId="151" fillId="12" borderId="20" xfId="8" quotePrefix="1" applyFont="1" applyFill="1" applyBorder="1" applyAlignment="1" applyProtection="1">
      <alignment horizontal="center" vertical="center" wrapText="1" shrinkToFit="1"/>
      <protection locked="0"/>
    </xf>
    <xf numFmtId="0" fontId="151" fillId="12" borderId="10" xfId="8" quotePrefix="1" applyFont="1" applyFill="1" applyBorder="1" applyAlignment="1" applyProtection="1">
      <alignment horizontal="center" vertical="center" wrapText="1" shrinkToFit="1"/>
      <protection locked="0"/>
    </xf>
    <xf numFmtId="0" fontId="151" fillId="12" borderId="11" xfId="8" quotePrefix="1" applyFont="1" applyFill="1" applyBorder="1" applyAlignment="1" applyProtection="1">
      <alignment horizontal="center" vertical="center" wrapText="1" shrinkToFit="1"/>
      <protection locked="0"/>
    </xf>
    <xf numFmtId="0" fontId="6" fillId="0" borderId="11" xfId="8" quotePrefix="1" applyFont="1" applyBorder="1" applyAlignment="1" applyProtection="1">
      <alignment horizontal="center" vertical="center" shrinkToFit="1"/>
      <protection locked="0"/>
    </xf>
    <xf numFmtId="0" fontId="49" fillId="6" borderId="15" xfId="8" applyFont="1" applyFill="1" applyBorder="1" applyAlignment="1">
      <alignment horizontal="left" vertical="center" wrapText="1"/>
    </xf>
    <xf numFmtId="0" fontId="49" fillId="6" borderId="20" xfId="8" applyFont="1" applyFill="1" applyBorder="1" applyAlignment="1">
      <alignment horizontal="left" vertical="center" wrapText="1"/>
    </xf>
    <xf numFmtId="0" fontId="11" fillId="30" borderId="11" xfId="0" applyFont="1" applyFill="1" applyBorder="1" applyAlignment="1" applyProtection="1">
      <alignment horizontal="left" vertical="center" wrapText="1"/>
      <protection locked="0"/>
    </xf>
    <xf numFmtId="0" fontId="168" fillId="0" borderId="7" xfId="0" applyFont="1" applyBorder="1" applyAlignment="1">
      <alignment horizontal="left" vertical="top" wrapText="1"/>
    </xf>
    <xf numFmtId="0" fontId="168" fillId="0" borderId="0" xfId="0" applyFont="1" applyAlignment="1">
      <alignment horizontal="left" vertical="top" wrapText="1"/>
    </xf>
    <xf numFmtId="0" fontId="11" fillId="0" borderId="0" xfId="0" applyFont="1" applyAlignment="1">
      <alignment horizontal="center" vertical="center"/>
    </xf>
    <xf numFmtId="0" fontId="49" fillId="3" borderId="11" xfId="8" applyFont="1" applyFill="1" applyBorder="1" applyAlignment="1" applyProtection="1">
      <alignment horizontal="left" vertical="center" wrapText="1"/>
      <protection locked="0"/>
    </xf>
  </cellXfs>
  <cellStyles count="13">
    <cellStyle name="Comma 2" xfId="7" xr:uid="{4F8F5EB4-B57F-44E8-B366-12798C1DAC09}"/>
    <cellStyle name="Comma 2 2" xfId="11" xr:uid="{61CB9799-76BA-4AAB-A4AE-B8D8ACDFDA6C}"/>
    <cellStyle name="Comma 3" xfId="10" xr:uid="{580BBDF5-7805-4A5B-8864-33480C9230FB}"/>
    <cellStyle name="Currency 2" xfId="12" xr:uid="{D590193A-CD48-44DD-A683-34D53B72821F}"/>
    <cellStyle name="Komma" xfId="4" builtinId="3"/>
    <cellStyle name="Link" xfId="9" builtinId="8"/>
    <cellStyle name="Normal 2" xfId="2" xr:uid="{00000000-0005-0000-0000-000006000000}"/>
    <cellStyle name="Normal 2 2" xfId="8" xr:uid="{445CBFF1-8F5F-440F-84C3-E80067EEAFD0}"/>
    <cellStyle name="Normal 3" xfId="3" xr:uid="{00000000-0005-0000-0000-000007000000}"/>
    <cellStyle name="Standard" xfId="0" builtinId="0"/>
    <cellStyle name="Standard 2" xfId="1" xr:uid="{00000000-0005-0000-0000-000008000000}"/>
    <cellStyle name="Überschrift 1" xfId="5" builtinId="16"/>
    <cellStyle name="Überschrift 3" xfId="6" builtinId="18"/>
  </cellStyles>
  <dxfs count="127">
    <dxf>
      <fill>
        <patternFill patternType="solid">
          <fgColor rgb="FF808080"/>
          <bgColor rgb="FF808080"/>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fgColor rgb="FF808080"/>
          <bgColor rgb="FF808080"/>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fgColor rgb="FF808080"/>
          <bgColor rgb="FF808080"/>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fgColor rgb="FF808080"/>
          <bgColor rgb="FF808080"/>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fgColor rgb="FF808080"/>
          <bgColor rgb="FF80808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fgColor rgb="FF808080"/>
          <bgColor rgb="FF80808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val="0"/>
        <i/>
      </font>
    </dxf>
    <dxf>
      <font>
        <b val="0"/>
        <i/>
      </font>
    </dxf>
    <dxf>
      <font>
        <color theme="2" tint="-9.9948118533890809E-2"/>
      </font>
      <fill>
        <patternFill>
          <bgColor theme="2"/>
        </patternFill>
      </fill>
    </dxf>
    <dxf>
      <font>
        <color theme="2" tint="-9.9948118533890809E-2"/>
      </font>
      <fill>
        <patternFill>
          <bgColor theme="2"/>
        </patternFill>
      </fill>
    </dxf>
    <dxf>
      <font>
        <color theme="2" tint="-9.9948118533890809E-2"/>
      </font>
      <fill>
        <patternFill>
          <bgColor theme="2"/>
        </patternFill>
      </fill>
    </dxf>
    <dxf>
      <font>
        <color rgb="FFFBDDDE"/>
      </font>
    </dxf>
    <dxf>
      <font>
        <color theme="2" tint="-9.9948118533890809E-2"/>
      </font>
      <fill>
        <patternFill>
          <bgColor theme="2"/>
        </patternFill>
      </fill>
    </dxf>
    <dxf>
      <font>
        <b val="0"/>
        <i/>
      </font>
    </dxf>
    <dxf>
      <font>
        <color theme="2" tint="-9.9948118533890809E-2"/>
      </font>
      <fill>
        <patternFill>
          <bgColor theme="2"/>
        </patternFill>
      </fill>
    </dxf>
    <dxf>
      <font>
        <b val="0"/>
        <i/>
        <color theme="2" tint="-0.499984740745262"/>
      </font>
    </dxf>
    <dxf>
      <font>
        <b val="0"/>
        <i/>
        <color theme="2" tint="-0.499984740745262"/>
      </font>
    </dxf>
    <dxf>
      <font>
        <b val="0"/>
        <i/>
        <color theme="2" tint="-0.499984740745262"/>
      </font>
    </dxf>
    <dxf>
      <font>
        <b val="0"/>
        <i/>
        <color theme="2" tint="-0.499984740745262"/>
      </font>
    </dxf>
    <dxf>
      <font>
        <color rgb="FFFBDDDE"/>
      </font>
    </dxf>
    <dxf>
      <font>
        <color rgb="FFFBDDDE"/>
      </font>
    </dxf>
    <dxf>
      <font>
        <color rgb="FFFBDDDE"/>
      </font>
    </dxf>
    <dxf>
      <font>
        <color rgb="FFFBDDDE"/>
      </font>
    </dxf>
    <dxf>
      <font>
        <color theme="2" tint="-9.9948118533890809E-2"/>
      </font>
      <fill>
        <patternFill>
          <bgColor theme="2"/>
        </patternFill>
      </fill>
    </dxf>
    <dxf>
      <font>
        <color rgb="FFFBDDDE"/>
      </font>
    </dxf>
    <dxf>
      <font>
        <b val="0"/>
        <i/>
        <color theme="2" tint="-0.499984740745262"/>
      </font>
    </dxf>
    <dxf>
      <font>
        <b val="0"/>
        <i/>
        <color theme="2" tint="-0.499984740745262"/>
      </font>
    </dxf>
    <dxf>
      <font>
        <b val="0"/>
        <i/>
        <color theme="2" tint="-0.499984740745262"/>
      </font>
    </dxf>
    <dxf>
      <font>
        <b val="0"/>
        <i/>
        <color theme="2" tint="-0.499984740745262"/>
      </font>
    </dxf>
    <dxf>
      <font>
        <b val="0"/>
        <i/>
        <color theme="2" tint="-0.499984740745262"/>
      </font>
    </dxf>
    <dxf>
      <font>
        <color rgb="FFFBDDDE"/>
      </font>
    </dxf>
    <dxf>
      <font>
        <color rgb="FFFBDDDE"/>
      </font>
    </dxf>
    <dxf>
      <fill>
        <patternFill>
          <bgColor theme="0" tint="-0.499984740745262"/>
        </patternFill>
      </fill>
    </dxf>
    <dxf>
      <font>
        <b val="0"/>
        <i/>
        <color theme="1" tint="0.499984740745262"/>
      </font>
    </dxf>
    <dxf>
      <numFmt numFmtId="168" formatCode="&quot;Incorrect Number&quot;;"/>
    </dxf>
    <dxf>
      <numFmt numFmtId="169" formatCode="&quot;YES&quot;"/>
    </dxf>
    <dxf>
      <fill>
        <patternFill>
          <bgColor theme="0" tint="-0.499984740745262"/>
        </patternFill>
      </fill>
    </dxf>
    <dxf>
      <font>
        <b val="0"/>
        <i/>
        <color theme="2" tint="-0.499984740745262"/>
      </font>
    </dxf>
    <dxf>
      <fill>
        <patternFill>
          <bgColor theme="0" tint="-0.499984740745262"/>
        </patternFill>
      </fill>
    </dxf>
    <dxf>
      <fill>
        <patternFill>
          <bgColor theme="0" tint="-0.499984740745262"/>
        </patternFill>
      </fill>
    </dxf>
    <dxf>
      <font>
        <b val="0"/>
        <i/>
        <color theme="0" tint="-0.499984740745262"/>
      </font>
      <fill>
        <patternFill>
          <bgColor theme="0" tint="-0.24994659260841701"/>
        </patternFill>
      </fill>
    </dxf>
    <dxf>
      <font>
        <b val="0"/>
        <i/>
        <color theme="1" tint="0.499984740745262"/>
      </font>
    </dxf>
    <dxf>
      <fill>
        <patternFill>
          <bgColor theme="0" tint="-0.24994659260841701"/>
        </patternFill>
      </fill>
    </dxf>
    <dxf>
      <font>
        <b val="0"/>
        <i/>
        <color theme="1" tint="0.499984740745262"/>
      </font>
    </dxf>
    <dxf>
      <fill>
        <patternFill>
          <bgColor theme="0" tint="-0.24994659260841701"/>
        </patternFill>
      </fill>
    </dxf>
    <dxf>
      <fill>
        <patternFill>
          <bgColor theme="0" tint="-0.24994659260841701"/>
        </patternFill>
      </fill>
    </dxf>
    <dxf>
      <font>
        <b val="0"/>
        <i/>
        <color theme="1" tint="0.499984740745262"/>
      </font>
    </dxf>
    <dxf>
      <fill>
        <patternFill>
          <bgColor theme="0" tint="-0.24994659260841701"/>
        </patternFill>
      </fill>
    </dxf>
    <dxf>
      <font>
        <b val="0"/>
        <i/>
        <color theme="1" tint="0.499984740745262"/>
      </font>
    </dxf>
    <dxf>
      <fill>
        <patternFill>
          <bgColor theme="0" tint="-0.24994659260841701"/>
        </patternFill>
      </fill>
    </dxf>
    <dxf>
      <font>
        <color theme="0"/>
      </font>
    </dxf>
    <dxf>
      <font>
        <b val="0"/>
        <i/>
        <color theme="1" tint="0.499984740745262"/>
      </font>
    </dxf>
    <dxf>
      <fill>
        <patternFill>
          <bgColor theme="0" tint="-0.24994659260841701"/>
        </patternFill>
      </fill>
    </dxf>
    <dxf>
      <font>
        <b val="0"/>
        <i/>
        <color theme="1" tint="0.499984740745262"/>
      </font>
    </dxf>
    <dxf>
      <font>
        <b val="0"/>
        <i/>
        <color theme="1" tint="0.499984740745262"/>
      </font>
    </dxf>
    <dxf>
      <fill>
        <patternFill>
          <bgColor theme="0" tint="-0.24994659260841701"/>
        </patternFill>
      </fill>
    </dxf>
    <dxf>
      <font>
        <b val="0"/>
        <i/>
        <color theme="1" tint="0.499984740745262"/>
      </font>
    </dxf>
    <dxf>
      <fill>
        <patternFill>
          <bgColor theme="0" tint="-0.24994659260841701"/>
        </patternFill>
      </fill>
    </dxf>
    <dxf>
      <font>
        <b val="0"/>
        <i/>
        <color theme="1" tint="0.499984740745262"/>
      </font>
    </dxf>
    <dxf>
      <font>
        <b val="0"/>
        <i/>
        <color theme="1" tint="0.499984740745262"/>
      </font>
    </dxf>
    <dxf>
      <font>
        <b val="0"/>
        <i/>
        <color theme="1" tint="0.499984740745262"/>
      </font>
    </dxf>
    <dxf>
      <font>
        <b val="0"/>
        <i/>
        <color theme="1" tint="0.499984740745262"/>
      </font>
    </dxf>
    <dxf>
      <font>
        <b val="0"/>
        <i/>
        <color theme="1" tint="0.499984740745262"/>
      </font>
    </dxf>
    <dxf>
      <fill>
        <patternFill>
          <bgColor theme="0" tint="-0.499984740745262"/>
        </patternFill>
      </fill>
    </dxf>
    <dxf>
      <font>
        <b val="0"/>
        <i/>
        <color theme="1" tint="0.499984740745262"/>
      </font>
    </dxf>
    <dxf>
      <fill>
        <patternFill>
          <bgColor theme="0" tint="-0.499984740745262"/>
        </patternFill>
      </fill>
    </dxf>
    <dxf>
      <font>
        <b val="0"/>
        <i/>
        <color theme="1" tint="0.499984740745262"/>
      </font>
    </dxf>
    <dxf>
      <font>
        <b val="0"/>
        <i/>
        <color theme="1" tint="0.499984740745262"/>
      </font>
    </dxf>
    <dxf>
      <fill>
        <patternFill>
          <bgColor theme="0" tint="-0.499984740745262"/>
        </patternFill>
      </fill>
    </dxf>
    <dxf>
      <font>
        <b val="0"/>
        <i/>
        <color theme="2" tint="-0.499984740745262"/>
      </font>
    </dxf>
    <dxf>
      <font>
        <b val="0"/>
        <i/>
        <strike val="0"/>
        <color theme="2" tint="-0.499984740745262"/>
      </font>
    </dxf>
    <dxf>
      <font>
        <b val="0"/>
        <i/>
        <strike val="0"/>
        <color theme="2" tint="-0.499984740745262"/>
      </font>
    </dxf>
    <dxf>
      <font>
        <color rgb="FFFBDDDE"/>
      </font>
    </dxf>
    <dxf>
      <font>
        <b/>
        <i val="0"/>
        <color rgb="FFC00000"/>
      </font>
    </dxf>
    <dxf>
      <font>
        <color rgb="FFFBDDDE"/>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499984740745262"/>
        </patternFill>
      </fill>
    </dxf>
    <dxf>
      <font>
        <b val="0"/>
        <i/>
        <color theme="1" tint="0.499984740745262"/>
      </font>
    </dxf>
    <dxf>
      <font>
        <b val="0"/>
        <i/>
        <color theme="0"/>
      </font>
    </dxf>
    <dxf>
      <font>
        <color theme="0"/>
      </font>
    </dxf>
  </dxfs>
  <tableStyles count="0" defaultTableStyle="TableStyleMedium2" defaultPivotStyle="PivotStyleLight16"/>
  <colors>
    <mruColors>
      <color rgb="FFFFF3E5"/>
      <color rgb="FFF9D1B5"/>
      <color rgb="FFFBDDDE"/>
      <color rgb="FF20293C"/>
      <color rgb="FFEA5C5E"/>
      <color rgb="FF7E1013"/>
      <color rgb="FFFFFFFF"/>
      <color rgb="FFFE5C5E"/>
      <color rgb="FFFDFDFD"/>
      <color rgb="FFEF81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22.jpeg"/><Relationship Id="rId2" Type="http://schemas.openxmlformats.org/officeDocument/2006/relationships/image" Target="../media/image21.jpeg"/><Relationship Id="rId1" Type="http://schemas.openxmlformats.org/officeDocument/2006/relationships/image" Target="../media/image20.jpeg"/><Relationship Id="rId5" Type="http://schemas.openxmlformats.org/officeDocument/2006/relationships/image" Target="../media/image24.png"/><Relationship Id="rId4" Type="http://schemas.openxmlformats.org/officeDocument/2006/relationships/image" Target="../media/image23.jpeg"/></Relationships>
</file>

<file path=xl/drawings/_rels/drawing11.xml.rels><?xml version="1.0" encoding="UTF-8" standalone="yes"?>
<Relationships xmlns="http://schemas.openxmlformats.org/package/2006/relationships"><Relationship Id="rId3" Type="http://schemas.openxmlformats.org/officeDocument/2006/relationships/image" Target="../media/image27.jpeg"/><Relationship Id="rId2" Type="http://schemas.openxmlformats.org/officeDocument/2006/relationships/image" Target="../media/image26.jpeg"/><Relationship Id="rId1" Type="http://schemas.openxmlformats.org/officeDocument/2006/relationships/image" Target="../media/image25.jpeg"/><Relationship Id="rId4" Type="http://schemas.openxmlformats.org/officeDocument/2006/relationships/image" Target="../media/image28.png"/></Relationships>
</file>

<file path=xl/drawings/_rels/drawing12.xml.rels><?xml version="1.0" encoding="UTF-8" standalone="yes"?>
<Relationships xmlns="http://schemas.openxmlformats.org/package/2006/relationships"><Relationship Id="rId8" Type="http://schemas.openxmlformats.org/officeDocument/2006/relationships/image" Target="../media/image36.png"/><Relationship Id="rId13" Type="http://schemas.openxmlformats.org/officeDocument/2006/relationships/image" Target="../media/image41.png"/><Relationship Id="rId3" Type="http://schemas.openxmlformats.org/officeDocument/2006/relationships/image" Target="../media/image31.png"/><Relationship Id="rId7" Type="http://schemas.openxmlformats.org/officeDocument/2006/relationships/image" Target="../media/image35.png"/><Relationship Id="rId12" Type="http://schemas.openxmlformats.org/officeDocument/2006/relationships/image" Target="../media/image40.png"/><Relationship Id="rId2" Type="http://schemas.openxmlformats.org/officeDocument/2006/relationships/image" Target="../media/image30.png"/><Relationship Id="rId1" Type="http://schemas.openxmlformats.org/officeDocument/2006/relationships/image" Target="../media/image29.png"/><Relationship Id="rId6" Type="http://schemas.openxmlformats.org/officeDocument/2006/relationships/image" Target="../media/image34.png"/><Relationship Id="rId11" Type="http://schemas.openxmlformats.org/officeDocument/2006/relationships/image" Target="../media/image39.png"/><Relationship Id="rId5" Type="http://schemas.openxmlformats.org/officeDocument/2006/relationships/image" Target="../media/image33.png"/><Relationship Id="rId10" Type="http://schemas.openxmlformats.org/officeDocument/2006/relationships/image" Target="../media/image38.png"/><Relationship Id="rId4" Type="http://schemas.openxmlformats.org/officeDocument/2006/relationships/image" Target="../media/image32.png"/><Relationship Id="rId9" Type="http://schemas.openxmlformats.org/officeDocument/2006/relationships/image" Target="../media/image37.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6" Type="http://schemas.openxmlformats.org/officeDocument/2006/relationships/image" Target="../media/image1.png"/><Relationship Id="rId5" Type="http://schemas.openxmlformats.org/officeDocument/2006/relationships/image" Target="../media/image6.emf"/><Relationship Id="rId4" Type="http://schemas.openxmlformats.org/officeDocument/2006/relationships/image" Target="../media/image5.emf"/></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14.jpeg"/><Relationship Id="rId2" Type="http://schemas.openxmlformats.org/officeDocument/2006/relationships/image" Target="../media/image13.jpeg"/><Relationship Id="rId1" Type="http://schemas.openxmlformats.org/officeDocument/2006/relationships/image" Target="../media/image12.jpeg"/><Relationship Id="rId4" Type="http://schemas.openxmlformats.org/officeDocument/2006/relationships/image" Target="../media/image15.png"/></Relationships>
</file>

<file path=xl/drawings/_rels/drawing9.xml.rels><?xml version="1.0" encoding="UTF-8" standalone="yes"?>
<Relationships xmlns="http://schemas.openxmlformats.org/package/2006/relationships"><Relationship Id="rId3" Type="http://schemas.openxmlformats.org/officeDocument/2006/relationships/image" Target="../media/image18.jpeg"/><Relationship Id="rId2" Type="http://schemas.openxmlformats.org/officeDocument/2006/relationships/image" Target="../media/image17.jpeg"/><Relationship Id="rId1" Type="http://schemas.openxmlformats.org/officeDocument/2006/relationships/image" Target="../media/image16.jpeg"/><Relationship Id="rId4" Type="http://schemas.openxmlformats.org/officeDocument/2006/relationships/image" Target="../media/image19.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9.emf"/><Relationship Id="rId2" Type="http://schemas.openxmlformats.org/officeDocument/2006/relationships/image" Target="../media/image8.emf"/><Relationship Id="rId1" Type="http://schemas.openxmlformats.org/officeDocument/2006/relationships/image" Target="../media/image7.emf"/><Relationship Id="rId5" Type="http://schemas.openxmlformats.org/officeDocument/2006/relationships/image" Target="../media/image11.emf"/><Relationship Id="rId4"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editAs="oneCell">
    <xdr:from>
      <xdr:col>0</xdr:col>
      <xdr:colOff>175202</xdr:colOff>
      <xdr:row>0</xdr:row>
      <xdr:rowOff>11926</xdr:rowOff>
    </xdr:from>
    <xdr:to>
      <xdr:col>1</xdr:col>
      <xdr:colOff>590741</xdr:colOff>
      <xdr:row>2</xdr:row>
      <xdr:rowOff>169240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75202" y="11926"/>
          <a:ext cx="813021" cy="78861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47625</xdr:colOff>
      <xdr:row>2</xdr:row>
      <xdr:rowOff>76200</xdr:rowOff>
    </xdr:from>
    <xdr:ext cx="684000" cy="504000"/>
    <xdr:pic>
      <xdr:nvPicPr>
        <xdr:cNvPr id="2" name="Grafik 1">
          <a:extLst>
            <a:ext uri="{FF2B5EF4-FFF2-40B4-BE49-F238E27FC236}">
              <a16:creationId xmlns:a16="http://schemas.microsoft.com/office/drawing/2014/main" id="{58A8C21D-94B4-441E-8857-161A0B67F60E}"/>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15740" y="830580"/>
          <a:ext cx="684000" cy="504000"/>
        </a:xfrm>
        <a:prstGeom prst="rect">
          <a:avLst/>
        </a:prstGeom>
      </xdr:spPr>
    </xdr:pic>
    <xdr:clientData/>
  </xdr:oneCellAnchor>
  <xdr:oneCellAnchor>
    <xdr:from>
      <xdr:col>1</xdr:col>
      <xdr:colOff>57148</xdr:colOff>
      <xdr:row>3</xdr:row>
      <xdr:rowOff>47624</xdr:rowOff>
    </xdr:from>
    <xdr:ext cx="684000" cy="504000"/>
    <xdr:pic>
      <xdr:nvPicPr>
        <xdr:cNvPr id="3" name="Grafik 2">
          <a:extLst>
            <a:ext uri="{FF2B5EF4-FFF2-40B4-BE49-F238E27FC236}">
              <a16:creationId xmlns:a16="http://schemas.microsoft.com/office/drawing/2014/main" id="{A1AB2D82-DEB6-4A36-955E-0E7FA34B4EAB}"/>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030978" y="1356359"/>
          <a:ext cx="684000" cy="504000"/>
        </a:xfrm>
        <a:prstGeom prst="rect">
          <a:avLst/>
        </a:prstGeom>
      </xdr:spPr>
    </xdr:pic>
    <xdr:clientData/>
  </xdr:oneCellAnchor>
  <xdr:oneCellAnchor>
    <xdr:from>
      <xdr:col>1</xdr:col>
      <xdr:colOff>38099</xdr:colOff>
      <xdr:row>4</xdr:row>
      <xdr:rowOff>0</xdr:rowOff>
    </xdr:from>
    <xdr:ext cx="684000" cy="504000"/>
    <xdr:pic>
      <xdr:nvPicPr>
        <xdr:cNvPr id="4" name="Grafik 3">
          <a:extLst>
            <a:ext uri="{FF2B5EF4-FFF2-40B4-BE49-F238E27FC236}">
              <a16:creationId xmlns:a16="http://schemas.microsoft.com/office/drawing/2014/main" id="{8CBFAAFF-8B68-4D44-8771-1FCACA87FDED}"/>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008119" y="1866900"/>
          <a:ext cx="684000" cy="504000"/>
        </a:xfrm>
        <a:prstGeom prst="rect">
          <a:avLst/>
        </a:prstGeom>
      </xdr:spPr>
    </xdr:pic>
    <xdr:clientData/>
  </xdr:oneCellAnchor>
  <xdr:oneCellAnchor>
    <xdr:from>
      <xdr:col>1</xdr:col>
      <xdr:colOff>28574</xdr:colOff>
      <xdr:row>5</xdr:row>
      <xdr:rowOff>47624</xdr:rowOff>
    </xdr:from>
    <xdr:ext cx="684000" cy="504000"/>
    <xdr:pic>
      <xdr:nvPicPr>
        <xdr:cNvPr id="5" name="Grafik 4">
          <a:extLst>
            <a:ext uri="{FF2B5EF4-FFF2-40B4-BE49-F238E27FC236}">
              <a16:creationId xmlns:a16="http://schemas.microsoft.com/office/drawing/2014/main" id="{BE609D5F-F560-4AD9-BB06-573CF33FE5C1}"/>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000499" y="2468879"/>
          <a:ext cx="684000" cy="504000"/>
        </a:xfrm>
        <a:prstGeom prst="rect">
          <a:avLst/>
        </a:prstGeom>
      </xdr:spPr>
    </xdr:pic>
    <xdr:clientData/>
  </xdr:oneCellAnchor>
  <xdr:twoCellAnchor editAs="oneCell">
    <xdr:from>
      <xdr:col>1</xdr:col>
      <xdr:colOff>85724</xdr:colOff>
      <xdr:row>1</xdr:row>
      <xdr:rowOff>19050</xdr:rowOff>
    </xdr:from>
    <xdr:to>
      <xdr:col>1</xdr:col>
      <xdr:colOff>724004</xdr:colOff>
      <xdr:row>1</xdr:row>
      <xdr:rowOff>521145</xdr:rowOff>
    </xdr:to>
    <xdr:pic>
      <xdr:nvPicPr>
        <xdr:cNvPr id="6" name="Picture 5">
          <a:extLst>
            <a:ext uri="{FF2B5EF4-FFF2-40B4-BE49-F238E27FC236}">
              <a16:creationId xmlns:a16="http://schemas.microsoft.com/office/drawing/2014/main" id="{9001699F-D974-4D77-9211-D3CB0EEC9BBB}"/>
            </a:ext>
          </a:extLst>
        </xdr:cNvPr>
        <xdr:cNvPicPr preferRelativeResize="0">
          <a:picLocks/>
        </xdr:cNvPicPr>
      </xdr:nvPicPr>
      <xdr:blipFill>
        <a:blip xmlns:r="http://schemas.openxmlformats.org/officeDocument/2006/relationships" r:embed="rId5" cstate="print"/>
        <a:stretch>
          <a:fillRect/>
        </a:stretch>
      </xdr:blipFill>
      <xdr:spPr>
        <a:xfrm>
          <a:off x="4053839" y="220980"/>
          <a:ext cx="638280" cy="50209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1</xdr:col>
      <xdr:colOff>9525</xdr:colOff>
      <xdr:row>2</xdr:row>
      <xdr:rowOff>0</xdr:rowOff>
    </xdr:from>
    <xdr:ext cx="684000" cy="619125"/>
    <xdr:pic>
      <xdr:nvPicPr>
        <xdr:cNvPr id="2" name="Grafik 1">
          <a:extLst>
            <a:ext uri="{FF2B5EF4-FFF2-40B4-BE49-F238E27FC236}">
              <a16:creationId xmlns:a16="http://schemas.microsoft.com/office/drawing/2014/main" id="{6FF881CD-B3ED-4A3C-9FF6-98F8406CA1B9}"/>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77640" y="792480"/>
          <a:ext cx="684000" cy="619125"/>
        </a:xfrm>
        <a:prstGeom prst="rect">
          <a:avLst/>
        </a:prstGeom>
      </xdr:spPr>
    </xdr:pic>
    <xdr:clientData/>
  </xdr:oneCellAnchor>
  <xdr:oneCellAnchor>
    <xdr:from>
      <xdr:col>1</xdr:col>
      <xdr:colOff>28574</xdr:colOff>
      <xdr:row>3</xdr:row>
      <xdr:rowOff>9525</xdr:rowOff>
    </xdr:from>
    <xdr:ext cx="684000" cy="628650"/>
    <xdr:pic>
      <xdr:nvPicPr>
        <xdr:cNvPr id="3" name="Grafik 2">
          <a:extLst>
            <a:ext uri="{FF2B5EF4-FFF2-40B4-BE49-F238E27FC236}">
              <a16:creationId xmlns:a16="http://schemas.microsoft.com/office/drawing/2014/main" id="{59A142FD-61B5-4210-A762-FBB084F2F6EE}"/>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000499" y="1394460"/>
          <a:ext cx="684000" cy="628650"/>
        </a:xfrm>
        <a:prstGeom prst="rect">
          <a:avLst/>
        </a:prstGeom>
      </xdr:spPr>
    </xdr:pic>
    <xdr:clientData/>
  </xdr:oneCellAnchor>
  <xdr:oneCellAnchor>
    <xdr:from>
      <xdr:col>1</xdr:col>
      <xdr:colOff>19048</xdr:colOff>
      <xdr:row>4</xdr:row>
      <xdr:rowOff>47624</xdr:rowOff>
    </xdr:from>
    <xdr:ext cx="684000" cy="619126"/>
    <xdr:pic>
      <xdr:nvPicPr>
        <xdr:cNvPr id="4" name="Grafik 3">
          <a:extLst>
            <a:ext uri="{FF2B5EF4-FFF2-40B4-BE49-F238E27FC236}">
              <a16:creationId xmlns:a16="http://schemas.microsoft.com/office/drawing/2014/main" id="{E687CF21-1463-4608-9647-BF75CF310ADD}"/>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992878" y="2026919"/>
          <a:ext cx="684000" cy="619126"/>
        </a:xfrm>
        <a:prstGeom prst="rect">
          <a:avLst/>
        </a:prstGeom>
      </xdr:spPr>
    </xdr:pic>
    <xdr:clientData/>
  </xdr:oneCellAnchor>
  <xdr:twoCellAnchor editAs="oneCell">
    <xdr:from>
      <xdr:col>1</xdr:col>
      <xdr:colOff>95249</xdr:colOff>
      <xdr:row>1</xdr:row>
      <xdr:rowOff>66676</xdr:rowOff>
    </xdr:from>
    <xdr:to>
      <xdr:col>1</xdr:col>
      <xdr:colOff>613410</xdr:colOff>
      <xdr:row>1</xdr:row>
      <xdr:rowOff>568771</xdr:rowOff>
    </xdr:to>
    <xdr:pic>
      <xdr:nvPicPr>
        <xdr:cNvPr id="5" name="Picture 4">
          <a:extLst>
            <a:ext uri="{FF2B5EF4-FFF2-40B4-BE49-F238E27FC236}">
              <a16:creationId xmlns:a16="http://schemas.microsoft.com/office/drawing/2014/main" id="{6D6CC278-53CF-4300-8D8E-95EF4A9198A2}"/>
            </a:ext>
          </a:extLst>
        </xdr:cNvPr>
        <xdr:cNvPicPr preferRelativeResize="0">
          <a:picLocks/>
        </xdr:cNvPicPr>
      </xdr:nvPicPr>
      <xdr:blipFill>
        <a:blip xmlns:r="http://schemas.openxmlformats.org/officeDocument/2006/relationships" r:embed="rId4" cstate="print"/>
        <a:stretch>
          <a:fillRect/>
        </a:stretch>
      </xdr:blipFill>
      <xdr:spPr>
        <a:xfrm>
          <a:off x="4069079" y="266701"/>
          <a:ext cx="518161" cy="50209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1</xdr:col>
      <xdr:colOff>90487</xdr:colOff>
      <xdr:row>2</xdr:row>
      <xdr:rowOff>24167</xdr:rowOff>
    </xdr:from>
    <xdr:to>
      <xdr:col>1</xdr:col>
      <xdr:colOff>810487</xdr:colOff>
      <xdr:row>3</xdr:row>
      <xdr:rowOff>1217</xdr:rowOff>
    </xdr:to>
    <xdr:pic>
      <xdr:nvPicPr>
        <xdr:cNvPr id="2" name="Picture 1">
          <a:extLst>
            <a:ext uri="{FF2B5EF4-FFF2-40B4-BE49-F238E27FC236}">
              <a16:creationId xmlns:a16="http://schemas.microsoft.com/office/drawing/2014/main" id="{D897BC28-CDEC-4B1F-8AC9-A99A5C6D4F95}"/>
            </a:ext>
          </a:extLst>
        </xdr:cNvPr>
        <xdr:cNvPicPr>
          <a:picLocks/>
        </xdr:cNvPicPr>
      </xdr:nvPicPr>
      <xdr:blipFill>
        <a:blip xmlns:r="http://schemas.openxmlformats.org/officeDocument/2006/relationships" r:embed="rId1"/>
        <a:stretch>
          <a:fillRect/>
        </a:stretch>
      </xdr:blipFill>
      <xdr:spPr>
        <a:xfrm>
          <a:off x="4058602" y="1054772"/>
          <a:ext cx="720000" cy="721905"/>
        </a:xfrm>
        <a:prstGeom prst="rect">
          <a:avLst/>
        </a:prstGeom>
      </xdr:spPr>
    </xdr:pic>
    <xdr:clientData/>
  </xdr:twoCellAnchor>
  <xdr:twoCellAnchor editAs="absolute">
    <xdr:from>
      <xdr:col>1</xdr:col>
      <xdr:colOff>128587</xdr:colOff>
      <xdr:row>3</xdr:row>
      <xdr:rowOff>29284</xdr:rowOff>
    </xdr:from>
    <xdr:to>
      <xdr:col>1</xdr:col>
      <xdr:colOff>848587</xdr:colOff>
      <xdr:row>3</xdr:row>
      <xdr:rowOff>749284</xdr:rowOff>
    </xdr:to>
    <xdr:pic>
      <xdr:nvPicPr>
        <xdr:cNvPr id="3" name="Picture 2">
          <a:extLst>
            <a:ext uri="{FF2B5EF4-FFF2-40B4-BE49-F238E27FC236}">
              <a16:creationId xmlns:a16="http://schemas.microsoft.com/office/drawing/2014/main" id="{DC2783FF-1596-4289-B32D-90304FCF56BD}"/>
            </a:ext>
          </a:extLst>
        </xdr:cNvPr>
        <xdr:cNvPicPr>
          <a:picLocks/>
        </xdr:cNvPicPr>
      </xdr:nvPicPr>
      <xdr:blipFill>
        <a:blip xmlns:r="http://schemas.openxmlformats.org/officeDocument/2006/relationships" r:embed="rId2"/>
        <a:stretch>
          <a:fillRect/>
        </a:stretch>
      </xdr:blipFill>
      <xdr:spPr>
        <a:xfrm>
          <a:off x="4096702" y="1806649"/>
          <a:ext cx="720000" cy="720000"/>
        </a:xfrm>
        <a:prstGeom prst="rect">
          <a:avLst/>
        </a:prstGeom>
      </xdr:spPr>
    </xdr:pic>
    <xdr:clientData/>
  </xdr:twoCellAnchor>
  <xdr:twoCellAnchor editAs="absolute">
    <xdr:from>
      <xdr:col>1</xdr:col>
      <xdr:colOff>109537</xdr:colOff>
      <xdr:row>4</xdr:row>
      <xdr:rowOff>5826</xdr:rowOff>
    </xdr:from>
    <xdr:to>
      <xdr:col>1</xdr:col>
      <xdr:colOff>829537</xdr:colOff>
      <xdr:row>4</xdr:row>
      <xdr:rowOff>725826</xdr:rowOff>
    </xdr:to>
    <xdr:pic>
      <xdr:nvPicPr>
        <xdr:cNvPr id="4" name="Picture 3">
          <a:extLst>
            <a:ext uri="{FF2B5EF4-FFF2-40B4-BE49-F238E27FC236}">
              <a16:creationId xmlns:a16="http://schemas.microsoft.com/office/drawing/2014/main" id="{351C19F2-06AF-4C21-A175-4D4C6D92B821}"/>
            </a:ext>
          </a:extLst>
        </xdr:cNvPr>
        <xdr:cNvPicPr>
          <a:picLocks/>
        </xdr:cNvPicPr>
      </xdr:nvPicPr>
      <xdr:blipFill>
        <a:blip xmlns:r="http://schemas.openxmlformats.org/officeDocument/2006/relationships" r:embed="rId3"/>
        <a:stretch>
          <a:fillRect/>
        </a:stretch>
      </xdr:blipFill>
      <xdr:spPr>
        <a:xfrm>
          <a:off x="4081462" y="2587101"/>
          <a:ext cx="720000" cy="721905"/>
        </a:xfrm>
        <a:prstGeom prst="rect">
          <a:avLst/>
        </a:prstGeom>
      </xdr:spPr>
    </xdr:pic>
    <xdr:clientData/>
  </xdr:twoCellAnchor>
  <xdr:twoCellAnchor editAs="absolute">
    <xdr:from>
      <xdr:col>1</xdr:col>
      <xdr:colOff>128587</xdr:colOff>
      <xdr:row>5</xdr:row>
      <xdr:rowOff>10943</xdr:rowOff>
    </xdr:from>
    <xdr:to>
      <xdr:col>1</xdr:col>
      <xdr:colOff>848587</xdr:colOff>
      <xdr:row>5</xdr:row>
      <xdr:rowOff>730943</xdr:rowOff>
    </xdr:to>
    <xdr:pic>
      <xdr:nvPicPr>
        <xdr:cNvPr id="5" name="Picture 4">
          <a:extLst>
            <a:ext uri="{FF2B5EF4-FFF2-40B4-BE49-F238E27FC236}">
              <a16:creationId xmlns:a16="http://schemas.microsoft.com/office/drawing/2014/main" id="{D57204D5-A2F0-4B11-A2CE-7EC31333405D}"/>
            </a:ext>
          </a:extLst>
        </xdr:cNvPr>
        <xdr:cNvPicPr>
          <a:picLocks/>
        </xdr:cNvPicPr>
      </xdr:nvPicPr>
      <xdr:blipFill>
        <a:blip xmlns:r="http://schemas.openxmlformats.org/officeDocument/2006/relationships" r:embed="rId4"/>
        <a:stretch>
          <a:fillRect/>
        </a:stretch>
      </xdr:blipFill>
      <xdr:spPr>
        <a:xfrm>
          <a:off x="4096702" y="3338978"/>
          <a:ext cx="720000" cy="720000"/>
        </a:xfrm>
        <a:prstGeom prst="rect">
          <a:avLst/>
        </a:prstGeom>
      </xdr:spPr>
    </xdr:pic>
    <xdr:clientData/>
  </xdr:twoCellAnchor>
  <xdr:twoCellAnchor editAs="absolute">
    <xdr:from>
      <xdr:col>1</xdr:col>
      <xdr:colOff>138112</xdr:colOff>
      <xdr:row>6</xdr:row>
      <xdr:rowOff>6535</xdr:rowOff>
    </xdr:from>
    <xdr:to>
      <xdr:col>1</xdr:col>
      <xdr:colOff>858112</xdr:colOff>
      <xdr:row>6</xdr:row>
      <xdr:rowOff>726535</xdr:rowOff>
    </xdr:to>
    <xdr:pic>
      <xdr:nvPicPr>
        <xdr:cNvPr id="6" name="Picture 5">
          <a:extLst>
            <a:ext uri="{FF2B5EF4-FFF2-40B4-BE49-F238E27FC236}">
              <a16:creationId xmlns:a16="http://schemas.microsoft.com/office/drawing/2014/main" id="{DAF78933-B0A4-4CDC-B63A-25E247BA3E6D}"/>
            </a:ext>
          </a:extLst>
        </xdr:cNvPr>
        <xdr:cNvPicPr>
          <a:picLocks/>
        </xdr:cNvPicPr>
      </xdr:nvPicPr>
      <xdr:blipFill>
        <a:blip xmlns:r="http://schemas.openxmlformats.org/officeDocument/2006/relationships" r:embed="rId5"/>
        <a:stretch>
          <a:fillRect/>
        </a:stretch>
      </xdr:blipFill>
      <xdr:spPr>
        <a:xfrm>
          <a:off x="4111942" y="4081330"/>
          <a:ext cx="720000" cy="721905"/>
        </a:xfrm>
        <a:prstGeom prst="rect">
          <a:avLst/>
        </a:prstGeom>
      </xdr:spPr>
    </xdr:pic>
    <xdr:clientData/>
  </xdr:twoCellAnchor>
  <xdr:twoCellAnchor editAs="absolute">
    <xdr:from>
      <xdr:col>1</xdr:col>
      <xdr:colOff>109537</xdr:colOff>
      <xdr:row>7</xdr:row>
      <xdr:rowOff>931169</xdr:rowOff>
    </xdr:from>
    <xdr:to>
      <xdr:col>1</xdr:col>
      <xdr:colOff>829537</xdr:colOff>
      <xdr:row>8</xdr:row>
      <xdr:rowOff>708194</xdr:rowOff>
    </xdr:to>
    <xdr:pic>
      <xdr:nvPicPr>
        <xdr:cNvPr id="7" name="Picture 6">
          <a:extLst>
            <a:ext uri="{FF2B5EF4-FFF2-40B4-BE49-F238E27FC236}">
              <a16:creationId xmlns:a16="http://schemas.microsoft.com/office/drawing/2014/main" id="{5C1294D8-39EC-418A-B33E-40ABBF2F3157}"/>
            </a:ext>
          </a:extLst>
        </xdr:cNvPr>
        <xdr:cNvPicPr>
          <a:picLocks/>
        </xdr:cNvPicPr>
      </xdr:nvPicPr>
      <xdr:blipFill>
        <a:blip xmlns:r="http://schemas.openxmlformats.org/officeDocument/2006/relationships" r:embed="rId6"/>
        <a:stretch>
          <a:fillRect/>
        </a:stretch>
      </xdr:blipFill>
      <xdr:spPr>
        <a:xfrm>
          <a:off x="4081462" y="5758439"/>
          <a:ext cx="720000" cy="721905"/>
        </a:xfrm>
        <a:prstGeom prst="rect">
          <a:avLst/>
        </a:prstGeom>
      </xdr:spPr>
    </xdr:pic>
    <xdr:clientData/>
  </xdr:twoCellAnchor>
  <xdr:twoCellAnchor editAs="absolute">
    <xdr:from>
      <xdr:col>1</xdr:col>
      <xdr:colOff>147637</xdr:colOff>
      <xdr:row>9</xdr:row>
      <xdr:rowOff>12361</xdr:rowOff>
    </xdr:from>
    <xdr:to>
      <xdr:col>1</xdr:col>
      <xdr:colOff>867637</xdr:colOff>
      <xdr:row>9</xdr:row>
      <xdr:rowOff>732361</xdr:rowOff>
    </xdr:to>
    <xdr:pic>
      <xdr:nvPicPr>
        <xdr:cNvPr id="8" name="Picture 7">
          <a:extLst>
            <a:ext uri="{FF2B5EF4-FFF2-40B4-BE49-F238E27FC236}">
              <a16:creationId xmlns:a16="http://schemas.microsoft.com/office/drawing/2014/main" id="{E4FA712C-EA3F-4D88-AD4A-797DBBB984D6}"/>
            </a:ext>
          </a:extLst>
        </xdr:cNvPr>
        <xdr:cNvPicPr>
          <a:picLocks/>
        </xdr:cNvPicPr>
      </xdr:nvPicPr>
      <xdr:blipFill>
        <a:blip xmlns:r="http://schemas.openxmlformats.org/officeDocument/2006/relationships" r:embed="rId7"/>
        <a:stretch>
          <a:fillRect/>
        </a:stretch>
      </xdr:blipFill>
      <xdr:spPr>
        <a:xfrm>
          <a:off x="4119562" y="6525556"/>
          <a:ext cx="720000" cy="720000"/>
        </a:xfrm>
        <a:prstGeom prst="rect">
          <a:avLst/>
        </a:prstGeom>
      </xdr:spPr>
    </xdr:pic>
    <xdr:clientData/>
  </xdr:twoCellAnchor>
  <xdr:twoCellAnchor editAs="absolute">
    <xdr:from>
      <xdr:col>1</xdr:col>
      <xdr:colOff>100012</xdr:colOff>
      <xdr:row>11</xdr:row>
      <xdr:rowOff>22595</xdr:rowOff>
    </xdr:from>
    <xdr:to>
      <xdr:col>1</xdr:col>
      <xdr:colOff>820012</xdr:colOff>
      <xdr:row>11</xdr:row>
      <xdr:rowOff>742595</xdr:rowOff>
    </xdr:to>
    <xdr:pic>
      <xdr:nvPicPr>
        <xdr:cNvPr id="9" name="Picture 8">
          <a:extLst>
            <a:ext uri="{FF2B5EF4-FFF2-40B4-BE49-F238E27FC236}">
              <a16:creationId xmlns:a16="http://schemas.microsoft.com/office/drawing/2014/main" id="{5BA793AA-5F48-432D-A339-4BD041FDE6C7}"/>
            </a:ext>
          </a:extLst>
        </xdr:cNvPr>
        <xdr:cNvPicPr>
          <a:picLocks/>
        </xdr:cNvPicPr>
      </xdr:nvPicPr>
      <xdr:blipFill>
        <a:blip xmlns:r="http://schemas.openxmlformats.org/officeDocument/2006/relationships" r:embed="rId8"/>
        <a:stretch>
          <a:fillRect/>
        </a:stretch>
      </xdr:blipFill>
      <xdr:spPr>
        <a:xfrm>
          <a:off x="4073842" y="8035025"/>
          <a:ext cx="720000" cy="720000"/>
        </a:xfrm>
        <a:prstGeom prst="rect">
          <a:avLst/>
        </a:prstGeom>
      </xdr:spPr>
    </xdr:pic>
    <xdr:clientData/>
  </xdr:twoCellAnchor>
  <xdr:twoCellAnchor editAs="absolute">
    <xdr:from>
      <xdr:col>1</xdr:col>
      <xdr:colOff>100012</xdr:colOff>
      <xdr:row>10</xdr:row>
      <xdr:rowOff>7953</xdr:rowOff>
    </xdr:from>
    <xdr:to>
      <xdr:col>1</xdr:col>
      <xdr:colOff>820012</xdr:colOff>
      <xdr:row>10</xdr:row>
      <xdr:rowOff>727953</xdr:rowOff>
    </xdr:to>
    <xdr:pic>
      <xdr:nvPicPr>
        <xdr:cNvPr id="10" name="Picture 9">
          <a:extLst>
            <a:ext uri="{FF2B5EF4-FFF2-40B4-BE49-F238E27FC236}">
              <a16:creationId xmlns:a16="http://schemas.microsoft.com/office/drawing/2014/main" id="{FA4005BA-A915-400A-8783-3A8A9CF63784}"/>
            </a:ext>
          </a:extLst>
        </xdr:cNvPr>
        <xdr:cNvPicPr>
          <a:picLocks/>
        </xdr:cNvPicPr>
      </xdr:nvPicPr>
      <xdr:blipFill>
        <a:blip xmlns:r="http://schemas.openxmlformats.org/officeDocument/2006/relationships" r:embed="rId9"/>
        <a:stretch>
          <a:fillRect/>
        </a:stretch>
      </xdr:blipFill>
      <xdr:spPr>
        <a:xfrm>
          <a:off x="4073842" y="7267908"/>
          <a:ext cx="720000" cy="721905"/>
        </a:xfrm>
        <a:prstGeom prst="rect">
          <a:avLst/>
        </a:prstGeom>
      </xdr:spPr>
    </xdr:pic>
    <xdr:clientData/>
  </xdr:twoCellAnchor>
  <xdr:twoCellAnchor editAs="absolute">
    <xdr:from>
      <xdr:col>1</xdr:col>
      <xdr:colOff>119062</xdr:colOff>
      <xdr:row>12</xdr:row>
      <xdr:rowOff>718631</xdr:rowOff>
    </xdr:from>
    <xdr:to>
      <xdr:col>1</xdr:col>
      <xdr:colOff>839062</xdr:colOff>
      <xdr:row>13</xdr:row>
      <xdr:rowOff>695681</xdr:rowOff>
    </xdr:to>
    <xdr:pic>
      <xdr:nvPicPr>
        <xdr:cNvPr id="11" name="Picture 10">
          <a:extLst>
            <a:ext uri="{FF2B5EF4-FFF2-40B4-BE49-F238E27FC236}">
              <a16:creationId xmlns:a16="http://schemas.microsoft.com/office/drawing/2014/main" id="{AB86A431-1F79-4646-9C77-DD33B485E071}"/>
            </a:ext>
          </a:extLst>
        </xdr:cNvPr>
        <xdr:cNvPicPr>
          <a:picLocks/>
        </xdr:cNvPicPr>
      </xdr:nvPicPr>
      <xdr:blipFill>
        <a:blip xmlns:r="http://schemas.openxmlformats.org/officeDocument/2006/relationships" r:embed="rId10"/>
        <a:stretch>
          <a:fillRect/>
        </a:stretch>
      </xdr:blipFill>
      <xdr:spPr>
        <a:xfrm>
          <a:off x="4089082" y="9475916"/>
          <a:ext cx="720000" cy="720000"/>
        </a:xfrm>
        <a:prstGeom prst="rect">
          <a:avLst/>
        </a:prstGeom>
      </xdr:spPr>
    </xdr:pic>
    <xdr:clientData/>
  </xdr:twoCellAnchor>
  <xdr:twoCellAnchor editAs="absolute">
    <xdr:from>
      <xdr:col>1</xdr:col>
      <xdr:colOff>100012</xdr:colOff>
      <xdr:row>12</xdr:row>
      <xdr:rowOff>18187</xdr:rowOff>
    </xdr:from>
    <xdr:to>
      <xdr:col>1</xdr:col>
      <xdr:colOff>820012</xdr:colOff>
      <xdr:row>12</xdr:row>
      <xdr:rowOff>738187</xdr:rowOff>
    </xdr:to>
    <xdr:pic>
      <xdr:nvPicPr>
        <xdr:cNvPr id="12" name="Picture 11">
          <a:extLst>
            <a:ext uri="{FF2B5EF4-FFF2-40B4-BE49-F238E27FC236}">
              <a16:creationId xmlns:a16="http://schemas.microsoft.com/office/drawing/2014/main" id="{A7F00D6D-7E7E-445C-8336-E8F8F8FF27B7}"/>
            </a:ext>
          </a:extLst>
        </xdr:cNvPr>
        <xdr:cNvPicPr>
          <a:picLocks/>
        </xdr:cNvPicPr>
      </xdr:nvPicPr>
      <xdr:blipFill>
        <a:blip xmlns:r="http://schemas.openxmlformats.org/officeDocument/2006/relationships" r:embed="rId11"/>
        <a:stretch>
          <a:fillRect/>
        </a:stretch>
      </xdr:blipFill>
      <xdr:spPr>
        <a:xfrm>
          <a:off x="4073842" y="8777377"/>
          <a:ext cx="720000" cy="714285"/>
        </a:xfrm>
        <a:prstGeom prst="rect">
          <a:avLst/>
        </a:prstGeom>
      </xdr:spPr>
    </xdr:pic>
    <xdr:clientData/>
  </xdr:twoCellAnchor>
  <xdr:twoCellAnchor editAs="absolute">
    <xdr:from>
      <xdr:col>1</xdr:col>
      <xdr:colOff>90487</xdr:colOff>
      <xdr:row>1</xdr:row>
      <xdr:rowOff>19050</xdr:rowOff>
    </xdr:from>
    <xdr:to>
      <xdr:col>1</xdr:col>
      <xdr:colOff>810487</xdr:colOff>
      <xdr:row>1</xdr:row>
      <xdr:rowOff>739050</xdr:rowOff>
    </xdr:to>
    <xdr:pic>
      <xdr:nvPicPr>
        <xdr:cNvPr id="13" name="Picture 12">
          <a:extLst>
            <a:ext uri="{FF2B5EF4-FFF2-40B4-BE49-F238E27FC236}">
              <a16:creationId xmlns:a16="http://schemas.microsoft.com/office/drawing/2014/main" id="{AFB62263-AFB4-45E3-96B4-20E57B64DF20}"/>
            </a:ext>
          </a:extLst>
        </xdr:cNvPr>
        <xdr:cNvPicPr>
          <a:picLocks/>
        </xdr:cNvPicPr>
      </xdr:nvPicPr>
      <xdr:blipFill>
        <a:blip xmlns:r="http://schemas.openxmlformats.org/officeDocument/2006/relationships" r:embed="rId12"/>
        <a:stretch>
          <a:fillRect/>
        </a:stretch>
      </xdr:blipFill>
      <xdr:spPr>
        <a:xfrm>
          <a:off x="4058602" y="297180"/>
          <a:ext cx="720000" cy="720000"/>
        </a:xfrm>
        <a:prstGeom prst="rect">
          <a:avLst/>
        </a:prstGeom>
      </xdr:spPr>
    </xdr:pic>
    <xdr:clientData/>
  </xdr:twoCellAnchor>
  <xdr:twoCellAnchor editAs="absolute">
    <xdr:from>
      <xdr:col>1</xdr:col>
      <xdr:colOff>109537</xdr:colOff>
      <xdr:row>7</xdr:row>
      <xdr:rowOff>68802</xdr:rowOff>
    </xdr:from>
    <xdr:to>
      <xdr:col>1</xdr:col>
      <xdr:colOff>829537</xdr:colOff>
      <xdr:row>7</xdr:row>
      <xdr:rowOff>788802</xdr:rowOff>
    </xdr:to>
    <xdr:pic>
      <xdr:nvPicPr>
        <xdr:cNvPr id="14" name="Picture 13">
          <a:extLst>
            <a:ext uri="{FF2B5EF4-FFF2-40B4-BE49-F238E27FC236}">
              <a16:creationId xmlns:a16="http://schemas.microsoft.com/office/drawing/2014/main" id="{CB3D9025-FAF4-4B28-9B3E-F487B6CEE453}"/>
            </a:ext>
          </a:extLst>
        </xdr:cNvPr>
        <xdr:cNvPicPr>
          <a:picLocks/>
        </xdr:cNvPicPr>
      </xdr:nvPicPr>
      <xdr:blipFill>
        <a:blip xmlns:r="http://schemas.openxmlformats.org/officeDocument/2006/relationships" r:embed="rId13"/>
        <a:stretch>
          <a:fillRect/>
        </a:stretch>
      </xdr:blipFill>
      <xdr:spPr>
        <a:xfrm>
          <a:off x="4081462" y="4894167"/>
          <a:ext cx="720000" cy="72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91773</xdr:colOff>
      <xdr:row>1</xdr:row>
      <xdr:rowOff>5889</xdr:rowOff>
    </xdr:from>
    <xdr:to>
      <xdr:col>3</xdr:col>
      <xdr:colOff>66040</xdr:colOff>
      <xdr:row>3</xdr:row>
      <xdr:rowOff>114348</xdr:rowOff>
    </xdr:to>
    <xdr:pic>
      <xdr:nvPicPr>
        <xdr:cNvPr id="4" name="Picture 3">
          <a:extLst>
            <a:ext uri="{FF2B5EF4-FFF2-40B4-BE49-F238E27FC236}">
              <a16:creationId xmlns:a16="http://schemas.microsoft.com/office/drawing/2014/main" id="{C7EC1F1A-B93E-4156-ABF6-49D194AAFCE2}"/>
            </a:ext>
          </a:extLst>
        </xdr:cNvPr>
        <xdr:cNvPicPr>
          <a:picLocks noChangeAspect="1"/>
        </xdr:cNvPicPr>
      </xdr:nvPicPr>
      <xdr:blipFill>
        <a:blip xmlns:r="http://schemas.openxmlformats.org/officeDocument/2006/relationships" r:embed="rId1"/>
        <a:stretch>
          <a:fillRect/>
        </a:stretch>
      </xdr:blipFill>
      <xdr:spPr>
        <a:xfrm>
          <a:off x="444198" y="82089"/>
          <a:ext cx="689277" cy="6513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281609</xdr:colOff>
          <xdr:row>15</xdr:row>
          <xdr:rowOff>74543</xdr:rowOff>
        </xdr:from>
        <xdr:to>
          <xdr:col>3</xdr:col>
          <xdr:colOff>782872</xdr:colOff>
          <xdr:row>15</xdr:row>
          <xdr:rowOff>448254</xdr:rowOff>
        </xdr:to>
        <xdr:pic>
          <xdr:nvPicPr>
            <xdr:cNvPr id="3" name="Grafik 2">
              <a:extLst>
                <a:ext uri="{FF2B5EF4-FFF2-40B4-BE49-F238E27FC236}">
                  <a16:creationId xmlns:a16="http://schemas.microsoft.com/office/drawing/2014/main" id="{4FADB7D2-33B4-469A-8331-076904B2C1DF}"/>
                </a:ext>
              </a:extLst>
            </xdr:cNvPr>
            <xdr:cNvPicPr>
              <a:picLocks noChangeArrowheads="1"/>
              <a:extLst>
                <a:ext uri="{84589F7E-364E-4C9E-8A38-B11213B215E9}">
                  <a14:cameraTool cellRange="Waschsymbole" spid="_x0000_s92376"/>
                </a:ext>
              </a:extLst>
            </xdr:cNvPicPr>
          </xdr:nvPicPr>
          <xdr:blipFill>
            <a:blip xmlns:r="http://schemas.openxmlformats.org/officeDocument/2006/relationships" r:embed="rId1">
              <a:grayscl/>
              <a:biLevel thresh="50000"/>
            </a:blip>
            <a:srcRect/>
            <a:stretch>
              <a:fillRect/>
            </a:stretch>
          </xdr:blipFill>
          <xdr:spPr bwMode="auto">
            <a:xfrm>
              <a:off x="2286000" y="4099891"/>
              <a:ext cx="501263" cy="373711"/>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279970</xdr:colOff>
          <xdr:row>16</xdr:row>
          <xdr:rowOff>14618</xdr:rowOff>
        </xdr:from>
        <xdr:to>
          <xdr:col>3</xdr:col>
          <xdr:colOff>742288</xdr:colOff>
          <xdr:row>16</xdr:row>
          <xdr:rowOff>439972</xdr:rowOff>
        </xdr:to>
        <xdr:pic>
          <xdr:nvPicPr>
            <xdr:cNvPr id="4" name="Grafik 3">
              <a:extLst>
                <a:ext uri="{FF2B5EF4-FFF2-40B4-BE49-F238E27FC236}">
                  <a16:creationId xmlns:a16="http://schemas.microsoft.com/office/drawing/2014/main" id="{308B35F0-1BA5-4614-B7D8-C7C3BD1C4487}"/>
                </a:ext>
              </a:extLst>
            </xdr:cNvPr>
            <xdr:cNvPicPr>
              <a:picLocks noChangeArrowheads="1"/>
              <a:extLst>
                <a:ext uri="{84589F7E-364E-4C9E-8A38-B11213B215E9}">
                  <a14:cameraTool cellRange="Bleichsymbole" spid="_x0000_s92377"/>
                </a:ext>
              </a:extLst>
            </xdr:cNvPicPr>
          </xdr:nvPicPr>
          <xdr:blipFill>
            <a:blip xmlns:r="http://schemas.openxmlformats.org/officeDocument/2006/relationships" r:embed="rId2">
              <a:grayscl/>
              <a:biLevel thresh="50000"/>
            </a:blip>
            <a:srcRect/>
            <a:stretch>
              <a:fillRect/>
            </a:stretch>
          </xdr:blipFill>
          <xdr:spPr bwMode="auto">
            <a:xfrm>
              <a:off x="2284361" y="4553488"/>
              <a:ext cx="473748" cy="41773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268411</xdr:colOff>
          <xdr:row>17</xdr:row>
          <xdr:rowOff>30480</xdr:rowOff>
        </xdr:from>
        <xdr:to>
          <xdr:col>3</xdr:col>
          <xdr:colOff>777985</xdr:colOff>
          <xdr:row>17</xdr:row>
          <xdr:rowOff>440055</xdr:rowOff>
        </xdr:to>
        <xdr:pic>
          <xdr:nvPicPr>
            <xdr:cNvPr id="5" name="Grafik 4">
              <a:extLst>
                <a:ext uri="{FF2B5EF4-FFF2-40B4-BE49-F238E27FC236}">
                  <a16:creationId xmlns:a16="http://schemas.microsoft.com/office/drawing/2014/main" id="{CB6EE7BD-5157-4426-B3AD-074E58B6BECC}"/>
                </a:ext>
              </a:extLst>
            </xdr:cNvPr>
            <xdr:cNvPicPr>
              <a:picLocks noChangeArrowheads="1"/>
              <a:extLst>
                <a:ext uri="{84589F7E-364E-4C9E-8A38-B11213B215E9}">
                  <a14:cameraTool cellRange="Trockensymbole" spid="_x0000_s92378"/>
                </a:ext>
              </a:extLst>
            </xdr:cNvPicPr>
          </xdr:nvPicPr>
          <xdr:blipFill>
            <a:blip xmlns:r="http://schemas.openxmlformats.org/officeDocument/2006/relationships" r:embed="rId3">
              <a:grayscl/>
              <a:biLevel thresh="50000"/>
            </a:blip>
            <a:srcRect/>
            <a:stretch>
              <a:fillRect/>
            </a:stretch>
          </xdr:blipFill>
          <xdr:spPr bwMode="auto">
            <a:xfrm>
              <a:off x="2272802" y="5082871"/>
              <a:ext cx="503859" cy="4095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256721</xdr:colOff>
          <xdr:row>18</xdr:row>
          <xdr:rowOff>41142</xdr:rowOff>
        </xdr:from>
        <xdr:to>
          <xdr:col>3</xdr:col>
          <xdr:colOff>704269</xdr:colOff>
          <xdr:row>18</xdr:row>
          <xdr:rowOff>438812</xdr:rowOff>
        </xdr:to>
        <xdr:pic>
          <xdr:nvPicPr>
            <xdr:cNvPr id="6" name="Grafik 5">
              <a:extLst>
                <a:ext uri="{FF2B5EF4-FFF2-40B4-BE49-F238E27FC236}">
                  <a16:creationId xmlns:a16="http://schemas.microsoft.com/office/drawing/2014/main" id="{8FD4E3CF-B293-4196-B395-D10EEAE59C8D}"/>
                </a:ext>
              </a:extLst>
            </xdr:cNvPr>
            <xdr:cNvPicPr>
              <a:picLocks noChangeArrowheads="1"/>
              <a:extLst>
                <a:ext uri="{84589F7E-364E-4C9E-8A38-B11213B215E9}">
                  <a14:cameraTool cellRange="Bügelsymbole" spid="_x0000_s92379"/>
                </a:ext>
              </a:extLst>
            </xdr:cNvPicPr>
          </xdr:nvPicPr>
          <xdr:blipFill>
            <a:blip xmlns:r="http://schemas.openxmlformats.org/officeDocument/2006/relationships" r:embed="rId4">
              <a:grayscl/>
              <a:biLevel thresh="50000"/>
            </a:blip>
            <a:srcRect/>
            <a:stretch>
              <a:fillRect/>
            </a:stretch>
          </xdr:blipFill>
          <xdr:spPr bwMode="auto">
            <a:xfrm>
              <a:off x="2261112" y="5607055"/>
              <a:ext cx="462788" cy="38624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246032</xdr:colOff>
          <xdr:row>19</xdr:row>
          <xdr:rowOff>47289</xdr:rowOff>
        </xdr:from>
        <xdr:to>
          <xdr:col>3</xdr:col>
          <xdr:colOff>744771</xdr:colOff>
          <xdr:row>19</xdr:row>
          <xdr:rowOff>440055</xdr:rowOff>
        </xdr:to>
        <xdr:pic>
          <xdr:nvPicPr>
            <xdr:cNvPr id="7" name="Grafik 6">
              <a:extLst>
                <a:ext uri="{FF2B5EF4-FFF2-40B4-BE49-F238E27FC236}">
                  <a16:creationId xmlns:a16="http://schemas.microsoft.com/office/drawing/2014/main" id="{9F81135B-CC00-4538-9600-DF4D9FB8FB6C}"/>
                </a:ext>
              </a:extLst>
            </xdr:cNvPr>
            <xdr:cNvPicPr>
              <a:picLocks noChangeArrowheads="1"/>
              <a:extLst>
                <a:ext uri="{84589F7E-364E-4C9E-8A38-B11213B215E9}">
                  <a14:cameraTool cellRange="Reinigungssymbole" spid="_x0000_s92380"/>
                </a:ext>
              </a:extLst>
            </xdr:cNvPicPr>
          </xdr:nvPicPr>
          <xdr:blipFill>
            <a:blip xmlns:r="http://schemas.openxmlformats.org/officeDocument/2006/relationships" r:embed="rId5">
              <a:grayscl/>
              <a:biLevel thresh="50000"/>
            </a:blip>
            <a:srcRect/>
            <a:stretch>
              <a:fillRect/>
            </a:stretch>
          </xdr:blipFill>
          <xdr:spPr bwMode="auto">
            <a:xfrm>
              <a:off x="2250423" y="6126724"/>
              <a:ext cx="491119" cy="39276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240195</xdr:colOff>
          <xdr:row>15</xdr:row>
          <xdr:rowOff>49696</xdr:rowOff>
        </xdr:from>
        <xdr:to>
          <xdr:col>6</xdr:col>
          <xdr:colOff>781712</xdr:colOff>
          <xdr:row>15</xdr:row>
          <xdr:rowOff>425589</xdr:rowOff>
        </xdr:to>
        <xdr:pic>
          <xdr:nvPicPr>
            <xdr:cNvPr id="8" name="Picture 6002">
              <a:extLst>
                <a:ext uri="{FF2B5EF4-FFF2-40B4-BE49-F238E27FC236}">
                  <a16:creationId xmlns:a16="http://schemas.microsoft.com/office/drawing/2014/main" id="{C719D354-6DE2-47DE-B75E-1018EEA25FDA}"/>
                </a:ext>
              </a:extLst>
            </xdr:cNvPr>
            <xdr:cNvPicPr>
              <a:picLocks noChangeArrowheads="1"/>
              <a:extLst>
                <a:ext uri="{84589F7E-364E-4C9E-8A38-B11213B215E9}">
                  <a14:cameraTool cellRange="lavaggio" spid="_x0000_s92381"/>
                </a:ext>
              </a:extLst>
            </xdr:cNvPicPr>
          </xdr:nvPicPr>
          <xdr:blipFill>
            <a:blip xmlns:r="http://schemas.openxmlformats.org/officeDocument/2006/relationships" r:embed="rId1">
              <a:grayscl/>
              <a:biLevel thresh="50000"/>
            </a:blip>
            <a:srcRect/>
            <a:stretch>
              <a:fillRect/>
            </a:stretch>
          </xdr:blipFill>
          <xdr:spPr bwMode="auto">
            <a:xfrm>
              <a:off x="4969565" y="4075044"/>
              <a:ext cx="530087" cy="37271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239190</xdr:colOff>
          <xdr:row>16</xdr:row>
          <xdr:rowOff>15073</xdr:rowOff>
        </xdr:from>
        <xdr:to>
          <xdr:col>6</xdr:col>
          <xdr:colOff>745021</xdr:colOff>
          <xdr:row>16</xdr:row>
          <xdr:rowOff>425919</xdr:rowOff>
        </xdr:to>
        <xdr:pic>
          <xdr:nvPicPr>
            <xdr:cNvPr id="9" name="Picture 6003">
              <a:extLst>
                <a:ext uri="{FF2B5EF4-FFF2-40B4-BE49-F238E27FC236}">
                  <a16:creationId xmlns:a16="http://schemas.microsoft.com/office/drawing/2014/main" id="{01A95153-AA5E-45B4-BCB6-FC9AB3B21F5A}"/>
                </a:ext>
              </a:extLst>
            </xdr:cNvPr>
            <xdr:cNvPicPr>
              <a:picLocks noChangeArrowheads="1"/>
              <a:extLst>
                <a:ext uri="{84589F7E-364E-4C9E-8A38-B11213B215E9}">
                  <a14:cameraTool cellRange="Candeggio" spid="_x0000_s92382"/>
                </a:ext>
              </a:extLst>
            </xdr:cNvPicPr>
          </xdr:nvPicPr>
          <xdr:blipFill>
            <a:blip xmlns:r="http://schemas.openxmlformats.org/officeDocument/2006/relationships" r:embed="rId2">
              <a:grayscl/>
              <a:biLevel thresh="50000"/>
            </a:blip>
            <a:srcRect/>
            <a:stretch>
              <a:fillRect/>
            </a:stretch>
          </xdr:blipFill>
          <xdr:spPr bwMode="auto">
            <a:xfrm>
              <a:off x="4968560" y="4553943"/>
              <a:ext cx="511546" cy="407671"/>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199200</xdr:colOff>
          <xdr:row>17</xdr:row>
          <xdr:rowOff>41827</xdr:rowOff>
        </xdr:from>
        <xdr:to>
          <xdr:col>6</xdr:col>
          <xdr:colOff>759018</xdr:colOff>
          <xdr:row>17</xdr:row>
          <xdr:rowOff>439972</xdr:rowOff>
        </xdr:to>
        <xdr:pic>
          <xdr:nvPicPr>
            <xdr:cNvPr id="10" name="Picture 6004">
              <a:extLst>
                <a:ext uri="{FF2B5EF4-FFF2-40B4-BE49-F238E27FC236}">
                  <a16:creationId xmlns:a16="http://schemas.microsoft.com/office/drawing/2014/main" id="{109C48B9-CBE2-4E02-B7B7-7F6F14129274}"/>
                </a:ext>
              </a:extLst>
            </xdr:cNvPr>
            <xdr:cNvPicPr>
              <a:picLocks noChangeArrowheads="1"/>
              <a:extLst>
                <a:ext uri="{84589F7E-364E-4C9E-8A38-B11213B215E9}">
                  <a14:cameraTool cellRange="Asciugatura" spid="_x0000_s92383"/>
                </a:ext>
              </a:extLst>
            </xdr:cNvPicPr>
          </xdr:nvPicPr>
          <xdr:blipFill>
            <a:blip xmlns:r="http://schemas.openxmlformats.org/officeDocument/2006/relationships" r:embed="rId3">
              <a:grayscl/>
              <a:biLevel thresh="50000"/>
            </a:blip>
            <a:srcRect/>
            <a:stretch>
              <a:fillRect/>
            </a:stretch>
          </xdr:blipFill>
          <xdr:spPr bwMode="auto">
            <a:xfrm>
              <a:off x="4928570" y="5094218"/>
              <a:ext cx="559818" cy="3905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194341</xdr:colOff>
          <xdr:row>18</xdr:row>
          <xdr:rowOff>30149</xdr:rowOff>
        </xdr:from>
        <xdr:to>
          <xdr:col>6</xdr:col>
          <xdr:colOff>673155</xdr:colOff>
          <xdr:row>18</xdr:row>
          <xdr:rowOff>435086</xdr:rowOff>
        </xdr:to>
        <xdr:pic>
          <xdr:nvPicPr>
            <xdr:cNvPr id="11" name="Picture 6005">
              <a:extLst>
                <a:ext uri="{FF2B5EF4-FFF2-40B4-BE49-F238E27FC236}">
                  <a16:creationId xmlns:a16="http://schemas.microsoft.com/office/drawing/2014/main" id="{8FA968E9-EFCA-4D67-AD32-E42CF9B8F301}"/>
                </a:ext>
              </a:extLst>
            </xdr:cNvPr>
            <xdr:cNvPicPr>
              <a:picLocks noChangeArrowheads="1"/>
              <a:extLst>
                <a:ext uri="{84589F7E-364E-4C9E-8A38-B11213B215E9}">
                  <a14:cameraTool cellRange="Stiro" spid="_x0000_s92384"/>
                </a:ext>
              </a:extLst>
            </xdr:cNvPicPr>
          </xdr:nvPicPr>
          <xdr:blipFill>
            <a:blip xmlns:r="http://schemas.openxmlformats.org/officeDocument/2006/relationships" r:embed="rId4">
              <a:grayscl/>
              <a:biLevel thresh="50000"/>
            </a:blip>
            <a:srcRect/>
            <a:stretch>
              <a:fillRect/>
            </a:stretch>
          </xdr:blipFill>
          <xdr:spPr bwMode="auto">
            <a:xfrm>
              <a:off x="4923711" y="5596062"/>
              <a:ext cx="485164" cy="404937"/>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242681</xdr:colOff>
          <xdr:row>19</xdr:row>
          <xdr:rowOff>85680</xdr:rowOff>
        </xdr:from>
        <xdr:to>
          <xdr:col>6</xdr:col>
          <xdr:colOff>739886</xdr:colOff>
          <xdr:row>19</xdr:row>
          <xdr:rowOff>473186</xdr:rowOff>
        </xdr:to>
        <xdr:pic>
          <xdr:nvPicPr>
            <xdr:cNvPr id="12" name="Picture 6006">
              <a:extLst>
                <a:ext uri="{FF2B5EF4-FFF2-40B4-BE49-F238E27FC236}">
                  <a16:creationId xmlns:a16="http://schemas.microsoft.com/office/drawing/2014/main" id="{CA833DBB-71E6-42F1-9A29-3CDBF8B101BC}"/>
                </a:ext>
              </a:extLst>
            </xdr:cNvPr>
            <xdr:cNvPicPr>
              <a:picLocks noChangeArrowheads="1"/>
              <a:extLst>
                <a:ext uri="{84589F7E-364E-4C9E-8A38-B11213B215E9}">
                  <a14:cameraTool cellRange="Lavaggiosecco" spid="_x0000_s92385"/>
                </a:ext>
              </a:extLst>
            </xdr:cNvPicPr>
          </xdr:nvPicPr>
          <xdr:blipFill>
            <a:blip xmlns:r="http://schemas.openxmlformats.org/officeDocument/2006/relationships" r:embed="rId5">
              <a:grayscl/>
              <a:biLevel thresh="50000"/>
            </a:blip>
            <a:srcRect/>
            <a:stretch>
              <a:fillRect/>
            </a:stretch>
          </xdr:blipFill>
          <xdr:spPr bwMode="auto">
            <a:xfrm>
              <a:off x="4972051" y="6165115"/>
              <a:ext cx="491490" cy="381791"/>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1</xdr:col>
      <xdr:colOff>33131</xdr:colOff>
      <xdr:row>1</xdr:row>
      <xdr:rowOff>0</xdr:rowOff>
    </xdr:from>
    <xdr:to>
      <xdr:col>1</xdr:col>
      <xdr:colOff>894607</xdr:colOff>
      <xdr:row>5</xdr:row>
      <xdr:rowOff>1605</xdr:rowOff>
    </xdr:to>
    <xdr:pic>
      <xdr:nvPicPr>
        <xdr:cNvPr id="18" name="Picture 17">
          <a:extLst>
            <a:ext uri="{FF2B5EF4-FFF2-40B4-BE49-F238E27FC236}">
              <a16:creationId xmlns:a16="http://schemas.microsoft.com/office/drawing/2014/main" id="{56F1EBFA-7DDD-4C22-A681-8866F73F5F17}"/>
            </a:ext>
          </a:extLst>
        </xdr:cNvPr>
        <xdr:cNvPicPr>
          <a:picLocks noChangeAspect="1"/>
        </xdr:cNvPicPr>
      </xdr:nvPicPr>
      <xdr:blipFill>
        <a:blip xmlns:r="http://schemas.openxmlformats.org/officeDocument/2006/relationships" r:embed="rId6"/>
        <a:stretch>
          <a:fillRect/>
        </a:stretch>
      </xdr:blipFill>
      <xdr:spPr>
        <a:xfrm>
          <a:off x="231914" y="149087"/>
          <a:ext cx="872906" cy="8613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132521</xdr:colOff>
      <xdr:row>0</xdr:row>
      <xdr:rowOff>43069</xdr:rowOff>
    </xdr:from>
    <xdr:to>
      <xdr:col>2</xdr:col>
      <xdr:colOff>265888</xdr:colOff>
      <xdr:row>4</xdr:row>
      <xdr:rowOff>133350</xdr:rowOff>
    </xdr:to>
    <xdr:pic>
      <xdr:nvPicPr>
        <xdr:cNvPr id="3" name="Picture 2">
          <a:extLst>
            <a:ext uri="{FF2B5EF4-FFF2-40B4-BE49-F238E27FC236}">
              <a16:creationId xmlns:a16="http://schemas.microsoft.com/office/drawing/2014/main" id="{7842E81B-72CD-4B62-990F-D6138EFFE010}"/>
            </a:ext>
          </a:extLst>
        </xdr:cNvPr>
        <xdr:cNvPicPr>
          <a:picLocks noChangeAspect="1"/>
        </xdr:cNvPicPr>
      </xdr:nvPicPr>
      <xdr:blipFill>
        <a:blip xmlns:r="http://schemas.openxmlformats.org/officeDocument/2006/relationships" r:embed="rId1"/>
        <a:stretch>
          <a:fillRect/>
        </a:stretch>
      </xdr:blipFill>
      <xdr:spPr>
        <a:xfrm>
          <a:off x="292541" y="43069"/>
          <a:ext cx="682007" cy="6427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91773</xdr:colOff>
      <xdr:row>1</xdr:row>
      <xdr:rowOff>57151</xdr:rowOff>
    </xdr:from>
    <xdr:to>
      <xdr:col>3</xdr:col>
      <xdr:colOff>6793</xdr:colOff>
      <xdr:row>4</xdr:row>
      <xdr:rowOff>152401</xdr:rowOff>
    </xdr:to>
    <xdr:pic>
      <xdr:nvPicPr>
        <xdr:cNvPr id="3" name="Picture 2">
          <a:extLst>
            <a:ext uri="{FF2B5EF4-FFF2-40B4-BE49-F238E27FC236}">
              <a16:creationId xmlns:a16="http://schemas.microsoft.com/office/drawing/2014/main" id="{3E1C5B1A-FDA2-4045-BD42-81C5C565302A}"/>
            </a:ext>
          </a:extLst>
        </xdr:cNvPr>
        <xdr:cNvPicPr>
          <a:picLocks noChangeAspect="1"/>
        </xdr:cNvPicPr>
      </xdr:nvPicPr>
      <xdr:blipFill>
        <a:blip xmlns:r="http://schemas.openxmlformats.org/officeDocument/2006/relationships" r:embed="rId1"/>
        <a:stretch>
          <a:fillRect/>
        </a:stretch>
      </xdr:blipFill>
      <xdr:spPr>
        <a:xfrm>
          <a:off x="234648" y="57151"/>
          <a:ext cx="780525" cy="762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178067</xdr:colOff>
      <xdr:row>1</xdr:row>
      <xdr:rowOff>12589</xdr:rowOff>
    </xdr:from>
    <xdr:to>
      <xdr:col>1</xdr:col>
      <xdr:colOff>628650</xdr:colOff>
      <xdr:row>4</xdr:row>
      <xdr:rowOff>133350</xdr:rowOff>
    </xdr:to>
    <xdr:pic>
      <xdr:nvPicPr>
        <xdr:cNvPr id="4" name="Picture 3">
          <a:extLst>
            <a:ext uri="{FF2B5EF4-FFF2-40B4-BE49-F238E27FC236}">
              <a16:creationId xmlns:a16="http://schemas.microsoft.com/office/drawing/2014/main" id="{C503A4CB-EA3C-4C75-8E51-20251C48B22F}"/>
            </a:ext>
          </a:extLst>
        </xdr:cNvPr>
        <xdr:cNvPicPr>
          <a:picLocks noChangeAspect="1"/>
        </xdr:cNvPicPr>
      </xdr:nvPicPr>
      <xdr:blipFill>
        <a:blip xmlns:r="http://schemas.openxmlformats.org/officeDocument/2006/relationships" r:embed="rId1"/>
        <a:stretch>
          <a:fillRect/>
        </a:stretch>
      </xdr:blipFill>
      <xdr:spPr>
        <a:xfrm>
          <a:off x="178067" y="58309"/>
          <a:ext cx="629653" cy="64273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99392</xdr:colOff>
      <xdr:row>0</xdr:row>
      <xdr:rowOff>91110</xdr:rowOff>
    </xdr:from>
    <xdr:to>
      <xdr:col>3</xdr:col>
      <xdr:colOff>98231</xdr:colOff>
      <xdr:row>3</xdr:row>
      <xdr:rowOff>326280</xdr:rowOff>
    </xdr:to>
    <xdr:pic>
      <xdr:nvPicPr>
        <xdr:cNvPr id="2" name="Picture 2">
          <a:extLst>
            <a:ext uri="{FF2B5EF4-FFF2-40B4-BE49-F238E27FC236}">
              <a16:creationId xmlns:a16="http://schemas.microsoft.com/office/drawing/2014/main" id="{1AA84480-2010-498C-BCAB-024B43983E27}"/>
            </a:ext>
          </a:extLst>
        </xdr:cNvPr>
        <xdr:cNvPicPr>
          <a:picLocks noChangeAspect="1"/>
        </xdr:cNvPicPr>
      </xdr:nvPicPr>
      <xdr:blipFill>
        <a:blip xmlns:r="http://schemas.openxmlformats.org/officeDocument/2006/relationships" r:embed="rId1"/>
        <a:stretch>
          <a:fillRect/>
        </a:stretch>
      </xdr:blipFill>
      <xdr:spPr>
        <a:xfrm>
          <a:off x="289892" y="91110"/>
          <a:ext cx="779889" cy="76857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9525</xdr:colOff>
      <xdr:row>2</xdr:row>
      <xdr:rowOff>28574</xdr:rowOff>
    </xdr:from>
    <xdr:ext cx="684000" cy="542926"/>
    <xdr:pic>
      <xdr:nvPicPr>
        <xdr:cNvPr id="2" name="Grafik 1">
          <a:extLst>
            <a:ext uri="{FF2B5EF4-FFF2-40B4-BE49-F238E27FC236}">
              <a16:creationId xmlns:a16="http://schemas.microsoft.com/office/drawing/2014/main" id="{11D6C292-C2F1-4123-B2FC-F79B9A17EEDB}"/>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77640" y="784859"/>
          <a:ext cx="684000" cy="542926"/>
        </a:xfrm>
        <a:prstGeom prst="rect">
          <a:avLst/>
        </a:prstGeom>
      </xdr:spPr>
    </xdr:pic>
    <xdr:clientData/>
  </xdr:oneCellAnchor>
  <xdr:oneCellAnchor>
    <xdr:from>
      <xdr:col>1</xdr:col>
      <xdr:colOff>9526</xdr:colOff>
      <xdr:row>3</xdr:row>
      <xdr:rowOff>9523</xdr:rowOff>
    </xdr:from>
    <xdr:ext cx="684000" cy="590551"/>
    <xdr:pic>
      <xdr:nvPicPr>
        <xdr:cNvPr id="3" name="Grafik 2">
          <a:extLst>
            <a:ext uri="{FF2B5EF4-FFF2-40B4-BE49-F238E27FC236}">
              <a16:creationId xmlns:a16="http://schemas.microsoft.com/office/drawing/2014/main" id="{70A93664-FC8F-4C3C-A8E9-1A59AED430CE}"/>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977641" y="1318258"/>
          <a:ext cx="684000" cy="590551"/>
        </a:xfrm>
        <a:prstGeom prst="rect">
          <a:avLst/>
        </a:prstGeom>
      </xdr:spPr>
    </xdr:pic>
    <xdr:clientData/>
  </xdr:oneCellAnchor>
  <xdr:oneCellAnchor>
    <xdr:from>
      <xdr:col>0</xdr:col>
      <xdr:colOff>5029200</xdr:colOff>
      <xdr:row>4</xdr:row>
      <xdr:rowOff>0</xdr:rowOff>
    </xdr:from>
    <xdr:ext cx="684000" cy="609599"/>
    <xdr:pic>
      <xdr:nvPicPr>
        <xdr:cNvPr id="4" name="Grafik 3">
          <a:extLst>
            <a:ext uri="{FF2B5EF4-FFF2-40B4-BE49-F238E27FC236}">
              <a16:creationId xmlns:a16="http://schemas.microsoft.com/office/drawing/2014/main" id="{7C5EE91F-81A4-456A-BB69-7855A2926294}"/>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970020" y="1866900"/>
          <a:ext cx="684000" cy="609599"/>
        </a:xfrm>
        <a:prstGeom prst="rect">
          <a:avLst/>
        </a:prstGeom>
      </xdr:spPr>
    </xdr:pic>
    <xdr:clientData/>
  </xdr:oneCellAnchor>
  <xdr:twoCellAnchor editAs="oneCell">
    <xdr:from>
      <xdr:col>1</xdr:col>
      <xdr:colOff>9524</xdr:colOff>
      <xdr:row>1</xdr:row>
      <xdr:rowOff>28575</xdr:rowOff>
    </xdr:from>
    <xdr:to>
      <xdr:col>1</xdr:col>
      <xdr:colOff>693524</xdr:colOff>
      <xdr:row>1</xdr:row>
      <xdr:rowOff>530670</xdr:rowOff>
    </xdr:to>
    <xdr:pic>
      <xdr:nvPicPr>
        <xdr:cNvPr id="5" name="Picture 4">
          <a:extLst>
            <a:ext uri="{FF2B5EF4-FFF2-40B4-BE49-F238E27FC236}">
              <a16:creationId xmlns:a16="http://schemas.microsoft.com/office/drawing/2014/main" id="{2177B561-4AB4-49E1-9B57-E69C1211E0C9}"/>
            </a:ext>
          </a:extLst>
        </xdr:cNvPr>
        <xdr:cNvPicPr preferRelativeResize="0">
          <a:picLocks/>
        </xdr:cNvPicPr>
      </xdr:nvPicPr>
      <xdr:blipFill>
        <a:blip xmlns:r="http://schemas.openxmlformats.org/officeDocument/2006/relationships" r:embed="rId4" cstate="print"/>
        <a:stretch>
          <a:fillRect/>
        </a:stretch>
      </xdr:blipFill>
      <xdr:spPr>
        <a:xfrm>
          <a:off x="3977639" y="228600"/>
          <a:ext cx="684000" cy="50209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1</xdr:col>
      <xdr:colOff>28575</xdr:colOff>
      <xdr:row>1</xdr:row>
      <xdr:rowOff>523875</xdr:rowOff>
    </xdr:from>
    <xdr:ext cx="684000" cy="647700"/>
    <xdr:pic>
      <xdr:nvPicPr>
        <xdr:cNvPr id="2" name="Grafik 1">
          <a:extLst>
            <a:ext uri="{FF2B5EF4-FFF2-40B4-BE49-F238E27FC236}">
              <a16:creationId xmlns:a16="http://schemas.microsoft.com/office/drawing/2014/main" id="{E48F16C6-7BE6-44E9-90BC-4F1C172F7ADA}"/>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00" y="906780"/>
          <a:ext cx="684000" cy="647700"/>
        </a:xfrm>
        <a:prstGeom prst="rect">
          <a:avLst/>
        </a:prstGeom>
      </xdr:spPr>
    </xdr:pic>
    <xdr:clientData/>
  </xdr:oneCellAnchor>
  <xdr:oneCellAnchor>
    <xdr:from>
      <xdr:col>1</xdr:col>
      <xdr:colOff>28576</xdr:colOff>
      <xdr:row>4</xdr:row>
      <xdr:rowOff>28574</xdr:rowOff>
    </xdr:from>
    <xdr:ext cx="684000" cy="619125"/>
    <xdr:pic>
      <xdr:nvPicPr>
        <xdr:cNvPr id="3" name="Grafik 2">
          <a:extLst>
            <a:ext uri="{FF2B5EF4-FFF2-40B4-BE49-F238E27FC236}">
              <a16:creationId xmlns:a16="http://schemas.microsoft.com/office/drawing/2014/main" id="{DE29BC6C-D8C2-44CA-A826-C02925EB9D2D}"/>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000501" y="2080259"/>
          <a:ext cx="684000" cy="619125"/>
        </a:xfrm>
        <a:prstGeom prst="rect">
          <a:avLst/>
        </a:prstGeom>
      </xdr:spPr>
    </xdr:pic>
    <xdr:clientData/>
  </xdr:oneCellAnchor>
  <xdr:oneCellAnchor>
    <xdr:from>
      <xdr:col>1</xdr:col>
      <xdr:colOff>28574</xdr:colOff>
      <xdr:row>3</xdr:row>
      <xdr:rowOff>9526</xdr:rowOff>
    </xdr:from>
    <xdr:ext cx="684000" cy="638174"/>
    <xdr:pic>
      <xdr:nvPicPr>
        <xdr:cNvPr id="4" name="Grafik 3">
          <a:extLst>
            <a:ext uri="{FF2B5EF4-FFF2-40B4-BE49-F238E27FC236}">
              <a16:creationId xmlns:a16="http://schemas.microsoft.com/office/drawing/2014/main" id="{64060E5D-6C6A-49AE-BEC5-1600A1D1CD8F}"/>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000499" y="1501141"/>
          <a:ext cx="684000" cy="638174"/>
        </a:xfrm>
        <a:prstGeom prst="rect">
          <a:avLst/>
        </a:prstGeom>
      </xdr:spPr>
    </xdr:pic>
    <xdr:clientData/>
  </xdr:oneCellAnchor>
  <xdr:twoCellAnchor editAs="oneCell">
    <xdr:from>
      <xdr:col>1</xdr:col>
      <xdr:colOff>142874</xdr:colOff>
      <xdr:row>1</xdr:row>
      <xdr:rowOff>38101</xdr:rowOff>
    </xdr:from>
    <xdr:to>
      <xdr:col>1</xdr:col>
      <xdr:colOff>638175</xdr:colOff>
      <xdr:row>1</xdr:row>
      <xdr:rowOff>540196</xdr:rowOff>
    </xdr:to>
    <xdr:pic>
      <xdr:nvPicPr>
        <xdr:cNvPr id="5" name="Picture 4">
          <a:extLst>
            <a:ext uri="{FF2B5EF4-FFF2-40B4-BE49-F238E27FC236}">
              <a16:creationId xmlns:a16="http://schemas.microsoft.com/office/drawing/2014/main" id="{366290C5-DD47-4AA2-ACDC-53AECF9A12C7}"/>
            </a:ext>
          </a:extLst>
        </xdr:cNvPr>
        <xdr:cNvPicPr preferRelativeResize="0">
          <a:picLocks/>
        </xdr:cNvPicPr>
      </xdr:nvPicPr>
      <xdr:blipFill>
        <a:blip xmlns:r="http://schemas.openxmlformats.org/officeDocument/2006/relationships" r:embed="rId4" cstate="print"/>
        <a:stretch>
          <a:fillRect/>
        </a:stretch>
      </xdr:blipFill>
      <xdr:spPr>
        <a:xfrm>
          <a:off x="4114799" y="419101"/>
          <a:ext cx="495301" cy="5020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Apparel\Apparel%20&amp;%20Lifestyle\11%20Technical%20Product%20Development\TPD\Formulare_Vorlagen\EU%20Spec%20Card%20Apparel%20neu\Spec%20Card%20Accessoires_SANDRA%2020260414.xlsx" TargetMode="External"/><Relationship Id="rId1" Type="http://schemas.openxmlformats.org/officeDocument/2006/relationships/externalLinkPath" Target="Spec%20Card%20Accessoires_SANDRA%202026041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bsommer\AppData\Local\Microsoft\Windows\INetCache\Content.Outlook\D6PJWPJA\EU-UK_FM%20002%20QVC%20PSC%20TEXTILE%20V1%20unprotected.xlsx" TargetMode="External"/><Relationship Id="rId1" Type="http://schemas.openxmlformats.org/officeDocument/2006/relationships/externalLinkPath" Target="file:///C:\Users\bsommer\AppData\Local\Microsoft\Windows\INetCache\Content.Outlook\D6PJWPJA\EU-UK_FM%20002%20QVC%20PSC%20TEXTILE%20V1%20unprotected.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L:\Apparel\Apparel%20&amp;%20Lifestyle\11%20Technical%20Product%20Development\TPD\Formulare_Vorlagen\EU%20Spec%20Card%20Apparel%20neu\EU-UK_FM%20002%20QVC%20PSC%20TEXTILE%20V1%20unprotected.xlsx" TargetMode="External"/><Relationship Id="rId1" Type="http://schemas.openxmlformats.org/officeDocument/2006/relationships/externalLinkPath" Target="EU-UK_FM%20002%20QVC%20PSC%20TEXTILE%20V1%20unprotec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sheetName val=" Attribute Accessoires"/>
      <sheetName val="Attributes list"/>
      <sheetName val="PRODUCT &amp; PO"/>
      <sheetName val="QUALITY ASSURANCE"/>
      <sheetName val="LOGISTICS "/>
      <sheetName val="IMAGES"/>
      <sheetName val="GTIN"/>
      <sheetName val="Fields names"/>
      <sheetName val="Translations"/>
      <sheetName val="spec lists"/>
      <sheetName val="Language"/>
      <sheetName val="CATE AND SUBCAT"/>
      <sheetName val="Bleichen"/>
      <sheetName val="Trocknen"/>
      <sheetName val="Bügeln"/>
      <sheetName val="Reinigung"/>
      <sheetName val="drop down choices"/>
      <sheetName val="instructions"/>
      <sheetName val="QVC ROLE"/>
      <sheetName val="Waschen"/>
    </sheetNames>
    <sheetDataSet>
      <sheetData sheetId="0">
        <row r="11">
          <cell r="B11" t="str">
            <v>Bekleidung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1">
          <cell r="A1" t="str">
            <v>Deutsch</v>
          </cell>
        </row>
        <row r="2">
          <cell r="A2" t="str">
            <v>select</v>
          </cell>
        </row>
        <row r="3">
          <cell r="A3" t="str">
            <v>Nicht bleichen</v>
          </cell>
        </row>
        <row r="4">
          <cell r="A4" t="str">
            <v>Nur Sauerstoffbleichmittel erlaubt</v>
          </cell>
        </row>
        <row r="5">
          <cell r="A5" t="str">
            <v>Nur Chlor- oder Sauerstoffbleichmittel erlaubt</v>
          </cell>
        </row>
      </sheetData>
      <sheetData sheetId="14">
        <row r="2">
          <cell r="A2" t="str">
            <v>Select</v>
          </cell>
        </row>
        <row r="3">
          <cell r="A3" t="str">
            <v>Nicht trocknergeeignet</v>
          </cell>
        </row>
        <row r="4">
          <cell r="A4" t="str">
            <v xml:space="preserve">Normaler Trocknungsprozess mit niedriger Temperatur 60° </v>
          </cell>
        </row>
        <row r="5">
          <cell r="A5" t="str">
            <v>Normaler Trocknungsprozess mit normaler Temperatur 80°</v>
          </cell>
        </row>
      </sheetData>
      <sheetData sheetId="15">
        <row r="1">
          <cell r="A1" t="str">
            <v>Deutsch</v>
          </cell>
        </row>
        <row r="2">
          <cell r="A2" t="str">
            <v>Select</v>
          </cell>
        </row>
        <row r="3">
          <cell r="A3" t="str">
            <v>Nicht bügeln</v>
          </cell>
        </row>
        <row r="4">
          <cell r="A4" t="str">
            <v>Bügeln mit einer Höchsttemperatur von 110°</v>
          </cell>
        </row>
        <row r="5">
          <cell r="A5" t="str">
            <v>Bügeln mit einer Höchsttemperatur von 150°</v>
          </cell>
        </row>
        <row r="6">
          <cell r="A6" t="str">
            <v xml:space="preserve">Bügeln mit einer Höchsttemperatur von 200° </v>
          </cell>
        </row>
      </sheetData>
      <sheetData sheetId="16">
        <row r="2">
          <cell r="A2" t="str">
            <v>Select</v>
          </cell>
        </row>
        <row r="3">
          <cell r="A3" t="str">
            <v>Nicht Trockenreinigen</v>
          </cell>
        </row>
        <row r="4">
          <cell r="A4" t="str">
            <v xml:space="preserve">Trockenreinigung, normaler Prozess </v>
          </cell>
        </row>
        <row r="5">
          <cell r="A5" t="str">
            <v xml:space="preserve">Trockenreinigung, schonender Prozess </v>
          </cell>
        </row>
      </sheetData>
      <sheetData sheetId="17">
        <row r="3">
          <cell r="G3" t="str">
            <v>Select</v>
          </cell>
        </row>
        <row r="4">
          <cell r="G4" t="str">
            <v>Ja</v>
          </cell>
        </row>
        <row r="5">
          <cell r="G5" t="str">
            <v>Nein</v>
          </cell>
        </row>
      </sheetData>
      <sheetData sheetId="18" refreshError="1"/>
      <sheetData sheetId="19" refreshError="1"/>
      <sheetData sheetId="20">
        <row r="1">
          <cell r="A1" t="str">
            <v>Deutsch</v>
          </cell>
        </row>
        <row r="2">
          <cell r="A2" t="str">
            <v>Select</v>
          </cell>
        </row>
        <row r="3">
          <cell r="A3" t="str">
            <v xml:space="preserve">Nicht waschbar </v>
          </cell>
        </row>
        <row r="4">
          <cell r="A4" t="str">
            <v>Handwäsche</v>
          </cell>
        </row>
        <row r="5">
          <cell r="A5" t="str">
            <v xml:space="preserve">30° Spezialschonwäsche </v>
          </cell>
        </row>
        <row r="6">
          <cell r="A6" t="str">
            <v xml:space="preserve">30° Schonwäsche </v>
          </cell>
        </row>
        <row r="7">
          <cell r="A7" t="str">
            <v>30° Normalwäsche</v>
          </cell>
        </row>
        <row r="8">
          <cell r="A8" t="str">
            <v xml:space="preserve">40° Spezialschonwäsche </v>
          </cell>
        </row>
        <row r="9">
          <cell r="A9" t="str">
            <v>40° Schonwäsche</v>
          </cell>
        </row>
        <row r="10">
          <cell r="A10" t="str">
            <v>40° Normalwäsche</v>
          </cell>
        </row>
        <row r="11">
          <cell r="A11" t="str">
            <v>60° Schonwäsche</v>
          </cell>
        </row>
        <row r="12">
          <cell r="A12" t="str">
            <v>60° Normalwäsche</v>
          </cell>
        </row>
        <row r="13">
          <cell r="A13" t="str">
            <v>70° Kochwäsche</v>
          </cell>
        </row>
        <row r="14">
          <cell r="A14" t="str">
            <v>95° Kochwäsche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sheetName val="PRODUCT &amp; PO"/>
      <sheetName val="QUALITY ASSURANCE"/>
      <sheetName val="MEASUREMENT CHART"/>
      <sheetName val="LOGISTICS "/>
      <sheetName val="IMAGES"/>
      <sheetName val="GTIN"/>
      <sheetName val="CUSTOMS"/>
      <sheetName val="Fields names"/>
      <sheetName val="Attributes list"/>
      <sheetName val="spec lists"/>
      <sheetName val="drop down choices"/>
      <sheetName val="Language"/>
      <sheetName val="instructions"/>
      <sheetName val="QVC ROLE"/>
      <sheetName val="CATE AND SUBCAT"/>
      <sheetName val="Bleichen"/>
      <sheetName val="Trocknen"/>
      <sheetName val="Bügeln"/>
      <sheetName val="Reinigung"/>
      <sheetName val="Waschen"/>
    </sheetNames>
    <sheetDataSet>
      <sheetData sheetId="0" refreshError="1"/>
      <sheetData sheetId="1"/>
      <sheetData sheetId="2" refreshError="1"/>
      <sheetData sheetId="3" refreshError="1"/>
      <sheetData sheetId="4" refreshError="1"/>
      <sheetData sheetId="5" refreshError="1"/>
      <sheetData sheetId="6" refreshError="1"/>
      <sheetData sheetId="7"/>
      <sheetData sheetId="8">
        <row r="33">
          <cell r="A33" t="str">
            <v>Specific Components (to be completed) only in case of Set =&gt;</v>
          </cell>
        </row>
        <row r="34">
          <cell r="A34" t="str">
            <v>Components</v>
          </cell>
        </row>
        <row r="52">
          <cell r="A52" t="str">
            <v xml:space="preserve">&gt;== If there are parts in Real Fur please check with QVC if the product is sellable </v>
          </cell>
        </row>
        <row r="53">
          <cell r="A53" t="str">
            <v xml:space="preserve">Customs </v>
          </cell>
        </row>
        <row r="57">
          <cell r="A57" t="str">
            <v>Product Composition/material (customs purpose)</v>
          </cell>
        </row>
        <row r="78">
          <cell r="A78" t="str">
            <v>Please specify Exact Species of pearls</v>
          </cell>
        </row>
        <row r="79">
          <cell r="A79" t="str">
            <v xml:space="preserve">Does the product contain … ? </v>
          </cell>
        </row>
      </sheetData>
      <sheetData sheetId="9" refreshError="1"/>
      <sheetData sheetId="10" refreshError="1"/>
      <sheetData sheetId="11">
        <row r="3">
          <cell r="G3" t="str">
            <v>Select</v>
          </cell>
          <cell r="AE3" t="str">
            <v>Select</v>
          </cell>
          <cell r="BQ3" t="str">
            <v>Select</v>
          </cell>
          <cell r="BX3" t="str">
            <v>Select</v>
          </cell>
        </row>
        <row r="4">
          <cell r="G4" t="str">
            <v>Yes</v>
          </cell>
          <cell r="AE4" t="str">
            <v>1: Temperature exchange equipment</v>
          </cell>
          <cell r="BQ4" t="str">
            <v>WGK1</v>
          </cell>
          <cell r="BX4" t="str">
            <v>1.1 Refrigerators</v>
          </cell>
        </row>
        <row r="5">
          <cell r="G5" t="str">
            <v>No</v>
          </cell>
          <cell r="AE5" t="str">
            <v>2: Screens and monitors</v>
          </cell>
          <cell r="BQ5" t="str">
            <v>WGK2</v>
          </cell>
          <cell r="BX5" t="str">
            <v>1.2 Freezers</v>
          </cell>
        </row>
        <row r="6">
          <cell r="G6" t="str">
            <v>N/A</v>
          </cell>
          <cell r="AE6" t="str">
            <v>3: Lamps</v>
          </cell>
          <cell r="BQ6" t="str">
            <v>WGK3</v>
          </cell>
          <cell r="BX6" t="str">
            <v>1.3 Equipment which automatically deliver cold products</v>
          </cell>
        </row>
        <row r="7">
          <cell r="AE7" t="str">
            <v>4: Large equipment</v>
          </cell>
          <cell r="BQ7" t="str">
            <v>N/A</v>
          </cell>
          <cell r="BX7" t="str">
            <v>1.4 Air-conditioning equipment</v>
          </cell>
        </row>
        <row r="8">
          <cell r="AE8" t="str">
            <v>5: Small equipment</v>
          </cell>
          <cell r="BX8" t="str">
            <v>1.5 Radiators containing oil</v>
          </cell>
        </row>
        <row r="9">
          <cell r="AE9" t="str">
            <v>6: Small IT and telecommunication equipment</v>
          </cell>
          <cell r="BX9" t="str">
            <v>1.6 Other temperature exchange equipment</v>
          </cell>
        </row>
        <row r="10">
          <cell r="AE10">
            <v>0</v>
          </cell>
          <cell r="BX10" t="str">
            <v>2.1 Screens</v>
          </cell>
        </row>
        <row r="11">
          <cell r="AE11">
            <v>0</v>
          </cell>
          <cell r="BX11" t="str">
            <v>2.2 Television</v>
          </cell>
        </row>
        <row r="12">
          <cell r="AE12">
            <v>0</v>
          </cell>
          <cell r="BX12" t="str">
            <v>2.3 LCD-photo frames</v>
          </cell>
        </row>
        <row r="13">
          <cell r="AE13">
            <v>0</v>
          </cell>
          <cell r="BX13" t="str">
            <v>2.4 Monitors</v>
          </cell>
        </row>
        <row r="14">
          <cell r="AE14">
            <v>0</v>
          </cell>
          <cell r="BX14" t="str">
            <v>2.5 Laptop, notebook.</v>
          </cell>
        </row>
        <row r="15">
          <cell r="AE15">
            <v>0</v>
          </cell>
          <cell r="BX15" t="str">
            <v>3.1 Straight fluorescent lamps</v>
          </cell>
        </row>
        <row r="16">
          <cell r="AE16">
            <v>0</v>
          </cell>
          <cell r="BX16" t="str">
            <v>3.2 Compact fluorescent lamps</v>
          </cell>
        </row>
        <row r="17">
          <cell r="AE17">
            <v>0</v>
          </cell>
          <cell r="BX17" t="str">
            <v>3.3 Fluorescent lamps</v>
          </cell>
        </row>
        <row r="18">
          <cell r="BX18" t="str">
            <v>3.4 High intensity discharge lamps</v>
          </cell>
        </row>
        <row r="19">
          <cell r="BX19" t="str">
            <v>3.5 LED lamps</v>
          </cell>
        </row>
        <row r="20">
          <cell r="BX20" t="str">
            <v>4.1 Washing machines</v>
          </cell>
        </row>
        <row r="21">
          <cell r="BX21" t="str">
            <v>4.2 Washing machines</v>
          </cell>
        </row>
        <row r="22">
          <cell r="BX22" t="str">
            <v>4.3 Dish washing machines</v>
          </cell>
        </row>
        <row r="23">
          <cell r="BX23" t="str">
            <v>4.4. Cookers, Electric stoves, Electric hot plates</v>
          </cell>
        </row>
        <row r="24">
          <cell r="BX24" t="str">
            <v>4.5 Luminaires</v>
          </cell>
        </row>
        <row r="25">
          <cell r="BX25" t="str">
            <v>4.6 Equipment reproducing sound or images, Musical equipment</v>
          </cell>
        </row>
        <row r="26">
          <cell r="BX26" t="str">
            <v>4.7 Appliances for knitting and weaving</v>
          </cell>
        </row>
        <row r="27">
          <cell r="BX27" t="str">
            <v xml:space="preserve">4.8 big printer </v>
          </cell>
        </row>
        <row r="28">
          <cell r="BX28" t="str">
            <v xml:space="preserve">4.9 big copier </v>
          </cell>
        </row>
        <row r="29">
          <cell r="BX29" t="str">
            <v>4.10 big token machines</v>
          </cell>
        </row>
        <row r="30">
          <cell r="BX30" t="str">
            <v xml:space="preserve">4.11 big medical devices </v>
          </cell>
        </row>
        <row r="31">
          <cell r="BX31" t="str">
            <v>4.12 big instruments for minitoring and control</v>
          </cell>
        </row>
        <row r="32">
          <cell r="BX32" t="str">
            <v>4.13 big instruments for distrubution of food or money</v>
          </cell>
        </row>
        <row r="33">
          <cell r="BX33" t="str">
            <v>4.14 photovoltaic panels</v>
          </cell>
        </row>
        <row r="34">
          <cell r="BX34" t="str">
            <v>4.15 mainframe</v>
          </cell>
        </row>
        <row r="35">
          <cell r="BX35" t="str">
            <v xml:space="preserve">4.16 electrical stove, electrical appliance for heat up, big appliance to heat up rooms, beds and fornitures to sit down, big dimension appliance </v>
          </cell>
        </row>
        <row r="36">
          <cell r="BX36" t="str">
            <v>5.1 Vacuum cleaners</v>
          </cell>
        </row>
        <row r="37">
          <cell r="BX37" t="str">
            <v>5.2 Carpet sweepers</v>
          </cell>
        </row>
        <row r="38">
          <cell r="BX38" t="str">
            <v>5.3 Carpet sweepers</v>
          </cell>
        </row>
        <row r="39">
          <cell r="BX39" t="str">
            <v>5.4 Luminaires</v>
          </cell>
        </row>
        <row r="40">
          <cell r="BX40" t="str">
            <v>5.5 Microwaves</v>
          </cell>
        </row>
        <row r="41">
          <cell r="BX41" t="str">
            <v>5.6 Ventilation Equipment</v>
          </cell>
        </row>
        <row r="42">
          <cell r="BX42" t="str">
            <v>5.7 Irons</v>
          </cell>
        </row>
        <row r="43">
          <cell r="BX43" t="str">
            <v>5.8 Toasters</v>
          </cell>
        </row>
        <row r="44">
          <cell r="BX44" t="str">
            <v>5.9 Electric knives</v>
          </cell>
        </row>
        <row r="45">
          <cell r="BX45" t="str">
            <v>5.10 Electric kettlers</v>
          </cell>
        </row>
        <row r="46">
          <cell r="BX46" t="str">
            <v>5.11 Clocks and Watches</v>
          </cell>
        </row>
        <row r="47">
          <cell r="BX47" t="str">
            <v>5.12 Appliances for hair and body care</v>
          </cell>
        </row>
        <row r="48">
          <cell r="BX48" t="str">
            <v>5.13 scales</v>
          </cell>
        </row>
        <row r="49">
          <cell r="BX49" t="str">
            <v>5.14 Appliances for hair and body care</v>
          </cell>
        </row>
        <row r="50">
          <cell r="BX50" t="str">
            <v>5.15 Calculators</v>
          </cell>
        </row>
        <row r="51">
          <cell r="BX51" t="str">
            <v>5.16 radio set</v>
          </cell>
        </row>
        <row r="52">
          <cell r="BX52" t="str">
            <v>5.17 Cameras and Recorders</v>
          </cell>
        </row>
        <row r="53">
          <cell r="BX53" t="str">
            <v>5.18 Equipment reproducing sounds and images</v>
          </cell>
        </row>
        <row r="54">
          <cell r="BX54" t="str">
            <v>5.19 Electrical and electronic toys</v>
          </cell>
        </row>
        <row r="55">
          <cell r="BX55" t="str">
            <v>5.20 Sport Equipments and Electrical and electronic toys</v>
          </cell>
        </row>
        <row r="56">
          <cell r="BX56" t="str">
            <v>5.21 Smoke detectors, termostats and small monitoring and controls instruments, small MD</v>
          </cell>
        </row>
        <row r="57">
          <cell r="BX57" t="str">
            <v>5.22 Small Electrical and electronic tools</v>
          </cell>
        </row>
        <row r="58">
          <cell r="BX58" t="str">
            <v>5.24 cooking appliances, electric heaters, electric hot plates, electric heating appliances, fryers, blenders, electric coffee grinders and equipment to open or seal containers or packages, hair dryers, electric toothbrushes, electric razors, massage appliances and other treatments of the body, other cleaning equipment as well as other small equipment</v>
          </cell>
        </row>
        <row r="59">
          <cell r="BX59" t="str">
            <v>5.23 Small equipment with integrated photovoltaic panels</v>
          </cell>
        </row>
        <row r="60">
          <cell r="BX60" t="str">
            <v>6.1 Mobile phones</v>
          </cell>
        </row>
        <row r="61">
          <cell r="BX61" t="str">
            <v>6.2 GPS and navigation equipment</v>
          </cell>
        </row>
        <row r="62">
          <cell r="BX62" t="str">
            <v>6.3 Pocket calculators</v>
          </cell>
        </row>
        <row r="63">
          <cell r="BX63" t="str">
            <v>6.4 Ruters</v>
          </cell>
        </row>
        <row r="64">
          <cell r="BX64" t="str">
            <v>6.5 Personal computers</v>
          </cell>
        </row>
        <row r="65">
          <cell r="BX65" t="str">
            <v>6.6 Printers</v>
          </cell>
        </row>
        <row r="66">
          <cell r="BX66" t="str">
            <v>6.7 Phones</v>
          </cell>
        </row>
        <row r="67">
          <cell r="BX67" t="str">
            <v xml:space="preserve">
6.8 electronic diaries, electric and electronic typewriters, other products and equipment for collecting, storing, processing, presenting or communicating information by electronic means, fax, telex, public pay telephones, answering machines or other products or equipment for transmitting sound, images or other information by telecommunication as well as other small IT and telecommunication equipment</v>
          </cell>
        </row>
        <row r="68">
          <cell r="BX68">
            <v>0</v>
          </cell>
        </row>
        <row r="69">
          <cell r="BX69">
            <v>0</v>
          </cell>
        </row>
        <row r="70">
          <cell r="BX70">
            <v>0</v>
          </cell>
        </row>
        <row r="71">
          <cell r="BX71">
            <v>0</v>
          </cell>
        </row>
        <row r="72">
          <cell r="BX72">
            <v>0</v>
          </cell>
        </row>
        <row r="73">
          <cell r="BX73">
            <v>0</v>
          </cell>
        </row>
        <row r="74">
          <cell r="BX74">
            <v>0</v>
          </cell>
        </row>
        <row r="75">
          <cell r="BX75">
            <v>0</v>
          </cell>
        </row>
        <row r="76">
          <cell r="BX76">
            <v>0</v>
          </cell>
        </row>
        <row r="77">
          <cell r="BX77">
            <v>0</v>
          </cell>
        </row>
        <row r="78">
          <cell r="BX78">
            <v>0</v>
          </cell>
        </row>
        <row r="79">
          <cell r="BX79">
            <v>0</v>
          </cell>
        </row>
        <row r="80">
          <cell r="BX80">
            <v>0</v>
          </cell>
        </row>
        <row r="81">
          <cell r="BX81">
            <v>0</v>
          </cell>
        </row>
        <row r="82">
          <cell r="BX82">
            <v>0</v>
          </cell>
        </row>
        <row r="83">
          <cell r="BX83">
            <v>0</v>
          </cell>
        </row>
        <row r="84">
          <cell r="BX84">
            <v>0</v>
          </cell>
        </row>
        <row r="85">
          <cell r="BX85">
            <v>0</v>
          </cell>
        </row>
        <row r="86">
          <cell r="BX86">
            <v>0</v>
          </cell>
        </row>
      </sheetData>
      <sheetData sheetId="12" refreshError="1"/>
      <sheetData sheetId="13">
        <row r="21">
          <cell r="A21" t="str">
            <v>Please confirm the product Country of Origin (country of manufacture) for each component within the set and use a separate column for each component: this detail is essential for customs clearance procedures</v>
          </cell>
        </row>
        <row r="22">
          <cell r="A22" t="str">
            <v>Please confirm the Customs Tariff (intrastat commodity code) for each component within the set and use a separate column for each component: this detail is essential for customs clearance procedures</v>
          </cell>
        </row>
        <row r="88">
          <cell r="A88" t="str">
            <v>Please advise for every specific detail, if it applies to the product (yes/no). If yes, please specify the material/type/source.</v>
          </cell>
        </row>
        <row r="91">
          <cell r="A91" t="str">
            <v>Please indicate product composition e.g. powder or cream based cosmetics or material used e.g. bags made of synthetics (for customs purposes) and please ensure this is shown for each component within the set and they have separate columns for each component. Not applicable for textiles.
For textiles please enter Material Composition on QA tab only</v>
          </cell>
        </row>
        <row r="98">
          <cell r="A98" t="str">
            <v>Note this regulation only applies to articles consigned from Hong Kong or China ==&gt;</v>
          </cell>
        </row>
        <row r="99">
          <cell r="A99" t="str">
            <v xml:space="preserve">•	For POLYAMIDE product e.g. Nylon, primary aromatic amines consigned from Hong Kong or China and intended to come into contact with food, must not be released in a detectable quantity (the detection quantity is 0.01mg/kg) – please state the quantity in mg
•	For MELAMINE product, formaldehyde and intended to come into contact with food, should not be released at a quantity exceeding 15mg/kg – please state the quantity in mg
</v>
          </cell>
        </row>
      </sheetData>
      <sheetData sheetId="14" refreshError="1"/>
      <sheetData sheetId="15" refreshError="1"/>
      <sheetData sheetId="16">
        <row r="1">
          <cell r="A1" t="str">
            <v>English (default)</v>
          </cell>
        </row>
        <row r="2">
          <cell r="A2" t="str">
            <v>Select</v>
          </cell>
        </row>
        <row r="3">
          <cell r="A3" t="str">
            <v>Do not bleach</v>
          </cell>
        </row>
        <row r="4">
          <cell r="A4" t="str">
            <v>Only oxygen bleach allowed</v>
          </cell>
        </row>
        <row r="5">
          <cell r="A5" t="str">
            <v>Any bleach allowed</v>
          </cell>
        </row>
      </sheetData>
      <sheetData sheetId="17">
        <row r="2">
          <cell r="A2" t="str">
            <v>Select</v>
          </cell>
        </row>
        <row r="3">
          <cell r="A3" t="str">
            <v>Do not tumble dry</v>
          </cell>
        </row>
        <row r="4">
          <cell r="A4" t="str">
            <v>Mild drying processes</v>
          </cell>
        </row>
        <row r="5">
          <cell r="A5" t="str">
            <v>Normal drying processes</v>
          </cell>
        </row>
      </sheetData>
      <sheetData sheetId="18">
        <row r="1">
          <cell r="A1" t="str">
            <v>English (default)</v>
          </cell>
        </row>
        <row r="2">
          <cell r="A2" t="str">
            <v>Select</v>
          </cell>
        </row>
        <row r="3">
          <cell r="A3" t="str">
            <v>Do not iron</v>
          </cell>
        </row>
        <row r="4">
          <cell r="A4" t="str">
            <v>Iron at low temperature</v>
          </cell>
        </row>
        <row r="5">
          <cell r="A5" t="str">
            <v>Iron at moderate temperature</v>
          </cell>
        </row>
        <row r="6">
          <cell r="A6" t="str">
            <v>Hot iron</v>
          </cell>
        </row>
      </sheetData>
      <sheetData sheetId="19">
        <row r="2">
          <cell r="A2" t="str">
            <v>Select</v>
          </cell>
        </row>
        <row r="3">
          <cell r="A3" t="str">
            <v>Do not dry-clean</v>
          </cell>
        </row>
        <row r="4">
          <cell r="A4" t="str">
            <v>Professional dry-cleaning in: perchloroethylene, hydrocarbons (heavy benzines)</v>
          </cell>
        </row>
        <row r="5">
          <cell r="A5" t="str">
            <v>Mild professional dry-cleaning in: perchloroethylene, hydrocarbons (heavy benzines)</v>
          </cell>
        </row>
      </sheetData>
      <sheetData sheetId="20">
        <row r="1">
          <cell r="A1" t="str">
            <v>English (default)</v>
          </cell>
        </row>
        <row r="2">
          <cell r="A2" t="str">
            <v>Select</v>
          </cell>
        </row>
        <row r="3">
          <cell r="A3" t="str">
            <v>Do not wash</v>
          </cell>
        </row>
        <row r="4">
          <cell r="A4" t="str">
            <v>Hand wash</v>
          </cell>
        </row>
        <row r="5">
          <cell r="A5" t="str">
            <v>30°C very mild fine wash</v>
          </cell>
        </row>
        <row r="6">
          <cell r="A6" t="str">
            <v>30°C mild fine wash</v>
          </cell>
        </row>
        <row r="7">
          <cell r="A7" t="str">
            <v>30°C fine wash</v>
          </cell>
        </row>
        <row r="8">
          <cell r="A8" t="str">
            <v>40°C very mild fine wash</v>
          </cell>
        </row>
        <row r="9">
          <cell r="A9" t="str">
            <v>40°C mild fine wash</v>
          </cell>
        </row>
        <row r="10">
          <cell r="A10" t="str">
            <v>40°C fine wash</v>
          </cell>
        </row>
        <row r="11">
          <cell r="A11" t="str">
            <v>60°C mild fine wash</v>
          </cell>
        </row>
        <row r="12">
          <cell r="A12" t="str">
            <v>60°C fine wash</v>
          </cell>
        </row>
        <row r="13">
          <cell r="A13" t="str">
            <v>70°C boil wash</v>
          </cell>
        </row>
        <row r="14">
          <cell r="A14" t="str">
            <v>95°C boil wash</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sheetName val="PRODUCT &amp; PO"/>
      <sheetName val="QUALITY ASSURANCE"/>
      <sheetName val="MEASUREMENT CHART"/>
      <sheetName val="LOGISTICS "/>
      <sheetName val="IMAGES"/>
      <sheetName val="GTIN"/>
      <sheetName val="CUSTOMS"/>
      <sheetName val="Fields names"/>
      <sheetName val="Attributes list"/>
      <sheetName val="spec lists"/>
      <sheetName val="drop down choices"/>
      <sheetName val="Language"/>
      <sheetName val="instructions"/>
      <sheetName val="QVC ROLE"/>
      <sheetName val="CATE AND SUBCAT"/>
      <sheetName val="Bleichen"/>
      <sheetName val="Trocknen"/>
      <sheetName val="Bügeln"/>
      <sheetName val="Reinigung"/>
      <sheetName val="Wasche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ow r="2">
          <cell r="A2" t="str">
            <v>Händler/Einzelhändler</v>
          </cell>
          <cell r="B2" t="str">
            <v>"Händler": jede natürliche oder juristische Person in der Lieferkette, die ein Produkt auf dem Markt zur Verfügung stellt, mit Ausnahme des Herstellers oder des Importeurs.
Der Händler übernimmt nicht die volle rechtliche Verantwortung für ein Produkt, sondern überprüft, ob das Produkt die erforderliche Konformitätskennzeichnung trägt, ob es korrekt etikettiert ist und die erforderlichen Dokumente sowie Anweisungen und Sicherheitsinformationen zumindest in der Landessprache des Marktes, in dem das Produkt verkauft wird, enthält.</v>
          </cell>
        </row>
        <row r="3">
          <cell r="A3" t="str">
            <v>Importeur (Verantwortliche Person in Europa vorhanden)</v>
          </cell>
          <cell r="B3" t="str">
            <v>"Importeur": jede natürliche oder juristische Person mit Sitz in der Gemeinschaft, die ein Produkt aus einem Drittland auf dem Gemeinschaftsmarkt in Verkehr bringt.
"EU-Vertreter": jede in der Gemeinschaft ansässige natürliche oder juristische Person, die von einem außerhalb der Gemeinschaft ansässigen Hersteller ein schriftliches Mandat erhalten hat, in seinem Namen in Bezug auf bestimmte Aufgaben zu handeln.
Eine Ernennung ist möglich für CE-gekennzeichnete Produkte (""EU Bevollmächtigter") und für Chemikalien (""Alleinvertreter"); obligatorisch für medizinische Geräte.
Die Haftung liegt beim EU-Drittbeauftragten. Der Importeur bestätigt, dass Hersteller und EU-Vertreter die jeweiligen Aufgaben korrekt ausgeführt haben und dass das Produkt den geltenden Anforderungen entspricht".</v>
          </cell>
        </row>
        <row r="4">
          <cell r="A4" t="str">
            <v>Importeur (KEINE verantwortliche Person in Europa vorhanden)</v>
          </cell>
          <cell r="B4" t="str">
            <v>"Importeur": jede natürliche oder juristische Person mit Sitz in der Gemeinschaft, die ein Produkt aus einem Drittland auf dem Gemeinschaftsmarkt in Verkehr bringt.
"EU-Vertreter": jede in der Gemeinschaft ansässige natürliche oder juristische Person, die von einem außerhalb der Gemeinschaft ansässigen Hersteller ein schriftliches Mandat erhalten hat, in seinem Namen in Bezug auf bestimmte Aufgaben zu handeln.
Die Haftung obliegt dem Importeur, der im Namen des Herstellers auf dem EU-Markt handelt und wenn nötig alle relevanten Maßnahmen durchführt, (z.B. Anmeldungen, Registrierungen, …).
Der Importeur verfügt über alle Dokumente, die die Konformität des Produkts belegen (z.B. Zertifikate, Prüfberichte, …) und stellt die technischen Unterlagen (CE-gekennzeichnete Produkte) innerhalb von 5 Arbeitstagen nach einer Anfrage der Behörden zur Verfügung".</v>
          </cell>
        </row>
        <row r="5">
          <cell r="A5" t="str">
            <v>Hersteller</v>
          </cell>
          <cell r="B5" t="str">
            <v>Hersteller: jede natürliche oder juristische Person, die ein Produkt herstellt oder ein Produkt entwerfen oder herstellen lässt und dieses Produkt unter ihrem Namen oder ihrer Marke vermarktet.</v>
          </cell>
        </row>
      </sheetData>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overflow" horzOverflow="overflow" wrap="square" rtlCol="0" anchor="t" anchorCtr="1">
        <a:spAutoFit/>
      </a:bodyPr>
      <a:lstStyle>
        <a:defPPr algn="ct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8" Type="http://schemas.openxmlformats.org/officeDocument/2006/relationships/hyperlink" Target="mailto:ITYSpecCardQueries@qvc.com" TargetMode="External"/><Relationship Id="rId13" Type="http://schemas.openxmlformats.org/officeDocument/2006/relationships/hyperlink" Target="mailto:DL-QRG-DangerousGoods@qvc.com" TargetMode="External"/><Relationship Id="rId18" Type="http://schemas.openxmlformats.org/officeDocument/2006/relationships/hyperlink" Target="mailto:verpackungsregister@qvc.com" TargetMode="External"/><Relationship Id="rId3" Type="http://schemas.openxmlformats.org/officeDocument/2006/relationships/hyperlink" Target="mailto:uk-customs@qvc.com" TargetMode="External"/><Relationship Id="rId7" Type="http://schemas.openxmlformats.org/officeDocument/2006/relationships/hyperlink" Target="mailto:de-zoll@qvc.com" TargetMode="External"/><Relationship Id="rId12" Type="http://schemas.openxmlformats.org/officeDocument/2006/relationships/hyperlink" Target="mailto:DL-QRG-DangerousGoods@qvc.com" TargetMode="External"/><Relationship Id="rId17" Type="http://schemas.openxmlformats.org/officeDocument/2006/relationships/hyperlink" Target="mailto:FashionAndHomeTextilesQA@qvc.com" TargetMode="External"/><Relationship Id="rId2" Type="http://schemas.openxmlformats.org/officeDocument/2006/relationships/hyperlink" Target="mailto:DE-QA-Vendor-Compliance@qvc.com" TargetMode="External"/><Relationship Id="rId16" Type="http://schemas.openxmlformats.org/officeDocument/2006/relationships/hyperlink" Target="mailto:DL-QRG-DangerousGoods@qvc.com" TargetMode="External"/><Relationship Id="rId20" Type="http://schemas.openxmlformats.org/officeDocument/2006/relationships/printerSettings" Target="../printerSettings/printerSettings15.bin"/><Relationship Id="rId1" Type="http://schemas.openxmlformats.org/officeDocument/2006/relationships/hyperlink" Target="mailto:DE-QA-Vendor-Compliance@qvc.com" TargetMode="External"/><Relationship Id="rId6" Type="http://schemas.openxmlformats.org/officeDocument/2006/relationships/hyperlink" Target="mailto:Italy.SupplyChain@qvc.com" TargetMode="External"/><Relationship Id="rId11" Type="http://schemas.openxmlformats.org/officeDocument/2006/relationships/hyperlink" Target="mailto:Italy.QA@qvc.com" TargetMode="External"/><Relationship Id="rId5" Type="http://schemas.openxmlformats.org/officeDocument/2006/relationships/hyperlink" Target="mailto:de-zoll@qvc.com" TargetMode="External"/><Relationship Id="rId15" Type="http://schemas.openxmlformats.org/officeDocument/2006/relationships/hyperlink" Target="mailto:DL-QRG-DangerousGoods@qvc.com" TargetMode="External"/><Relationship Id="rId10" Type="http://schemas.openxmlformats.org/officeDocument/2006/relationships/hyperlink" Target="mailto:ITYSpecCardQueries@qvc.com" TargetMode="External"/><Relationship Id="rId19" Type="http://schemas.openxmlformats.org/officeDocument/2006/relationships/hyperlink" Target="mailto:verpackungsregister@qvc.com" TargetMode="External"/><Relationship Id="rId4" Type="http://schemas.openxmlformats.org/officeDocument/2006/relationships/hyperlink" Target="mailto:Italy.SupplyChain@qvc.com" TargetMode="External"/><Relationship Id="rId9" Type="http://schemas.openxmlformats.org/officeDocument/2006/relationships/hyperlink" Target="mailto:Italy.QA@qvc.com" TargetMode="External"/><Relationship Id="rId14" Type="http://schemas.openxmlformats.org/officeDocument/2006/relationships/hyperlink" Target="mailto:DL-QRG-DangerousGoods@qvc.com" TargetMode="External"/></Relationships>
</file>

<file path=xl/worksheets/_rels/sheet26.xml.rels><?xml version="1.0" encoding="UTF-8" standalone="yes"?>
<Relationships xmlns="http://schemas.openxmlformats.org/package/2006/relationships"><Relationship Id="rId3" Type="http://schemas.openxmlformats.org/officeDocument/2006/relationships/hyperlink" Target="mailto:verpackungsregister@qvc.com" TargetMode="External"/><Relationship Id="rId2" Type="http://schemas.openxmlformats.org/officeDocument/2006/relationships/hyperlink" Target="mailto:verpackungsregister@qvc.com" TargetMode="External"/><Relationship Id="rId1" Type="http://schemas.openxmlformats.org/officeDocument/2006/relationships/hyperlink" Target="mailto:verpackungsregister@qvc.com" TargetMode="External"/><Relationship Id="rId4"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D4383-200A-4095-ABC0-F69070BFA04F}">
  <dimension ref="A1:AN171"/>
  <sheetViews>
    <sheetView topLeftCell="J1" workbookViewId="0">
      <pane ySplit="1" topLeftCell="A2" activePane="bottomLeft" state="frozen"/>
      <selection activeCell="W10" sqref="W10:AC11"/>
      <selection pane="bottomLeft" activeCell="W10" sqref="W10:AC11"/>
    </sheetView>
  </sheetViews>
  <sheetFormatPr baseColWidth="10" defaultColWidth="10.81640625" defaultRowHeight="14.5"/>
  <cols>
    <col min="1" max="2" width="19.1796875" style="57" bestFit="1" customWidth="1"/>
    <col min="3" max="3" width="14.26953125" style="151" bestFit="1" customWidth="1"/>
    <col min="4" max="4" width="14.26953125" style="151" customWidth="1"/>
    <col min="5" max="5" width="18.7265625" style="57" bestFit="1" customWidth="1"/>
    <col min="6" max="6" width="21.54296875" style="57" customWidth="1"/>
    <col min="7" max="7" width="29.26953125" style="57" bestFit="1" customWidth="1"/>
    <col min="8" max="8" width="29.26953125" style="57" customWidth="1"/>
    <col min="9" max="9" width="37" style="57" bestFit="1" customWidth="1"/>
    <col min="10" max="10" width="37" style="57" customWidth="1"/>
    <col min="11" max="11" width="17" style="57" bestFit="1" customWidth="1"/>
    <col min="12" max="12" width="17" style="57" customWidth="1"/>
    <col min="13" max="14" width="23.81640625" style="57" customWidth="1"/>
    <col min="15" max="15" width="22" style="57" bestFit="1" customWidth="1"/>
    <col min="16" max="16" width="22" style="57" customWidth="1"/>
    <col min="17" max="17" width="23.26953125" style="57" bestFit="1" customWidth="1"/>
    <col min="18" max="18" width="23.26953125" style="57" customWidth="1"/>
    <col min="19" max="19" width="21.54296875" style="57" bestFit="1" customWidth="1"/>
    <col min="20" max="20" width="21.54296875" style="57" customWidth="1"/>
    <col min="21" max="21" width="23.81640625" style="57" customWidth="1"/>
    <col min="22" max="22" width="25" style="57" bestFit="1" customWidth="1"/>
    <col min="23" max="23" width="23.81640625" style="57" customWidth="1"/>
    <col min="24" max="24" width="25" style="57" bestFit="1" customWidth="1"/>
    <col min="25" max="25" width="29.1796875" style="57" bestFit="1" customWidth="1"/>
    <col min="26" max="26" width="29.1796875" style="57" customWidth="1"/>
    <col min="27" max="28" width="28.81640625" style="57" customWidth="1"/>
    <col min="29" max="29" width="21.54296875" style="57" bestFit="1" customWidth="1"/>
    <col min="30" max="30" width="21.54296875" style="57" customWidth="1"/>
    <col min="31" max="31" width="36.453125" style="57" bestFit="1" customWidth="1"/>
    <col min="32" max="32" width="36.453125" style="57" customWidth="1"/>
    <col min="33" max="33" width="28" style="57" bestFit="1" customWidth="1"/>
    <col min="34" max="34" width="28" style="57" customWidth="1"/>
    <col min="35" max="35" width="17.453125" style="57" bestFit="1" customWidth="1"/>
    <col min="36" max="36" width="17.453125" style="57" customWidth="1"/>
    <col min="37" max="37" width="21.81640625" style="57" customWidth="1"/>
    <col min="38" max="38" width="22.1796875" style="57" customWidth="1"/>
    <col min="39" max="40" width="31.81640625" style="57" customWidth="1"/>
    <col min="41" max="16384" width="10.81640625" style="57"/>
  </cols>
  <sheetData>
    <row r="1" spans="1:40" s="151" customFormat="1" ht="24">
      <c r="A1" s="158" t="s">
        <v>528</v>
      </c>
      <c r="B1" s="158" t="s">
        <v>206</v>
      </c>
      <c r="C1" s="189" t="s">
        <v>1945</v>
      </c>
      <c r="D1" s="189" t="s">
        <v>3025</v>
      </c>
      <c r="E1" s="121" t="s">
        <v>197</v>
      </c>
      <c r="F1" s="121" t="s">
        <v>3475</v>
      </c>
      <c r="G1" s="121" t="s">
        <v>1947</v>
      </c>
      <c r="H1" s="121" t="s">
        <v>3012</v>
      </c>
      <c r="I1" s="158" t="s">
        <v>2607</v>
      </c>
      <c r="J1" s="158" t="s">
        <v>3013</v>
      </c>
      <c r="K1" s="158" t="s">
        <v>3011</v>
      </c>
      <c r="L1" s="158" t="s">
        <v>3014</v>
      </c>
      <c r="M1" s="158" t="s">
        <v>2582</v>
      </c>
      <c r="N1" s="158" t="s">
        <v>3015</v>
      </c>
      <c r="O1" s="158" t="s">
        <v>2581</v>
      </c>
      <c r="P1" s="158" t="s">
        <v>3016</v>
      </c>
      <c r="Q1" s="158" t="s">
        <v>1746</v>
      </c>
      <c r="R1" s="158" t="s">
        <v>3017</v>
      </c>
      <c r="S1" s="158" t="s">
        <v>3459</v>
      </c>
      <c r="T1" s="158" t="s">
        <v>3476</v>
      </c>
      <c r="U1" s="158" t="s">
        <v>3072</v>
      </c>
      <c r="V1" s="158" t="s">
        <v>3074</v>
      </c>
      <c r="W1" s="158" t="s">
        <v>3073</v>
      </c>
      <c r="X1" s="158" t="s">
        <v>3536</v>
      </c>
      <c r="Y1" s="158" t="s">
        <v>3022</v>
      </c>
      <c r="Z1" s="158" t="s">
        <v>3018</v>
      </c>
      <c r="AA1" s="158" t="s">
        <v>2075</v>
      </c>
      <c r="AB1" s="158" t="s">
        <v>3019</v>
      </c>
      <c r="AC1" s="158" t="s">
        <v>3537</v>
      </c>
      <c r="AD1" s="158" t="s">
        <v>2590</v>
      </c>
      <c r="AE1" s="158" t="s">
        <v>3538</v>
      </c>
      <c r="AF1" s="158" t="s">
        <v>2591</v>
      </c>
      <c r="AG1" s="158" t="s">
        <v>2076</v>
      </c>
      <c r="AH1" s="158" t="s">
        <v>3020</v>
      </c>
      <c r="AI1" s="158" t="s">
        <v>2580</v>
      </c>
      <c r="AJ1" s="158" t="s">
        <v>2592</v>
      </c>
      <c r="AK1" s="158" t="s">
        <v>3540</v>
      </c>
      <c r="AL1" s="158" t="s">
        <v>3541</v>
      </c>
      <c r="AM1" s="158" t="s">
        <v>3023</v>
      </c>
      <c r="AN1" s="158" t="s">
        <v>3021</v>
      </c>
    </row>
    <row r="2" spans="1:40" ht="35.5" customHeight="1">
      <c r="A2" s="57" t="s">
        <v>2579</v>
      </c>
      <c r="B2" s="57" t="s">
        <v>2579</v>
      </c>
      <c r="C2" s="57" t="s">
        <v>3528</v>
      </c>
      <c r="D2" s="57" t="s">
        <v>3532</v>
      </c>
      <c r="E2" t="s">
        <v>2578</v>
      </c>
      <c r="F2" t="s">
        <v>2986</v>
      </c>
      <c r="G2" s="57" t="s">
        <v>4450</v>
      </c>
      <c r="H2" s="167" t="s">
        <v>4451</v>
      </c>
      <c r="I2" s="57" t="s">
        <v>2576</v>
      </c>
      <c r="J2" s="57" t="s">
        <v>3002</v>
      </c>
      <c r="K2" s="57" t="s">
        <v>2534</v>
      </c>
      <c r="L2" s="57" t="s">
        <v>2964</v>
      </c>
      <c r="M2" s="146" t="s">
        <v>2573</v>
      </c>
      <c r="N2" s="146" t="s">
        <v>2999</v>
      </c>
      <c r="O2" s="57" t="s">
        <v>2572</v>
      </c>
      <c r="P2" s="57" t="s">
        <v>2998</v>
      </c>
      <c r="Q2" s="57" t="s">
        <v>2571</v>
      </c>
      <c r="R2" s="57" t="s">
        <v>2997</v>
      </c>
      <c r="S2" s="57" t="s">
        <v>2570</v>
      </c>
      <c r="T2" s="57" t="s">
        <v>2996</v>
      </c>
      <c r="U2" t="s">
        <v>3169</v>
      </c>
      <c r="V2" t="s">
        <v>3170</v>
      </c>
      <c r="W2" s="57" t="s">
        <v>3171</v>
      </c>
      <c r="X2" s="167" t="s">
        <v>3172</v>
      </c>
      <c r="Y2" s="57" t="s">
        <v>2567</v>
      </c>
      <c r="Z2" s="57" t="s">
        <v>2782</v>
      </c>
      <c r="AA2" s="57" t="s">
        <v>2566</v>
      </c>
      <c r="AB2" s="57" t="s">
        <v>2993</v>
      </c>
      <c r="AC2" s="57" t="s">
        <v>3247</v>
      </c>
      <c r="AD2" s="57" t="s">
        <v>3248</v>
      </c>
      <c r="AE2" s="57" t="s">
        <v>2564</v>
      </c>
      <c r="AF2" s="57" t="s">
        <v>2991</v>
      </c>
      <c r="AG2" s="57" t="s">
        <v>2563</v>
      </c>
      <c r="AH2" s="57" t="s">
        <v>2990</v>
      </c>
      <c r="AI2" s="57" t="s">
        <v>3539</v>
      </c>
      <c r="AJ2" s="57" t="s">
        <v>3539</v>
      </c>
      <c r="AK2" s="57" t="s">
        <v>2562</v>
      </c>
      <c r="AL2" s="57" t="s">
        <v>2989</v>
      </c>
      <c r="AM2" s="57" t="s">
        <v>4509</v>
      </c>
      <c r="AN2" s="57" t="s">
        <v>4510</v>
      </c>
    </row>
    <row r="3" spans="1:40" ht="43.5">
      <c r="A3" s="57" t="s">
        <v>2560</v>
      </c>
      <c r="B3" s="57" t="s">
        <v>2560</v>
      </c>
      <c r="C3" s="57" t="s">
        <v>3529</v>
      </c>
      <c r="D3" s="57" t="s">
        <v>3533</v>
      </c>
      <c r="E3" t="s">
        <v>2558</v>
      </c>
      <c r="F3" t="s">
        <v>2932</v>
      </c>
      <c r="G3" s="57" t="s">
        <v>3152</v>
      </c>
      <c r="H3" s="57" t="s">
        <v>3153</v>
      </c>
      <c r="I3" s="146" t="s">
        <v>2556</v>
      </c>
      <c r="J3" s="146" t="s">
        <v>2983</v>
      </c>
      <c r="K3" s="57" t="s">
        <v>4471</v>
      </c>
      <c r="L3" s="57" t="s">
        <v>4472</v>
      </c>
      <c r="M3" s="146" t="s">
        <v>2553</v>
      </c>
      <c r="N3" s="146" t="s">
        <v>2981</v>
      </c>
      <c r="O3" s="57" t="s">
        <v>2552</v>
      </c>
      <c r="P3" s="57" t="s">
        <v>2980</v>
      </c>
      <c r="Q3" s="57" t="s">
        <v>2551</v>
      </c>
      <c r="R3" s="57" t="s">
        <v>2979</v>
      </c>
      <c r="S3" s="57" t="s">
        <v>2550</v>
      </c>
      <c r="T3" s="57" t="s">
        <v>2978</v>
      </c>
      <c r="U3" t="s">
        <v>3183</v>
      </c>
      <c r="V3" t="s">
        <v>3184</v>
      </c>
      <c r="W3" s="57" t="s">
        <v>3185</v>
      </c>
      <c r="X3" s="167" t="s">
        <v>3186</v>
      </c>
      <c r="Y3" s="57" t="s">
        <v>2547</v>
      </c>
      <c r="Z3" s="57" t="s">
        <v>2975</v>
      </c>
      <c r="AA3" s="57" t="s">
        <v>2546</v>
      </c>
      <c r="AB3" s="57" t="s">
        <v>2974</v>
      </c>
      <c r="AC3" s="57" t="s">
        <v>2565</v>
      </c>
      <c r="AD3" s="57" t="s">
        <v>2992</v>
      </c>
      <c r="AE3" s="57" t="s">
        <v>2544</v>
      </c>
      <c r="AF3" s="57" t="s">
        <v>2972</v>
      </c>
      <c r="AG3" s="57" t="s">
        <v>2543</v>
      </c>
      <c r="AH3" s="57" t="s">
        <v>2971</v>
      </c>
      <c r="AI3" s="57" t="s">
        <v>2542</v>
      </c>
      <c r="AJ3" s="57" t="s">
        <v>2542</v>
      </c>
      <c r="AK3" s="57" t="s">
        <v>2541</v>
      </c>
      <c r="AL3" s="57" t="s">
        <v>2970</v>
      </c>
      <c r="AM3" s="57" t="s">
        <v>2561</v>
      </c>
      <c r="AN3" s="57" t="s">
        <v>2988</v>
      </c>
    </row>
    <row r="4" spans="1:40">
      <c r="A4" s="57" t="s">
        <v>2539</v>
      </c>
      <c r="B4" s="57" t="s">
        <v>2539</v>
      </c>
      <c r="C4" s="57" t="s">
        <v>3530</v>
      </c>
      <c r="D4" s="57" t="s">
        <v>3534</v>
      </c>
      <c r="E4" t="s">
        <v>2537</v>
      </c>
      <c r="F4" t="s">
        <v>2917</v>
      </c>
      <c r="G4" s="57" t="s">
        <v>3606</v>
      </c>
      <c r="H4" s="57" t="s">
        <v>3607</v>
      </c>
      <c r="I4" s="146" t="s">
        <v>2535</v>
      </c>
      <c r="J4" s="146" t="s">
        <v>2535</v>
      </c>
      <c r="K4" s="57" t="s">
        <v>3179</v>
      </c>
      <c r="L4" s="57" t="s">
        <v>4473</v>
      </c>
      <c r="M4" s="146" t="s">
        <v>2532</v>
      </c>
      <c r="N4" s="146" t="s">
        <v>2962</v>
      </c>
      <c r="O4" s="57" t="s">
        <v>2531</v>
      </c>
      <c r="P4" s="57" t="s">
        <v>2961</v>
      </c>
      <c r="Q4" s="57" t="s">
        <v>2530</v>
      </c>
      <c r="R4" s="57" t="s">
        <v>2960</v>
      </c>
      <c r="S4" s="57" t="s">
        <v>2529</v>
      </c>
      <c r="T4" s="57" t="s">
        <v>2959</v>
      </c>
      <c r="U4" t="s">
        <v>3197</v>
      </c>
      <c r="V4" t="s">
        <v>3198</v>
      </c>
      <c r="W4" s="57" t="s">
        <v>3199</v>
      </c>
      <c r="X4" s="57" t="s">
        <v>3200</v>
      </c>
      <c r="Y4" s="57" t="s">
        <v>2526</v>
      </c>
      <c r="Z4" s="57" t="s">
        <v>2956</v>
      </c>
      <c r="AA4" s="57" t="s">
        <v>2507</v>
      </c>
      <c r="AB4" s="57" t="s">
        <v>2939</v>
      </c>
      <c r="AC4" s="57" t="s">
        <v>2545</v>
      </c>
      <c r="AD4" s="57" t="s">
        <v>2973</v>
      </c>
      <c r="AE4" s="57" t="s">
        <v>2524</v>
      </c>
      <c r="AF4" s="57" t="s">
        <v>2954</v>
      </c>
      <c r="AG4" s="57" t="s">
        <v>2523</v>
      </c>
      <c r="AH4" s="57" t="s">
        <v>2953</v>
      </c>
      <c r="AK4" s="57" t="s">
        <v>4496</v>
      </c>
      <c r="AL4" s="57" t="s">
        <v>4497</v>
      </c>
      <c r="AM4" s="57" t="s">
        <v>2540</v>
      </c>
      <c r="AN4" s="57" t="s">
        <v>2969</v>
      </c>
    </row>
    <row r="5" spans="1:40" ht="29">
      <c r="A5" s="57" t="s">
        <v>2520</v>
      </c>
      <c r="B5" s="57" t="s">
        <v>2520</v>
      </c>
      <c r="C5" s="57" t="s">
        <v>3531</v>
      </c>
      <c r="D5" s="57" t="s">
        <v>3535</v>
      </c>
      <c r="E5" t="s">
        <v>4444</v>
      </c>
      <c r="F5" t="s">
        <v>4445</v>
      </c>
      <c r="G5" s="57" t="s">
        <v>2577</v>
      </c>
      <c r="H5" s="57" t="s">
        <v>3003</v>
      </c>
      <c r="I5" s="146" t="s">
        <v>2516</v>
      </c>
      <c r="J5" s="146" t="s">
        <v>2516</v>
      </c>
      <c r="K5" s="57" t="s">
        <v>4474</v>
      </c>
      <c r="L5" s="57" t="s">
        <v>4475</v>
      </c>
      <c r="M5" s="57" t="s">
        <v>2514</v>
      </c>
      <c r="N5" s="57" t="s">
        <v>2946</v>
      </c>
      <c r="O5" s="57" t="s">
        <v>2513</v>
      </c>
      <c r="P5" s="57" t="s">
        <v>2945</v>
      </c>
      <c r="Q5" s="57" t="s">
        <v>2512</v>
      </c>
      <c r="R5" s="57" t="s">
        <v>2944</v>
      </c>
      <c r="S5" s="57" t="s">
        <v>2511</v>
      </c>
      <c r="T5" s="57" t="s">
        <v>2943</v>
      </c>
      <c r="U5" t="s">
        <v>3209</v>
      </c>
      <c r="V5" t="s">
        <v>3209</v>
      </c>
      <c r="W5" s="57" t="s">
        <v>2356</v>
      </c>
      <c r="X5" s="167" t="s">
        <v>3210</v>
      </c>
      <c r="Y5" s="57" t="s">
        <v>2508</v>
      </c>
      <c r="Z5" s="57" t="s">
        <v>2940</v>
      </c>
      <c r="AA5" s="150" t="s">
        <v>2488</v>
      </c>
      <c r="AB5" s="150" t="s">
        <v>2923</v>
      </c>
      <c r="AC5" s="57" t="s">
        <v>2525</v>
      </c>
      <c r="AD5" s="57" t="s">
        <v>2955</v>
      </c>
      <c r="AE5" s="57" t="s">
        <v>2505</v>
      </c>
      <c r="AF5" s="57" t="s">
        <v>2921</v>
      </c>
      <c r="AG5" s="57" t="s">
        <v>2504</v>
      </c>
      <c r="AH5" s="57" t="s">
        <v>2937</v>
      </c>
      <c r="AK5" s="57" t="s">
        <v>2522</v>
      </c>
      <c r="AL5" s="57" t="s">
        <v>2952</v>
      </c>
      <c r="AM5" s="57" t="s">
        <v>4511</v>
      </c>
      <c r="AN5" s="57" t="s">
        <v>4512</v>
      </c>
    </row>
    <row r="6" spans="1:40">
      <c r="A6" s="57" t="s">
        <v>2501</v>
      </c>
      <c r="B6" s="57" t="s">
        <v>2501</v>
      </c>
      <c r="C6" s="57" t="s">
        <v>3542</v>
      </c>
      <c r="D6" s="57" t="s">
        <v>3544</v>
      </c>
      <c r="E6" t="s">
        <v>2518</v>
      </c>
      <c r="F6" t="s">
        <v>2862</v>
      </c>
      <c r="G6" s="57" t="s">
        <v>2577</v>
      </c>
      <c r="H6" s="57" t="s">
        <v>4452</v>
      </c>
      <c r="I6" s="146" t="s">
        <v>2496</v>
      </c>
      <c r="J6" s="146" t="s">
        <v>2496</v>
      </c>
      <c r="K6" s="146" t="s">
        <v>4476</v>
      </c>
      <c r="L6" s="146" t="s">
        <v>4477</v>
      </c>
      <c r="M6" s="57" t="s">
        <v>2495</v>
      </c>
      <c r="N6" s="57" t="s">
        <v>2930</v>
      </c>
      <c r="O6" s="57" t="s">
        <v>2494</v>
      </c>
      <c r="P6" s="57" t="s">
        <v>2929</v>
      </c>
      <c r="Q6" s="57" t="s">
        <v>2493</v>
      </c>
      <c r="R6" s="57" t="s">
        <v>2928</v>
      </c>
      <c r="S6" s="57" t="s">
        <v>2492</v>
      </c>
      <c r="T6" s="57" t="s">
        <v>2927</v>
      </c>
      <c r="U6" s="57" t="s">
        <v>3218</v>
      </c>
      <c r="V6" t="s">
        <v>3219</v>
      </c>
      <c r="W6" s="57" t="s">
        <v>3220</v>
      </c>
      <c r="X6" s="167" t="s">
        <v>3221</v>
      </c>
      <c r="Y6" s="57" t="s">
        <v>2489</v>
      </c>
      <c r="Z6" s="57" t="s">
        <v>2924</v>
      </c>
      <c r="AA6" s="150" t="s">
        <v>2473</v>
      </c>
      <c r="AB6" s="150" t="s">
        <v>2909</v>
      </c>
      <c r="AC6" s="57" t="s">
        <v>2506</v>
      </c>
      <c r="AD6" s="57" t="s">
        <v>2938</v>
      </c>
      <c r="AE6" s="57" t="s">
        <v>2486</v>
      </c>
      <c r="AF6" s="57" t="s">
        <v>2921</v>
      </c>
      <c r="AK6" s="57" t="s">
        <v>2503</v>
      </c>
      <c r="AL6" s="57" t="s">
        <v>2936</v>
      </c>
      <c r="AM6" s="57" t="s">
        <v>4513</v>
      </c>
      <c r="AN6" s="57" t="s">
        <v>4514</v>
      </c>
    </row>
    <row r="7" spans="1:40" ht="29">
      <c r="A7" s="57" t="s">
        <v>2483</v>
      </c>
      <c r="B7" s="57" t="s">
        <v>2483</v>
      </c>
      <c r="C7" s="57" t="s">
        <v>3543</v>
      </c>
      <c r="D7" s="57" t="s">
        <v>3545</v>
      </c>
      <c r="E7" s="57" t="s">
        <v>3122</v>
      </c>
      <c r="F7" s="57" t="s">
        <v>3122</v>
      </c>
      <c r="G7" s="57" t="s">
        <v>4453</v>
      </c>
      <c r="H7" s="57" t="s">
        <v>4454</v>
      </c>
      <c r="I7" s="146" t="s">
        <v>2480</v>
      </c>
      <c r="J7" s="146" t="s">
        <v>2480</v>
      </c>
      <c r="K7" s="146" t="s">
        <v>4478</v>
      </c>
      <c r="L7" s="146" t="s">
        <v>4479</v>
      </c>
      <c r="M7" s="57" t="s">
        <v>2479</v>
      </c>
      <c r="N7" s="57" t="s">
        <v>2915</v>
      </c>
      <c r="O7" s="57" t="s">
        <v>2478</v>
      </c>
      <c r="P7" s="57" t="s">
        <v>2914</v>
      </c>
      <c r="Q7" s="57" t="s">
        <v>2477</v>
      </c>
      <c r="R7" s="57" t="s">
        <v>2913</v>
      </c>
      <c r="S7" s="57" t="s">
        <v>2549</v>
      </c>
      <c r="T7" s="57" t="s">
        <v>4552</v>
      </c>
      <c r="U7" s="57" t="s">
        <v>3232</v>
      </c>
      <c r="V7" t="s">
        <v>3233</v>
      </c>
      <c r="W7" s="57" t="s">
        <v>3234</v>
      </c>
      <c r="X7" s="57" t="s">
        <v>3235</v>
      </c>
      <c r="Y7" s="57" t="s">
        <v>4480</v>
      </c>
      <c r="Z7" s="57" t="s">
        <v>4481</v>
      </c>
      <c r="AA7" s="57" t="s">
        <v>2457</v>
      </c>
      <c r="AB7" s="57" t="s">
        <v>2896</v>
      </c>
      <c r="AC7" s="57" t="s">
        <v>2487</v>
      </c>
      <c r="AD7" s="57" t="s">
        <v>2922</v>
      </c>
      <c r="AE7" s="57" t="s">
        <v>2471</v>
      </c>
      <c r="AF7" s="57" t="s">
        <v>2907</v>
      </c>
      <c r="AK7" s="57" t="s">
        <v>2485</v>
      </c>
      <c r="AL7" s="57" t="s">
        <v>2920</v>
      </c>
      <c r="AM7" s="57" t="s">
        <v>2521</v>
      </c>
      <c r="AN7" s="57" t="s">
        <v>2951</v>
      </c>
    </row>
    <row r="8" spans="1:40">
      <c r="A8" s="57" t="s">
        <v>2468</v>
      </c>
      <c r="B8" s="57" t="s">
        <v>2468</v>
      </c>
      <c r="C8" s="57" t="s">
        <v>2500</v>
      </c>
      <c r="D8" s="57" t="s">
        <v>2934</v>
      </c>
      <c r="E8" t="s">
        <v>2498</v>
      </c>
      <c r="F8" t="s">
        <v>2794</v>
      </c>
      <c r="G8" s="57" t="s">
        <v>2557</v>
      </c>
      <c r="H8" s="57" t="s">
        <v>2965</v>
      </c>
      <c r="I8" s="146" t="s">
        <v>2464</v>
      </c>
      <c r="J8" s="146" t="s">
        <v>2903</v>
      </c>
      <c r="K8" s="146" t="s">
        <v>2575</v>
      </c>
      <c r="L8" s="146" t="s">
        <v>3001</v>
      </c>
      <c r="M8" s="57" t="s">
        <v>2463</v>
      </c>
      <c r="N8" s="57" t="s">
        <v>2902</v>
      </c>
      <c r="O8" s="57" t="s">
        <v>2462</v>
      </c>
      <c r="P8" s="57" t="s">
        <v>2901</v>
      </c>
      <c r="Q8" s="57" t="s">
        <v>2461</v>
      </c>
      <c r="R8" s="57" t="s">
        <v>2900</v>
      </c>
      <c r="U8" s="57" t="s">
        <v>3241</v>
      </c>
      <c r="V8" t="s">
        <v>3242</v>
      </c>
      <c r="W8" s="57" t="s">
        <v>2366</v>
      </c>
      <c r="X8" s="57" t="s">
        <v>2816</v>
      </c>
      <c r="Y8" s="57" t="s">
        <v>4482</v>
      </c>
      <c r="Z8" s="57" t="s">
        <v>4483</v>
      </c>
      <c r="AA8" s="57" t="s">
        <v>2442</v>
      </c>
      <c r="AB8" s="57" t="s">
        <v>3213</v>
      </c>
      <c r="AC8" s="57" t="s">
        <v>2472</v>
      </c>
      <c r="AD8" s="57" t="s">
        <v>2908</v>
      </c>
      <c r="AE8" s="57" t="s">
        <v>2455</v>
      </c>
      <c r="AF8" s="57" t="s">
        <v>2894</v>
      </c>
      <c r="AK8" s="57" t="s">
        <v>2470</v>
      </c>
      <c r="AL8" s="57" t="s">
        <v>2906</v>
      </c>
      <c r="AM8" s="57" t="s">
        <v>2502</v>
      </c>
      <c r="AN8" s="57" t="s">
        <v>2935</v>
      </c>
    </row>
    <row r="9" spans="1:40" ht="15" customHeight="1">
      <c r="A9" s="57" t="s">
        <v>2452</v>
      </c>
      <c r="B9" s="57" t="s">
        <v>2452</v>
      </c>
      <c r="C9" s="57"/>
      <c r="D9" s="57"/>
      <c r="E9" t="s">
        <v>2481</v>
      </c>
      <c r="F9" t="s">
        <v>2782</v>
      </c>
      <c r="G9" s="57" t="s">
        <v>4455</v>
      </c>
      <c r="H9" s="57" t="s">
        <v>4456</v>
      </c>
      <c r="I9" s="57" t="s">
        <v>2449</v>
      </c>
      <c r="J9" s="57" t="s">
        <v>2887</v>
      </c>
      <c r="K9" s="57" t="s">
        <v>2534</v>
      </c>
      <c r="L9" s="146" t="s">
        <v>3458</v>
      </c>
      <c r="M9" s="57" t="s">
        <v>2448</v>
      </c>
      <c r="N9" s="57" t="s">
        <v>2886</v>
      </c>
      <c r="O9" s="57" t="s">
        <v>2447</v>
      </c>
      <c r="P9" s="57" t="s">
        <v>2885</v>
      </c>
      <c r="Q9" s="57" t="s">
        <v>2446</v>
      </c>
      <c r="R9" s="57" t="s">
        <v>2884</v>
      </c>
      <c r="U9" t="s">
        <v>3252</v>
      </c>
      <c r="V9" t="s">
        <v>3252</v>
      </c>
      <c r="Y9" s="57" t="s">
        <v>4484</v>
      </c>
      <c r="Z9" s="57" t="s">
        <v>4485</v>
      </c>
      <c r="AA9" s="169" t="s">
        <v>3226</v>
      </c>
      <c r="AB9" s="57" t="s">
        <v>3227</v>
      </c>
      <c r="AC9" s="57" t="s">
        <v>2456</v>
      </c>
      <c r="AD9" s="57" t="s">
        <v>2895</v>
      </c>
      <c r="AE9" s="57" t="s">
        <v>2440</v>
      </c>
      <c r="AF9" s="57" t="s">
        <v>2879</v>
      </c>
      <c r="AK9" s="57" t="s">
        <v>4498</v>
      </c>
      <c r="AL9" s="57" t="s">
        <v>4499</v>
      </c>
      <c r="AM9" s="57" t="s">
        <v>4515</v>
      </c>
      <c r="AN9" s="57" t="s">
        <v>4516</v>
      </c>
    </row>
    <row r="10" spans="1:40" ht="15" customHeight="1">
      <c r="A10" s="57" t="s">
        <v>2437</v>
      </c>
      <c r="B10" s="57" t="s">
        <v>2437</v>
      </c>
      <c r="E10" t="s">
        <v>2466</v>
      </c>
      <c r="F10" t="s">
        <v>3037</v>
      </c>
      <c r="G10" s="57" t="s">
        <v>4457</v>
      </c>
      <c r="H10" s="57" t="s">
        <v>4458</v>
      </c>
      <c r="I10" s="57" t="s">
        <v>2434</v>
      </c>
      <c r="J10" s="57" t="s">
        <v>2873</v>
      </c>
      <c r="K10" s="146" t="s">
        <v>4546</v>
      </c>
      <c r="L10" s="146" t="s">
        <v>4544</v>
      </c>
      <c r="M10" s="57" t="s">
        <v>2433</v>
      </c>
      <c r="N10" s="57" t="s">
        <v>2872</v>
      </c>
      <c r="O10" s="57" t="s">
        <v>2432</v>
      </c>
      <c r="P10" s="57" t="s">
        <v>2871</v>
      </c>
      <c r="Q10" s="57" t="s">
        <v>3332</v>
      </c>
      <c r="R10" s="57" t="s">
        <v>3333</v>
      </c>
      <c r="Y10" s="57" t="s">
        <v>2474</v>
      </c>
      <c r="Z10" s="57" t="s">
        <v>2910</v>
      </c>
      <c r="AA10" s="57" t="s">
        <v>2429</v>
      </c>
      <c r="AB10" s="57" t="s">
        <v>2868</v>
      </c>
      <c r="AC10" s="57" t="s">
        <v>2441</v>
      </c>
      <c r="AD10" s="57" t="s">
        <v>2880</v>
      </c>
      <c r="AE10" s="57" t="s">
        <v>4542</v>
      </c>
      <c r="AF10" s="57" t="s">
        <v>4543</v>
      </c>
      <c r="AK10" s="57" t="s">
        <v>2454</v>
      </c>
      <c r="AL10" s="57" t="s">
        <v>2893</v>
      </c>
      <c r="AM10" s="57" t="s">
        <v>2484</v>
      </c>
      <c r="AN10" s="57" t="s">
        <v>2919</v>
      </c>
    </row>
    <row r="11" spans="1:40" ht="15" customHeight="1">
      <c r="A11" s="57" t="s">
        <v>2424</v>
      </c>
      <c r="B11" s="57" t="s">
        <v>2424</v>
      </c>
      <c r="E11" t="s">
        <v>2450</v>
      </c>
      <c r="F11" t="s">
        <v>2769</v>
      </c>
      <c r="G11" s="57" t="s">
        <v>3154</v>
      </c>
      <c r="H11" s="57" t="s">
        <v>3155</v>
      </c>
      <c r="I11" s="57" t="s">
        <v>2421</v>
      </c>
      <c r="J11" s="57" t="s">
        <v>2861</v>
      </c>
      <c r="K11" s="146" t="s">
        <v>4547</v>
      </c>
      <c r="L11" s="146" t="s">
        <v>4545</v>
      </c>
      <c r="O11" s="57" t="s">
        <v>2420</v>
      </c>
      <c r="P11" s="57" t="s">
        <v>2860</v>
      </c>
      <c r="Q11" s="57" t="s">
        <v>3334</v>
      </c>
      <c r="R11" s="57" t="s">
        <v>3335</v>
      </c>
      <c r="Y11" s="57" t="s">
        <v>2458</v>
      </c>
      <c r="Z11" s="57" t="s">
        <v>2897</v>
      </c>
      <c r="AA11" s="57" t="s">
        <v>2417</v>
      </c>
      <c r="AB11" s="57" t="s">
        <v>2857</v>
      </c>
      <c r="AC11" s="57" t="s">
        <v>4538</v>
      </c>
      <c r="AD11" s="57" t="s">
        <v>3263</v>
      </c>
      <c r="AE11" s="57" t="s">
        <v>2427</v>
      </c>
      <c r="AF11" s="57" t="s">
        <v>2866</v>
      </c>
      <c r="AK11" s="57" t="s">
        <v>2439</v>
      </c>
      <c r="AL11" s="57" t="s">
        <v>2878</v>
      </c>
      <c r="AM11" s="57" t="s">
        <v>2469</v>
      </c>
      <c r="AN11" s="57" t="s">
        <v>2905</v>
      </c>
    </row>
    <row r="12" spans="1:40">
      <c r="A12" s="57" t="s">
        <v>3078</v>
      </c>
      <c r="B12" s="57" t="s">
        <v>3078</v>
      </c>
      <c r="E12" t="s">
        <v>2435</v>
      </c>
      <c r="F12" t="s">
        <v>2435</v>
      </c>
      <c r="G12" s="57" t="s">
        <v>2536</v>
      </c>
      <c r="H12" s="57" t="s">
        <v>2947</v>
      </c>
      <c r="I12" s="57" t="s">
        <v>2410</v>
      </c>
      <c r="J12" s="57" t="s">
        <v>2410</v>
      </c>
      <c r="K12" s="146"/>
      <c r="L12" s="146"/>
      <c r="O12" s="57" t="s">
        <v>2409</v>
      </c>
      <c r="P12" s="57" t="s">
        <v>2852</v>
      </c>
      <c r="Q12" s="160"/>
      <c r="R12" s="160"/>
      <c r="Y12" s="57" t="s">
        <v>4486</v>
      </c>
      <c r="Z12" s="57" t="s">
        <v>4487</v>
      </c>
      <c r="AA12" s="57" t="s">
        <v>2406</v>
      </c>
      <c r="AB12" s="57" t="s">
        <v>2849</v>
      </c>
      <c r="AC12" s="57" t="s">
        <v>2428</v>
      </c>
      <c r="AD12" s="57" t="s">
        <v>2867</v>
      </c>
      <c r="AE12" s="57" t="s">
        <v>2415</v>
      </c>
      <c r="AF12" s="57" t="s">
        <v>2855</v>
      </c>
      <c r="AK12" s="57" t="s">
        <v>4500</v>
      </c>
      <c r="AL12" s="57" t="s">
        <v>4501</v>
      </c>
      <c r="AM12" s="57" t="s">
        <v>2453</v>
      </c>
      <c r="AN12" s="57" t="s">
        <v>2892</v>
      </c>
    </row>
    <row r="13" spans="1:40">
      <c r="A13" s="57" t="s">
        <v>2413</v>
      </c>
      <c r="B13" s="57" t="s">
        <v>2413</v>
      </c>
      <c r="E13" t="s">
        <v>2422</v>
      </c>
      <c r="F13" t="s">
        <v>2762</v>
      </c>
      <c r="G13" s="57" t="s">
        <v>2517</v>
      </c>
      <c r="H13" s="57" t="s">
        <v>2931</v>
      </c>
      <c r="I13" s="57" t="s">
        <v>2399</v>
      </c>
      <c r="J13" s="57" t="s">
        <v>2399</v>
      </c>
      <c r="K13" s="146"/>
      <c r="L13" s="146"/>
      <c r="O13" s="57" t="s">
        <v>2398</v>
      </c>
      <c r="P13" s="57" t="s">
        <v>2842</v>
      </c>
      <c r="Q13" s="160"/>
      <c r="R13" s="160"/>
      <c r="Y13" s="57" t="s">
        <v>2443</v>
      </c>
      <c r="Z13" s="57" t="s">
        <v>2881</v>
      </c>
      <c r="AA13" s="57" t="s">
        <v>2395</v>
      </c>
      <c r="AB13" s="57" t="s">
        <v>2839</v>
      </c>
      <c r="AC13" s="57" t="s">
        <v>2416</v>
      </c>
      <c r="AD13" s="57" t="s">
        <v>2856</v>
      </c>
      <c r="AE13" s="57" t="s">
        <v>2404</v>
      </c>
      <c r="AF13" s="57" t="s">
        <v>2847</v>
      </c>
      <c r="AK13" s="57" t="s">
        <v>4502</v>
      </c>
      <c r="AL13" s="57" t="s">
        <v>4503</v>
      </c>
      <c r="AM13" s="57" t="s">
        <v>2438</v>
      </c>
      <c r="AN13" s="57" t="s">
        <v>2877</v>
      </c>
    </row>
    <row r="14" spans="1:40">
      <c r="A14" s="57" t="s">
        <v>3079</v>
      </c>
      <c r="B14" s="57" t="s">
        <v>3079</v>
      </c>
      <c r="C14" s="57"/>
      <c r="D14" s="57"/>
      <c r="E14" s="57" t="s">
        <v>3123</v>
      </c>
      <c r="F14" t="s">
        <v>2762</v>
      </c>
      <c r="G14" s="57" t="s">
        <v>2497</v>
      </c>
      <c r="H14" s="57" t="s">
        <v>2916</v>
      </c>
      <c r="I14" s="57" t="s">
        <v>2388</v>
      </c>
      <c r="J14" s="57" t="s">
        <v>2833</v>
      </c>
      <c r="K14" s="146"/>
      <c r="L14" s="146"/>
      <c r="O14" s="57" t="s">
        <v>2387</v>
      </c>
      <c r="P14" s="57" t="s">
        <v>2832</v>
      </c>
      <c r="Q14" s="160"/>
      <c r="R14" s="160"/>
      <c r="Y14" s="57" t="s">
        <v>4488</v>
      </c>
      <c r="Z14" s="57" t="s">
        <v>4489</v>
      </c>
      <c r="AA14" s="169" t="s">
        <v>3245</v>
      </c>
      <c r="AB14" s="57" t="s">
        <v>3246</v>
      </c>
      <c r="AC14" s="57" t="s">
        <v>2405</v>
      </c>
      <c r="AD14" s="57" t="s">
        <v>2848</v>
      </c>
      <c r="AE14" s="57" t="s">
        <v>2393</v>
      </c>
      <c r="AF14" s="57" t="s">
        <v>2837</v>
      </c>
      <c r="AK14" s="57" t="s">
        <v>2426</v>
      </c>
      <c r="AL14" s="57" t="s">
        <v>2865</v>
      </c>
      <c r="AM14" s="57" t="s">
        <v>4517</v>
      </c>
      <c r="AN14" s="57" t="s">
        <v>4451</v>
      </c>
    </row>
    <row r="15" spans="1:40">
      <c r="A15" s="57" t="s">
        <v>3080</v>
      </c>
      <c r="B15" s="57" t="s">
        <v>3080</v>
      </c>
      <c r="C15" s="57"/>
      <c r="D15" s="57"/>
      <c r="E15" t="s">
        <v>2411</v>
      </c>
      <c r="F15" t="s">
        <v>2761</v>
      </c>
      <c r="G15" s="57" t="s">
        <v>4459</v>
      </c>
      <c r="H15" s="57" t="s">
        <v>4460</v>
      </c>
      <c r="I15" s="57" t="s">
        <v>3443</v>
      </c>
      <c r="J15" s="57" t="s">
        <v>3443</v>
      </c>
      <c r="K15" s="146"/>
      <c r="L15" s="146"/>
      <c r="O15" s="57" t="s">
        <v>2378</v>
      </c>
      <c r="P15" s="57" t="s">
        <v>2825</v>
      </c>
      <c r="Y15" s="57" t="s">
        <v>2430</v>
      </c>
      <c r="Z15" s="57" t="s">
        <v>2869</v>
      </c>
      <c r="AA15" s="57" t="s">
        <v>3257</v>
      </c>
      <c r="AB15" s="57" t="s">
        <v>2803</v>
      </c>
      <c r="AC15" s="57" t="s">
        <v>2394</v>
      </c>
      <c r="AD15" s="57" t="s">
        <v>2838</v>
      </c>
      <c r="AE15" s="57" t="s">
        <v>3360</v>
      </c>
      <c r="AF15" s="57" t="s">
        <v>3361</v>
      </c>
      <c r="AK15" s="57" t="s">
        <v>2414</v>
      </c>
      <c r="AL15" s="57" t="s">
        <v>2854</v>
      </c>
      <c r="AM15" s="57" t="s">
        <v>4518</v>
      </c>
      <c r="AN15" s="57" t="s">
        <v>4519</v>
      </c>
    </row>
    <row r="16" spans="1:40">
      <c r="A16" s="57" t="s">
        <v>3081</v>
      </c>
      <c r="B16" s="57" t="s">
        <v>3081</v>
      </c>
      <c r="C16" s="57"/>
      <c r="D16" s="57"/>
      <c r="E16" t="s">
        <v>2400</v>
      </c>
      <c r="F16" t="s">
        <v>2759</v>
      </c>
      <c r="G16" s="57" t="s">
        <v>2322</v>
      </c>
      <c r="H16" s="57" t="s">
        <v>2681</v>
      </c>
      <c r="I16" s="57" t="s">
        <v>2379</v>
      </c>
      <c r="J16" s="57" t="s">
        <v>2379</v>
      </c>
      <c r="K16" s="146"/>
      <c r="L16" s="146"/>
      <c r="O16" s="57" t="s">
        <v>2369</v>
      </c>
      <c r="P16" s="57" t="s">
        <v>2819</v>
      </c>
      <c r="Y16" s="57" t="s">
        <v>2418</v>
      </c>
      <c r="Z16" s="57" t="s">
        <v>2858</v>
      </c>
      <c r="AA16" s="57" t="s">
        <v>2384</v>
      </c>
      <c r="AB16" s="57" t="s">
        <v>2829</v>
      </c>
      <c r="AK16" s="57" t="s">
        <v>2403</v>
      </c>
      <c r="AL16" s="57" t="s">
        <v>2846</v>
      </c>
      <c r="AM16" s="57" t="s">
        <v>4520</v>
      </c>
      <c r="AN16" s="57" t="s">
        <v>4521</v>
      </c>
    </row>
    <row r="17" spans="1:40">
      <c r="A17" s="57" t="s">
        <v>2402</v>
      </c>
      <c r="B17" s="57" t="s">
        <v>2402</v>
      </c>
      <c r="C17" s="57"/>
      <c r="D17" s="57"/>
      <c r="E17" t="s">
        <v>2389</v>
      </c>
      <c r="F17" t="s">
        <v>2757</v>
      </c>
      <c r="G17" s="57" t="s">
        <v>2465</v>
      </c>
      <c r="H17" s="57" t="s">
        <v>2888</v>
      </c>
      <c r="I17" s="57" t="s">
        <v>2370</v>
      </c>
      <c r="J17" s="57" t="s">
        <v>2370</v>
      </c>
      <c r="K17" s="146"/>
      <c r="L17" s="146"/>
      <c r="Y17" s="57" t="s">
        <v>2407</v>
      </c>
      <c r="Z17" s="57" t="s">
        <v>2850</v>
      </c>
      <c r="AA17" s="57" t="s">
        <v>2375</v>
      </c>
      <c r="AB17" s="57" t="s">
        <v>2822</v>
      </c>
      <c r="AK17" s="57" t="s">
        <v>4504</v>
      </c>
      <c r="AL17" s="57" t="s">
        <v>4505</v>
      </c>
      <c r="AM17" s="57" t="s">
        <v>4522</v>
      </c>
      <c r="AN17" s="57" t="s">
        <v>4523</v>
      </c>
    </row>
    <row r="18" spans="1:40">
      <c r="A18" s="57" t="s">
        <v>2391</v>
      </c>
      <c r="B18" s="57" t="s">
        <v>2391</v>
      </c>
      <c r="C18" s="57"/>
      <c r="D18" s="57"/>
      <c r="E18" t="s">
        <v>2380</v>
      </c>
      <c r="F18" t="s">
        <v>2751</v>
      </c>
      <c r="G18" s="57" t="s">
        <v>3156</v>
      </c>
      <c r="H18" s="57" t="s">
        <v>3157</v>
      </c>
      <c r="I18" s="57" t="s">
        <v>2363</v>
      </c>
      <c r="J18" s="57" t="s">
        <v>2812</v>
      </c>
      <c r="K18" s="146"/>
      <c r="L18" s="146"/>
      <c r="Y18" s="57" t="s">
        <v>2396</v>
      </c>
      <c r="Z18" s="57" t="s">
        <v>2840</v>
      </c>
      <c r="AA18" s="57" t="s">
        <v>2375</v>
      </c>
      <c r="AB18" s="57" t="s">
        <v>2822</v>
      </c>
      <c r="AK18" s="57" t="s">
        <v>2392</v>
      </c>
      <c r="AL18" s="57" t="s">
        <v>2836</v>
      </c>
      <c r="AM18" s="57" t="s">
        <v>4524</v>
      </c>
      <c r="AN18" s="57" t="s">
        <v>4525</v>
      </c>
    </row>
    <row r="19" spans="1:40">
      <c r="A19" s="57" t="s">
        <v>2382</v>
      </c>
      <c r="B19" s="57" t="s">
        <v>2382</v>
      </c>
      <c r="C19" s="57"/>
      <c r="D19" s="57"/>
      <c r="E19" t="s">
        <v>2371</v>
      </c>
      <c r="F19" t="s">
        <v>2749</v>
      </c>
      <c r="G19" s="57" t="s">
        <v>4461</v>
      </c>
      <c r="H19" s="57" t="s">
        <v>4462</v>
      </c>
      <c r="I19" s="57" t="s">
        <v>2357</v>
      </c>
      <c r="J19" s="57" t="s">
        <v>2806</v>
      </c>
      <c r="K19" s="146"/>
      <c r="L19" s="146"/>
      <c r="Y19" s="57" t="s">
        <v>2396</v>
      </c>
      <c r="Z19" s="57" t="s">
        <v>2840</v>
      </c>
      <c r="AA19" s="57" t="s">
        <v>2366</v>
      </c>
      <c r="AB19" s="57" t="s">
        <v>2816</v>
      </c>
      <c r="AK19" s="57" t="s">
        <v>2383</v>
      </c>
      <c r="AL19" s="57" t="s">
        <v>2828</v>
      </c>
      <c r="AM19" s="57" t="s">
        <v>4526</v>
      </c>
      <c r="AN19" s="57" t="s">
        <v>4527</v>
      </c>
    </row>
    <row r="20" spans="1:40">
      <c r="A20" s="57" t="s">
        <v>2373</v>
      </c>
      <c r="B20" s="57" t="s">
        <v>2373</v>
      </c>
      <c r="C20" s="57"/>
      <c r="D20" s="57"/>
      <c r="E20" t="s">
        <v>2364</v>
      </c>
      <c r="F20" t="s">
        <v>2364</v>
      </c>
      <c r="G20" s="57" t="s">
        <v>4461</v>
      </c>
      <c r="H20" s="57" t="s">
        <v>4462</v>
      </c>
      <c r="I20" s="57" t="s">
        <v>2350</v>
      </c>
      <c r="J20" s="57" t="s">
        <v>2799</v>
      </c>
      <c r="K20" s="146"/>
      <c r="L20" s="146"/>
      <c r="Y20" s="57" t="s">
        <v>3163</v>
      </c>
      <c r="Z20" s="57" t="s">
        <v>3157</v>
      </c>
      <c r="AA20" s="57" t="s">
        <v>3164</v>
      </c>
      <c r="AB20" s="57" t="s">
        <v>3165</v>
      </c>
      <c r="AK20" s="57" t="s">
        <v>2374</v>
      </c>
      <c r="AL20" s="57" t="s">
        <v>2821</v>
      </c>
      <c r="AM20" s="57" t="s">
        <v>4528</v>
      </c>
      <c r="AN20" s="57" t="s">
        <v>4529</v>
      </c>
    </row>
    <row r="21" spans="1:40">
      <c r="A21" s="57" t="s">
        <v>3082</v>
      </c>
      <c r="B21" s="57" t="s">
        <v>3082</v>
      </c>
      <c r="C21" s="57"/>
      <c r="D21" s="57"/>
      <c r="E21" t="s">
        <v>2358</v>
      </c>
      <c r="F21" t="s">
        <v>2735</v>
      </c>
      <c r="G21" s="57" t="s">
        <v>3267</v>
      </c>
      <c r="H21" s="57" t="s">
        <v>3268</v>
      </c>
      <c r="I21" s="146"/>
      <c r="J21" s="146"/>
      <c r="K21" s="146"/>
      <c r="L21" s="146"/>
      <c r="Y21" s="57" t="s">
        <v>2385</v>
      </c>
      <c r="Z21" s="57" t="s">
        <v>2830</v>
      </c>
      <c r="AA21" s="57" t="s">
        <v>2360</v>
      </c>
      <c r="AB21" s="57" t="s">
        <v>2809</v>
      </c>
      <c r="AK21" s="57" t="s">
        <v>2365</v>
      </c>
      <c r="AL21" s="57" t="s">
        <v>2815</v>
      </c>
      <c r="AM21" s="57" t="s">
        <v>4530</v>
      </c>
      <c r="AN21" s="57" t="s">
        <v>4531</v>
      </c>
    </row>
    <row r="22" spans="1:40">
      <c r="C22" s="57"/>
      <c r="D22" s="57"/>
      <c r="E22" t="s">
        <v>2351</v>
      </c>
      <c r="F22" t="s">
        <v>2615</v>
      </c>
      <c r="G22" s="57" t="s">
        <v>4463</v>
      </c>
      <c r="H22" s="57" t="s">
        <v>4464</v>
      </c>
      <c r="I22" s="146"/>
      <c r="J22" s="146"/>
      <c r="K22" s="146"/>
      <c r="L22" s="146"/>
      <c r="Y22" s="57" t="s">
        <v>4490</v>
      </c>
      <c r="Z22" s="57" t="s">
        <v>4491</v>
      </c>
      <c r="AA22" s="57" t="s">
        <v>2354</v>
      </c>
      <c r="AB22" s="57" t="s">
        <v>2803</v>
      </c>
      <c r="AK22" s="57" t="s">
        <v>2359</v>
      </c>
      <c r="AL22" s="57" t="s">
        <v>2808</v>
      </c>
    </row>
    <row r="23" spans="1:40">
      <c r="C23" s="57"/>
      <c r="D23" s="57"/>
      <c r="E23" t="s">
        <v>2345</v>
      </c>
      <c r="F23" t="s">
        <v>2732</v>
      </c>
      <c r="G23" s="57" t="s">
        <v>4465</v>
      </c>
      <c r="H23" s="57" t="s">
        <v>4466</v>
      </c>
      <c r="I23" s="146"/>
      <c r="J23" s="146"/>
      <c r="K23" s="146"/>
      <c r="L23" s="146"/>
      <c r="Y23" s="57" t="s">
        <v>2366</v>
      </c>
      <c r="Z23" s="57" t="s">
        <v>2816</v>
      </c>
      <c r="AA23" s="150" t="s">
        <v>2348</v>
      </c>
      <c r="AB23" s="150" t="s">
        <v>2797</v>
      </c>
      <c r="AK23" s="57" t="s">
        <v>2359</v>
      </c>
      <c r="AL23" s="57" t="s">
        <v>4506</v>
      </c>
    </row>
    <row r="24" spans="1:40">
      <c r="C24" s="57"/>
      <c r="D24" s="57"/>
      <c r="E24" t="s">
        <v>2342</v>
      </c>
      <c r="F24" t="s">
        <v>2730</v>
      </c>
      <c r="G24" s="57" t="s">
        <v>4467</v>
      </c>
      <c r="H24" s="57" t="s">
        <v>4468</v>
      </c>
      <c r="I24" s="146"/>
      <c r="J24" s="146"/>
      <c r="K24" s="146"/>
      <c r="L24" s="146"/>
      <c r="Y24" s="57" t="s">
        <v>2376</v>
      </c>
      <c r="Z24" s="57" t="s">
        <v>2823</v>
      </c>
      <c r="AK24" s="57" t="s">
        <v>4507</v>
      </c>
      <c r="AL24" s="57" t="s">
        <v>4508</v>
      </c>
    </row>
    <row r="25" spans="1:40">
      <c r="C25" s="57"/>
      <c r="D25" s="57"/>
      <c r="E25" t="s">
        <v>2339</v>
      </c>
      <c r="F25" t="s">
        <v>2728</v>
      </c>
      <c r="G25" s="57" t="s">
        <v>4469</v>
      </c>
      <c r="H25" s="57" t="s">
        <v>4470</v>
      </c>
      <c r="I25" s="146"/>
      <c r="J25" s="146"/>
      <c r="K25" s="146"/>
      <c r="L25" s="146"/>
      <c r="Y25" s="57" t="s">
        <v>2367</v>
      </c>
      <c r="Z25" s="57" t="s">
        <v>2817</v>
      </c>
      <c r="AK25" s="57" t="s">
        <v>2353</v>
      </c>
      <c r="AL25" s="57" t="s">
        <v>2802</v>
      </c>
    </row>
    <row r="26" spans="1:40" ht="15" customHeight="1">
      <c r="C26" s="57"/>
      <c r="D26" s="57"/>
      <c r="E26" t="s">
        <v>2336</v>
      </c>
      <c r="F26" t="s">
        <v>3038</v>
      </c>
      <c r="I26" s="146"/>
      <c r="J26" s="146"/>
      <c r="K26" s="146"/>
      <c r="L26" s="146"/>
      <c r="Y26" s="57" t="s">
        <v>2355</v>
      </c>
      <c r="Z26" s="57" t="s">
        <v>2804</v>
      </c>
      <c r="AK26" s="57" t="s">
        <v>2347</v>
      </c>
      <c r="AL26" s="57" t="s">
        <v>2796</v>
      </c>
    </row>
    <row r="27" spans="1:40">
      <c r="C27" s="57"/>
      <c r="D27" s="57"/>
      <c r="E27" t="s">
        <v>2334</v>
      </c>
      <c r="F27" t="s">
        <v>2710</v>
      </c>
      <c r="I27" s="146"/>
      <c r="J27" s="146"/>
      <c r="K27" s="146"/>
      <c r="L27" s="146"/>
      <c r="Y27" s="57" t="s">
        <v>2361</v>
      </c>
      <c r="Z27" s="57" t="s">
        <v>2810</v>
      </c>
    </row>
    <row r="28" spans="1:40">
      <c r="E28" s="57" t="s">
        <v>3124</v>
      </c>
      <c r="F28" s="57" t="s">
        <v>3125</v>
      </c>
      <c r="I28" s="146"/>
      <c r="J28" s="146"/>
      <c r="K28" s="146"/>
      <c r="L28" s="146"/>
    </row>
    <row r="29" spans="1:40">
      <c r="E29" s="57" t="s">
        <v>3126</v>
      </c>
      <c r="F29" s="57" t="s">
        <v>3127</v>
      </c>
      <c r="I29" s="146"/>
      <c r="J29" s="146"/>
      <c r="K29" s="146"/>
      <c r="L29" s="146"/>
      <c r="M29" s="161"/>
      <c r="N29" s="161"/>
      <c r="O29" s="161"/>
      <c r="P29" s="161"/>
      <c r="Q29" s="161"/>
      <c r="R29" s="161"/>
      <c r="S29" s="161"/>
      <c r="T29" s="161"/>
      <c r="U29" s="161"/>
      <c r="V29" s="161"/>
      <c r="W29" s="161"/>
      <c r="X29" s="161"/>
    </row>
    <row r="30" spans="1:40" ht="29">
      <c r="E30" s="57" t="s">
        <v>3128</v>
      </c>
      <c r="F30" s="57" t="s">
        <v>3129</v>
      </c>
      <c r="I30" s="146"/>
      <c r="J30" s="146"/>
      <c r="K30" s="146"/>
      <c r="L30" s="146"/>
    </row>
    <row r="31" spans="1:40">
      <c r="E31" s="57" t="s">
        <v>3130</v>
      </c>
      <c r="F31" s="57" t="s">
        <v>3131</v>
      </c>
      <c r="I31" s="146"/>
      <c r="J31" s="146"/>
      <c r="K31" s="146"/>
      <c r="L31" s="146"/>
      <c r="AA31" s="150"/>
      <c r="AB31" s="150"/>
    </row>
    <row r="32" spans="1:40" ht="15" customHeight="1">
      <c r="E32" s="57" t="s">
        <v>3132</v>
      </c>
      <c r="F32" s="57" t="s">
        <v>3133</v>
      </c>
      <c r="I32" s="146"/>
      <c r="J32" s="146"/>
      <c r="K32" s="146"/>
      <c r="L32" s="146"/>
    </row>
    <row r="33" spans="5:32" ht="15" customHeight="1">
      <c r="E33" s="57" t="s">
        <v>3134</v>
      </c>
      <c r="F33" s="57" t="s">
        <v>3135</v>
      </c>
      <c r="I33" s="146"/>
      <c r="J33" s="146"/>
      <c r="K33" s="146"/>
      <c r="L33" s="146"/>
    </row>
    <row r="34" spans="5:32" ht="29">
      <c r="E34" s="57" t="s">
        <v>3136</v>
      </c>
      <c r="F34" t="s">
        <v>3137</v>
      </c>
      <c r="I34" s="146"/>
      <c r="J34" s="146"/>
      <c r="K34" s="146"/>
      <c r="L34" s="146"/>
      <c r="M34" s="160"/>
      <c r="N34" s="160"/>
      <c r="U34" s="160"/>
      <c r="V34" s="160"/>
      <c r="W34" s="160"/>
      <c r="X34" s="160"/>
    </row>
    <row r="35" spans="5:32" ht="29">
      <c r="E35" s="57" t="s">
        <v>3138</v>
      </c>
      <c r="F35" s="57" t="s">
        <v>3139</v>
      </c>
      <c r="I35" s="146"/>
      <c r="J35" s="146"/>
      <c r="K35" s="146"/>
      <c r="L35" s="146"/>
      <c r="M35" s="160"/>
      <c r="N35" s="160"/>
      <c r="U35" s="160"/>
      <c r="V35" s="160"/>
      <c r="W35" s="160"/>
      <c r="X35" s="160"/>
    </row>
    <row r="36" spans="5:32" ht="29">
      <c r="E36" s="57" t="s">
        <v>3140</v>
      </c>
      <c r="F36" s="57" t="s">
        <v>3141</v>
      </c>
      <c r="I36" s="146"/>
      <c r="J36" s="146"/>
      <c r="K36" s="146"/>
      <c r="L36" s="146"/>
    </row>
    <row r="37" spans="5:32" ht="29">
      <c r="E37" s="57" t="s">
        <v>3142</v>
      </c>
      <c r="F37" s="57" t="s">
        <v>3143</v>
      </c>
      <c r="I37" s="146"/>
      <c r="J37" s="146"/>
      <c r="K37" s="146"/>
      <c r="L37" s="146"/>
    </row>
    <row r="38" spans="5:32" ht="29">
      <c r="E38" s="57" t="s">
        <v>3144</v>
      </c>
      <c r="F38" s="57" t="s">
        <v>3145</v>
      </c>
      <c r="I38" s="146"/>
      <c r="J38" s="146"/>
      <c r="K38" s="146"/>
      <c r="L38" s="146"/>
    </row>
    <row r="39" spans="5:32">
      <c r="E39" s="57" t="s">
        <v>3146</v>
      </c>
      <c r="F39" s="57" t="s">
        <v>3146</v>
      </c>
      <c r="I39" s="146"/>
      <c r="J39" s="146"/>
      <c r="K39" s="146"/>
      <c r="L39" s="146"/>
    </row>
    <row r="40" spans="5:32">
      <c r="E40" s="57" t="s">
        <v>3147</v>
      </c>
      <c r="F40" s="57" t="s">
        <v>3148</v>
      </c>
      <c r="I40" s="146"/>
      <c r="J40" s="146"/>
      <c r="K40" s="146"/>
      <c r="L40" s="146"/>
    </row>
    <row r="41" spans="5:32">
      <c r="E41" t="s">
        <v>2332</v>
      </c>
      <c r="F41" t="s">
        <v>2707</v>
      </c>
      <c r="I41" s="146"/>
      <c r="J41" s="146"/>
      <c r="K41" s="146"/>
      <c r="L41" s="146"/>
      <c r="AE41" s="150"/>
      <c r="AF41" s="150"/>
    </row>
    <row r="42" spans="5:32">
      <c r="E42" t="s">
        <v>2330</v>
      </c>
      <c r="F42" t="s">
        <v>2705</v>
      </c>
      <c r="I42" s="146"/>
      <c r="J42" s="146"/>
      <c r="K42" s="146"/>
      <c r="L42" s="146"/>
    </row>
    <row r="43" spans="5:32">
      <c r="E43" t="s">
        <v>2328</v>
      </c>
      <c r="F43" t="s">
        <v>3120</v>
      </c>
      <c r="I43" s="146"/>
      <c r="J43" s="146"/>
      <c r="K43" s="146"/>
      <c r="L43" s="146"/>
    </row>
    <row r="44" spans="5:32">
      <c r="E44" t="s">
        <v>4446</v>
      </c>
      <c r="F44" t="s">
        <v>4447</v>
      </c>
      <c r="I44" s="146"/>
      <c r="J44" s="146"/>
      <c r="K44" s="146"/>
      <c r="L44" s="146"/>
    </row>
    <row r="45" spans="5:32">
      <c r="E45" t="s">
        <v>4448</v>
      </c>
      <c r="F45" t="s">
        <v>4449</v>
      </c>
      <c r="I45" s="146"/>
      <c r="J45" s="146"/>
      <c r="K45" s="146"/>
      <c r="L45" s="146"/>
    </row>
    <row r="46" spans="5:32">
      <c r="E46" t="s">
        <v>2326</v>
      </c>
      <c r="F46" t="s">
        <v>2703</v>
      </c>
      <c r="G46" s="162"/>
      <c r="H46" s="162"/>
      <c r="I46" s="146"/>
      <c r="J46" s="146"/>
      <c r="K46" s="146"/>
      <c r="L46" s="146"/>
      <c r="AE46" s="150"/>
      <c r="AF46" s="150"/>
    </row>
    <row r="47" spans="5:32">
      <c r="E47" s="57" t="s">
        <v>3149</v>
      </c>
      <c r="F47" s="57" t="s">
        <v>3150</v>
      </c>
      <c r="I47" s="146"/>
      <c r="J47" s="146"/>
      <c r="K47" s="146"/>
      <c r="L47" s="146"/>
      <c r="AE47" s="150"/>
      <c r="AF47" s="150"/>
    </row>
    <row r="48" spans="5:32">
      <c r="E48" t="s">
        <v>2324</v>
      </c>
      <c r="F48" t="s">
        <v>2324</v>
      </c>
      <c r="I48" s="146"/>
      <c r="J48" s="146"/>
      <c r="K48" s="146"/>
      <c r="L48" s="146"/>
    </row>
    <row r="49" spans="5:32">
      <c r="E49" t="s">
        <v>2322</v>
      </c>
      <c r="F49" t="s">
        <v>2681</v>
      </c>
      <c r="I49" s="146"/>
      <c r="J49" s="146"/>
      <c r="K49" s="146"/>
      <c r="L49" s="146"/>
    </row>
    <row r="50" spans="5:32">
      <c r="E50" t="s">
        <v>2320</v>
      </c>
      <c r="F50" t="s">
        <v>2320</v>
      </c>
      <c r="I50" s="146"/>
      <c r="J50" s="146"/>
      <c r="K50" s="146"/>
      <c r="L50" s="146"/>
    </row>
    <row r="51" spans="5:32">
      <c r="E51" t="s">
        <v>2318</v>
      </c>
      <c r="F51" t="s">
        <v>2675</v>
      </c>
      <c r="I51" s="146"/>
      <c r="J51" s="146"/>
      <c r="K51" s="146"/>
      <c r="L51" s="146"/>
    </row>
    <row r="52" spans="5:32">
      <c r="E52" t="s">
        <v>2316</v>
      </c>
      <c r="F52" t="s">
        <v>2673</v>
      </c>
      <c r="I52" s="146"/>
      <c r="J52" s="146"/>
      <c r="K52" s="146"/>
      <c r="L52" s="146"/>
    </row>
    <row r="53" spans="5:32">
      <c r="E53" t="s">
        <v>2314</v>
      </c>
      <c r="F53" t="s">
        <v>2671</v>
      </c>
      <c r="I53" s="146"/>
      <c r="J53" s="146"/>
      <c r="K53" s="146"/>
      <c r="L53" s="146"/>
    </row>
    <row r="54" spans="5:32">
      <c r="E54" t="s">
        <v>2312</v>
      </c>
      <c r="F54" t="s">
        <v>2312</v>
      </c>
      <c r="I54" s="146"/>
      <c r="J54" s="146"/>
      <c r="K54" s="146"/>
      <c r="L54" s="146"/>
    </row>
    <row r="55" spans="5:32">
      <c r="E55" t="s">
        <v>2310</v>
      </c>
      <c r="F55" t="s">
        <v>2666</v>
      </c>
      <c r="I55" s="146"/>
      <c r="J55" s="146"/>
      <c r="K55" s="146"/>
      <c r="L55" s="146"/>
    </row>
    <row r="56" spans="5:32" ht="15" customHeight="1">
      <c r="E56" s="57" t="s">
        <v>2310</v>
      </c>
      <c r="F56" s="57" t="s">
        <v>3151</v>
      </c>
      <c r="I56" s="146"/>
      <c r="J56" s="146"/>
      <c r="K56" s="146"/>
      <c r="L56" s="146"/>
    </row>
    <row r="57" spans="5:32">
      <c r="E57" s="57" t="s">
        <v>3305</v>
      </c>
      <c r="F57" s="57" t="s">
        <v>3306</v>
      </c>
      <c r="I57" s="146"/>
      <c r="J57" s="146"/>
      <c r="K57" s="146"/>
      <c r="L57" s="146"/>
    </row>
    <row r="58" spans="5:32">
      <c r="E58" t="s">
        <v>2308</v>
      </c>
      <c r="F58" t="s">
        <v>2660</v>
      </c>
      <c r="I58" s="146"/>
      <c r="J58" s="146"/>
      <c r="K58" s="146"/>
      <c r="L58" s="146"/>
    </row>
    <row r="59" spans="5:32">
      <c r="E59" t="s">
        <v>2306</v>
      </c>
      <c r="F59" t="s">
        <v>2631</v>
      </c>
      <c r="I59" s="146"/>
      <c r="J59" s="146"/>
      <c r="K59" s="146"/>
      <c r="L59" s="146"/>
      <c r="O59" s="160"/>
      <c r="P59" s="160"/>
    </row>
    <row r="60" spans="5:32">
      <c r="E60" t="s">
        <v>2304</v>
      </c>
      <c r="F60" t="s">
        <v>2630</v>
      </c>
      <c r="I60" s="146"/>
      <c r="J60" s="146"/>
      <c r="K60" s="146"/>
      <c r="L60" s="146"/>
      <c r="O60" s="160"/>
      <c r="P60" s="160"/>
    </row>
    <row r="61" spans="5:32">
      <c r="E61" t="s">
        <v>3315</v>
      </c>
      <c r="F61" t="s">
        <v>3315</v>
      </c>
      <c r="I61" s="146"/>
      <c r="J61" s="146"/>
      <c r="K61" s="146"/>
      <c r="L61" s="146"/>
      <c r="O61" s="160"/>
      <c r="P61" s="160"/>
    </row>
    <row r="62" spans="5:32">
      <c r="E62" t="s">
        <v>2302</v>
      </c>
      <c r="F62" t="s">
        <v>2627</v>
      </c>
      <c r="I62" s="146"/>
      <c r="J62" s="146"/>
      <c r="K62" s="146"/>
      <c r="L62" s="146"/>
    </row>
    <row r="63" spans="5:32">
      <c r="E63" t="s">
        <v>2300</v>
      </c>
      <c r="F63" t="s">
        <v>2626</v>
      </c>
      <c r="I63" s="146"/>
      <c r="J63" s="146"/>
      <c r="K63" s="146"/>
      <c r="L63" s="146"/>
      <c r="AE63" s="150"/>
      <c r="AF63" s="150"/>
    </row>
    <row r="64" spans="5:32">
      <c r="E64" t="s">
        <v>2298</v>
      </c>
      <c r="F64" t="s">
        <v>2615</v>
      </c>
      <c r="I64" s="146"/>
      <c r="J64" s="146"/>
      <c r="K64" s="146"/>
      <c r="L64" s="146"/>
      <c r="M64" s="160"/>
      <c r="N64" s="160"/>
    </row>
    <row r="65" spans="5:24">
      <c r="E65" t="s">
        <v>2296</v>
      </c>
      <c r="F65" t="s">
        <v>2614</v>
      </c>
      <c r="I65" s="146"/>
      <c r="J65" s="146"/>
      <c r="K65" s="146"/>
      <c r="L65" s="146"/>
      <c r="M65" s="160"/>
      <c r="N65" s="160"/>
      <c r="U65" s="160"/>
      <c r="V65" s="160"/>
      <c r="W65" s="160"/>
      <c r="X65" s="160"/>
    </row>
    <row r="66" spans="5:24">
      <c r="E66" s="147" t="s">
        <v>2294</v>
      </c>
      <c r="F66" s="147" t="s">
        <v>2610</v>
      </c>
      <c r="I66" s="146"/>
      <c r="J66" s="146"/>
      <c r="K66" s="146"/>
      <c r="L66" s="146"/>
      <c r="M66" s="160"/>
      <c r="N66" s="160"/>
      <c r="U66" s="160"/>
      <c r="V66" s="160"/>
      <c r="W66" s="160"/>
      <c r="X66" s="160"/>
    </row>
    <row r="67" spans="5:24">
      <c r="E67" t="s">
        <v>2292</v>
      </c>
      <c r="F67" t="s">
        <v>2609</v>
      </c>
      <c r="I67" s="146"/>
      <c r="J67" s="146"/>
      <c r="K67" s="146"/>
      <c r="L67" s="146"/>
      <c r="M67" s="160"/>
      <c r="N67" s="160"/>
      <c r="U67" s="160"/>
      <c r="V67" s="160"/>
      <c r="W67" s="160"/>
      <c r="X67" s="160"/>
    </row>
    <row r="68" spans="5:24">
      <c r="E68" t="s">
        <v>2290</v>
      </c>
      <c r="F68" t="s">
        <v>2608</v>
      </c>
      <c r="I68" s="146"/>
      <c r="J68" s="146"/>
      <c r="K68" s="146"/>
      <c r="L68" s="146"/>
      <c r="U68" s="160"/>
      <c r="V68" s="160"/>
      <c r="W68" s="160"/>
      <c r="X68" s="160"/>
    </row>
    <row r="69" spans="5:24">
      <c r="E69"/>
      <c r="F69"/>
      <c r="I69" s="146"/>
      <c r="J69" s="146"/>
      <c r="K69" s="146"/>
      <c r="L69" s="146"/>
    </row>
    <row r="70" spans="5:24">
      <c r="E70"/>
      <c r="F70"/>
      <c r="I70" s="146"/>
      <c r="J70" s="146"/>
      <c r="K70" s="146"/>
      <c r="L70" s="146"/>
    </row>
    <row r="71" spans="5:24">
      <c r="E71"/>
      <c r="F71"/>
      <c r="I71" s="146"/>
      <c r="J71" s="146"/>
      <c r="K71" s="146"/>
      <c r="L71" s="146"/>
    </row>
    <row r="72" spans="5:24">
      <c r="E72"/>
      <c r="F72"/>
      <c r="I72" s="146"/>
      <c r="J72" s="146"/>
      <c r="K72" s="146"/>
      <c r="L72" s="146"/>
    </row>
    <row r="73" spans="5:24">
      <c r="E73" s="151" t="s">
        <v>3121</v>
      </c>
      <c r="F73" s="151" t="s">
        <v>4243</v>
      </c>
      <c r="I73" s="146"/>
      <c r="J73" s="146"/>
      <c r="K73" s="146"/>
      <c r="L73" s="146"/>
    </row>
    <row r="74" spans="5:24">
      <c r="E74" t="s">
        <v>2890</v>
      </c>
      <c r="F74" t="s">
        <v>3039</v>
      </c>
      <c r="I74" s="146"/>
      <c r="J74" s="146"/>
      <c r="K74" s="146"/>
      <c r="L74" s="146"/>
    </row>
    <row r="75" spans="5:24">
      <c r="E75" t="s">
        <v>2844</v>
      </c>
      <c r="F75" t="s">
        <v>3040</v>
      </c>
      <c r="I75" s="146"/>
      <c r="J75" s="146"/>
      <c r="K75" s="146"/>
      <c r="L75" s="146"/>
    </row>
    <row r="76" spans="5:24">
      <c r="E76" t="s">
        <v>3041</v>
      </c>
      <c r="F76" t="s">
        <v>2834</v>
      </c>
      <c r="I76" s="146"/>
      <c r="J76" s="146"/>
      <c r="K76" s="146"/>
      <c r="L76" s="146"/>
    </row>
    <row r="77" spans="5:24">
      <c r="E77" t="s">
        <v>2826</v>
      </c>
      <c r="F77" t="s">
        <v>2826</v>
      </c>
      <c r="I77" s="146"/>
      <c r="J77" s="146"/>
      <c r="K77" s="146"/>
      <c r="L77" s="146"/>
    </row>
    <row r="78" spans="5:24">
      <c r="E78" t="s">
        <v>2650</v>
      </c>
      <c r="F78" t="s">
        <v>2649</v>
      </c>
      <c r="I78" s="146"/>
      <c r="J78" s="146"/>
      <c r="K78" s="146"/>
      <c r="L78" s="146"/>
    </row>
    <row r="79" spans="5:24">
      <c r="E79" t="s">
        <v>2713</v>
      </c>
      <c r="F79" t="s">
        <v>2712</v>
      </c>
      <c r="I79" s="146"/>
      <c r="J79" s="146"/>
      <c r="K79" s="146"/>
      <c r="L79" s="146"/>
      <c r="M79" s="160"/>
      <c r="N79" s="160"/>
      <c r="O79" s="160"/>
      <c r="P79" s="160"/>
    </row>
    <row r="80" spans="5:24">
      <c r="E80" t="s">
        <v>2801</v>
      </c>
      <c r="F80" t="s">
        <v>2800</v>
      </c>
      <c r="I80" s="146"/>
      <c r="J80" s="146"/>
      <c r="K80" s="146"/>
      <c r="L80" s="146"/>
      <c r="M80" s="160"/>
      <c r="N80" s="160"/>
      <c r="O80" s="160"/>
      <c r="P80" s="160"/>
      <c r="U80" s="160"/>
      <c r="V80" s="160"/>
      <c r="W80" s="160"/>
      <c r="X80" s="160"/>
    </row>
    <row r="81" spans="5:30">
      <c r="E81" t="s">
        <v>2639</v>
      </c>
      <c r="F81" t="s">
        <v>2638</v>
      </c>
      <c r="I81" s="146"/>
      <c r="J81" s="146"/>
      <c r="K81" s="146"/>
      <c r="L81" s="146"/>
      <c r="O81" s="160"/>
      <c r="P81" s="160"/>
      <c r="U81" s="160"/>
      <c r="V81" s="160"/>
      <c r="W81" s="160"/>
      <c r="X81" s="160"/>
    </row>
    <row r="82" spans="5:30">
      <c r="E82" t="s">
        <v>2633</v>
      </c>
      <c r="F82" t="s">
        <v>2632</v>
      </c>
      <c r="I82" s="146"/>
      <c r="J82" s="146"/>
      <c r="K82" s="146"/>
      <c r="L82" s="146"/>
    </row>
    <row r="83" spans="5:30">
      <c r="E83" t="s">
        <v>2648</v>
      </c>
      <c r="F83" t="s">
        <v>3042</v>
      </c>
      <c r="I83" s="146"/>
      <c r="J83" s="146"/>
      <c r="K83" s="146"/>
      <c r="L83" s="146"/>
    </row>
    <row r="84" spans="5:30">
      <c r="E84" t="s">
        <v>2662</v>
      </c>
      <c r="F84" t="s">
        <v>3043</v>
      </c>
      <c r="I84" s="146"/>
      <c r="J84" s="146"/>
      <c r="K84" s="146"/>
      <c r="L84" s="146"/>
    </row>
    <row r="85" spans="5:30">
      <c r="E85" t="s">
        <v>2670</v>
      </c>
      <c r="F85" t="s">
        <v>2669</v>
      </c>
      <c r="G85" s="162"/>
      <c r="H85" s="162"/>
      <c r="I85" s="146"/>
      <c r="J85" s="146"/>
      <c r="K85" s="146"/>
      <c r="L85" s="146"/>
    </row>
    <row r="86" spans="5:30" ht="15.5">
      <c r="E86" t="s">
        <v>2781</v>
      </c>
      <c r="F86" t="s">
        <v>2780</v>
      </c>
      <c r="G86" s="164"/>
      <c r="H86" s="164"/>
      <c r="I86" s="146"/>
      <c r="J86" s="146"/>
      <c r="K86" s="146"/>
      <c r="L86" s="146"/>
    </row>
    <row r="87" spans="5:30">
      <c r="E87" t="s">
        <v>2775</v>
      </c>
      <c r="F87" t="s">
        <v>2774</v>
      </c>
      <c r="I87" s="146"/>
      <c r="J87" s="146"/>
      <c r="K87" s="146"/>
      <c r="L87" s="146"/>
    </row>
    <row r="88" spans="5:30">
      <c r="E88" t="s">
        <v>2629</v>
      </c>
      <c r="F88" t="s">
        <v>2628</v>
      </c>
      <c r="I88" s="146"/>
      <c r="J88" s="146"/>
      <c r="K88" s="146"/>
      <c r="L88" s="146"/>
    </row>
    <row r="89" spans="5:30">
      <c r="E89" t="s">
        <v>2766</v>
      </c>
      <c r="F89" t="s">
        <v>3044</v>
      </c>
      <c r="I89" s="146"/>
      <c r="J89" s="146"/>
      <c r="K89" s="146"/>
      <c r="L89" s="146"/>
    </row>
    <row r="90" spans="5:30">
      <c r="E90" t="s">
        <v>3045</v>
      </c>
      <c r="F90" t="s">
        <v>3046</v>
      </c>
      <c r="I90" s="146"/>
      <c r="J90" s="146"/>
      <c r="K90" s="146"/>
      <c r="L90" s="146"/>
    </row>
    <row r="91" spans="5:30">
      <c r="E91" t="s">
        <v>2814</v>
      </c>
      <c r="F91" t="s">
        <v>2813</v>
      </c>
      <c r="I91" s="146"/>
      <c r="J91" s="146"/>
      <c r="K91" s="146"/>
      <c r="L91" s="146"/>
    </row>
    <row r="92" spans="5:30">
      <c r="E92" t="s">
        <v>2637</v>
      </c>
      <c r="F92" t="s">
        <v>2636</v>
      </c>
      <c r="I92" s="146"/>
      <c r="J92" s="146"/>
      <c r="K92" s="146"/>
      <c r="L92" s="146"/>
    </row>
    <row r="93" spans="5:30">
      <c r="E93" t="s">
        <v>3047</v>
      </c>
      <c r="F93" t="s">
        <v>2611</v>
      </c>
      <c r="I93" s="146"/>
      <c r="J93" s="146"/>
      <c r="K93" s="146"/>
      <c r="L93" s="146"/>
    </row>
    <row r="94" spans="5:30">
      <c r="E94" t="s">
        <v>2692</v>
      </c>
      <c r="F94" t="s">
        <v>2691</v>
      </c>
      <c r="I94" s="146"/>
      <c r="J94" s="146"/>
      <c r="K94" s="146"/>
      <c r="L94" s="146"/>
    </row>
    <row r="95" spans="5:30">
      <c r="E95" t="s">
        <v>2766</v>
      </c>
      <c r="F95" t="s">
        <v>2765</v>
      </c>
      <c r="I95" s="146"/>
      <c r="J95" s="146"/>
      <c r="K95" s="146"/>
      <c r="L95" s="146"/>
    </row>
    <row r="96" spans="5:30">
      <c r="E96" t="s">
        <v>2741</v>
      </c>
      <c r="F96" t="s">
        <v>2740</v>
      </c>
      <c r="I96" s="146"/>
      <c r="J96" s="146"/>
      <c r="K96" s="146"/>
      <c r="L96" s="146"/>
      <c r="AC96" s="160"/>
      <c r="AD96" s="160"/>
    </row>
    <row r="97" spans="5:28">
      <c r="E97" t="s">
        <v>2466</v>
      </c>
      <c r="F97" t="s">
        <v>2771</v>
      </c>
      <c r="I97" s="146"/>
      <c r="J97" s="146"/>
      <c r="K97" s="146"/>
      <c r="L97" s="146"/>
      <c r="Y97" s="160"/>
      <c r="Z97" s="160"/>
      <c r="AA97" s="160"/>
      <c r="AB97" s="160"/>
    </row>
    <row r="98" spans="5:28">
      <c r="E98" t="s">
        <v>2652</v>
      </c>
      <c r="F98" t="s">
        <v>2651</v>
      </c>
      <c r="I98" s="146"/>
      <c r="J98" s="146"/>
      <c r="K98" s="146"/>
      <c r="L98" s="146"/>
      <c r="O98" s="160"/>
      <c r="P98" s="160"/>
    </row>
    <row r="99" spans="5:28">
      <c r="E99" t="s">
        <v>2985</v>
      </c>
      <c r="F99" t="s">
        <v>2984</v>
      </c>
      <c r="I99" s="146"/>
      <c r="J99" s="146"/>
      <c r="K99" s="146"/>
      <c r="L99" s="146"/>
      <c r="M99" s="160"/>
      <c r="N99" s="160"/>
      <c r="O99" s="160"/>
      <c r="P99" s="160"/>
    </row>
    <row r="100" spans="5:28">
      <c r="E100" t="s">
        <v>2655</v>
      </c>
      <c r="F100" t="s">
        <v>2654</v>
      </c>
      <c r="I100" s="146"/>
      <c r="J100" s="146"/>
      <c r="K100" s="146"/>
      <c r="L100" s="146"/>
      <c r="M100" s="160"/>
      <c r="N100" s="160"/>
      <c r="O100" s="160"/>
      <c r="P100" s="160"/>
      <c r="U100" s="160"/>
      <c r="V100" s="160"/>
      <c r="W100" s="160"/>
      <c r="X100" s="160"/>
    </row>
    <row r="101" spans="5:28">
      <c r="E101" t="s">
        <v>2643</v>
      </c>
      <c r="F101" t="s">
        <v>2642</v>
      </c>
      <c r="I101" s="146"/>
      <c r="J101" s="146"/>
      <c r="K101" s="146"/>
      <c r="L101" s="146"/>
      <c r="U101" s="160"/>
      <c r="V101" s="160"/>
      <c r="W101" s="160"/>
      <c r="X101" s="160"/>
    </row>
    <row r="102" spans="5:28">
      <c r="E102" t="s">
        <v>2875</v>
      </c>
      <c r="F102" t="s">
        <v>2874</v>
      </c>
      <c r="I102" s="146"/>
      <c r="J102" s="146"/>
      <c r="K102" s="146"/>
      <c r="L102" s="146"/>
    </row>
    <row r="103" spans="5:28">
      <c r="E103" t="s">
        <v>2622</v>
      </c>
      <c r="F103" t="s">
        <v>2621</v>
      </c>
      <c r="I103" s="146"/>
      <c r="J103" s="146"/>
      <c r="K103" s="146"/>
      <c r="L103" s="146"/>
    </row>
    <row r="104" spans="5:28">
      <c r="E104" t="s">
        <v>2336</v>
      </c>
      <c r="F104" t="s">
        <v>3048</v>
      </c>
      <c r="I104" s="146"/>
      <c r="J104" s="146"/>
      <c r="K104" s="146"/>
      <c r="L104" s="146"/>
    </row>
    <row r="105" spans="5:28">
      <c r="E105" t="s">
        <v>2814</v>
      </c>
      <c r="F105" t="s">
        <v>3049</v>
      </c>
      <c r="G105" s="162"/>
      <c r="H105" s="162"/>
      <c r="I105" s="146"/>
      <c r="J105" s="146"/>
      <c r="K105" s="146"/>
      <c r="L105" s="146"/>
    </row>
    <row r="106" spans="5:28">
      <c r="E106" t="s">
        <v>2719</v>
      </c>
      <c r="F106" t="s">
        <v>2718</v>
      </c>
      <c r="I106" s="146"/>
      <c r="J106" s="146"/>
      <c r="K106" s="146"/>
      <c r="L106" s="146"/>
    </row>
    <row r="107" spans="5:28">
      <c r="E107" t="s">
        <v>2716</v>
      </c>
      <c r="F107" t="s">
        <v>2715</v>
      </c>
      <c r="I107" s="146"/>
      <c r="J107" s="146"/>
      <c r="K107" s="146"/>
      <c r="L107" s="146"/>
    </row>
    <row r="108" spans="5:28">
      <c r="E108" t="s">
        <v>2687</v>
      </c>
      <c r="F108" t="s">
        <v>2686</v>
      </c>
      <c r="I108" s="146"/>
      <c r="J108" s="146"/>
      <c r="K108" s="146"/>
      <c r="L108" s="146"/>
    </row>
    <row r="109" spans="5:28">
      <c r="E109" t="s">
        <v>2618</v>
      </c>
      <c r="F109" t="s">
        <v>3050</v>
      </c>
      <c r="I109" s="146"/>
      <c r="J109" s="146"/>
      <c r="K109" s="146"/>
      <c r="L109" s="146"/>
    </row>
    <row r="110" spans="5:28">
      <c r="E110" t="s">
        <v>2612</v>
      </c>
      <c r="F110" t="s">
        <v>2613</v>
      </c>
      <c r="I110" s="146"/>
      <c r="J110" s="146"/>
      <c r="K110" s="146"/>
      <c r="L110" s="146"/>
    </row>
    <row r="111" spans="5:28">
      <c r="E111" t="s">
        <v>3051</v>
      </c>
      <c r="F111" t="s">
        <v>2661</v>
      </c>
      <c r="I111" s="146"/>
      <c r="J111" s="146"/>
      <c r="K111" s="146"/>
      <c r="L111" s="146"/>
    </row>
    <row r="112" spans="5:28">
      <c r="E112" t="s">
        <v>2646</v>
      </c>
      <c r="F112" t="s">
        <v>2645</v>
      </c>
      <c r="I112" s="146"/>
      <c r="J112" s="146"/>
      <c r="K112" s="146"/>
      <c r="L112" s="146"/>
    </row>
    <row r="113" spans="5:12">
      <c r="E113" t="s">
        <v>2689</v>
      </c>
      <c r="F113" t="s">
        <v>2688</v>
      </c>
      <c r="I113" s="146"/>
      <c r="J113" s="146"/>
      <c r="K113" s="146"/>
      <c r="L113" s="146"/>
    </row>
    <row r="114" spans="5:12">
      <c r="E114" t="s">
        <v>2746</v>
      </c>
      <c r="F114" t="s">
        <v>2745</v>
      </c>
      <c r="I114" s="146"/>
      <c r="J114" s="146"/>
      <c r="K114" s="146"/>
      <c r="L114" s="146"/>
    </row>
    <row r="115" spans="5:12">
      <c r="E115" t="s">
        <v>2785</v>
      </c>
      <c r="F115" t="s">
        <v>2784</v>
      </c>
    </row>
    <row r="116" spans="5:12">
      <c r="E116" t="s">
        <v>2738</v>
      </c>
      <c r="F116" t="s">
        <v>2737</v>
      </c>
    </row>
    <row r="117" spans="5:12">
      <c r="E117" t="s">
        <v>2709</v>
      </c>
      <c r="F117" t="s">
        <v>2708</v>
      </c>
    </row>
    <row r="118" spans="5:12">
      <c r="E118" t="s">
        <v>2336</v>
      </c>
      <c r="F118" t="s">
        <v>2721</v>
      </c>
    </row>
    <row r="119" spans="5:12">
      <c r="E119" t="s">
        <v>2296</v>
      </c>
      <c r="F119" t="s">
        <v>3052</v>
      </c>
    </row>
    <row r="120" spans="5:12">
      <c r="E120" t="s">
        <v>3005</v>
      </c>
      <c r="F120" t="s">
        <v>3004</v>
      </c>
    </row>
    <row r="121" spans="5:12">
      <c r="E121" t="s">
        <v>2967</v>
      </c>
      <c r="F121" t="s">
        <v>2966</v>
      </c>
    </row>
    <row r="122" spans="5:12">
      <c r="E122" t="s">
        <v>2659</v>
      </c>
      <c r="F122" t="s">
        <v>2658</v>
      </c>
    </row>
    <row r="123" spans="5:12">
      <c r="E123" t="s">
        <v>2698</v>
      </c>
      <c r="F123" t="s">
        <v>2696</v>
      </c>
    </row>
    <row r="124" spans="5:12">
      <c r="E124" t="s">
        <v>2692</v>
      </c>
      <c r="F124" t="s">
        <v>3053</v>
      </c>
    </row>
    <row r="125" spans="5:12">
      <c r="E125" t="s">
        <v>3054</v>
      </c>
      <c r="F125" t="s">
        <v>2656</v>
      </c>
    </row>
    <row r="126" spans="5:12">
      <c r="E126" t="s">
        <v>2701</v>
      </c>
      <c r="F126" t="s">
        <v>2700</v>
      </c>
    </row>
    <row r="127" spans="5:12">
      <c r="E127" t="s">
        <v>2800</v>
      </c>
      <c r="F127" t="s">
        <v>2807</v>
      </c>
    </row>
    <row r="128" spans="5:12">
      <c r="E128" t="s">
        <v>2726</v>
      </c>
      <c r="F128" t="s">
        <v>2725</v>
      </c>
    </row>
    <row r="129" spans="5:6">
      <c r="E129" t="s">
        <v>2789</v>
      </c>
      <c r="F129" t="s">
        <v>3055</v>
      </c>
    </row>
    <row r="130" spans="5:6">
      <c r="E130" t="s">
        <v>3056</v>
      </c>
      <c r="F130" t="s">
        <v>2679</v>
      </c>
    </row>
    <row r="131" spans="5:6">
      <c r="E131" t="s">
        <v>2844</v>
      </c>
      <c r="F131" t="s">
        <v>2843</v>
      </c>
    </row>
    <row r="132" spans="5:6">
      <c r="E132" t="s">
        <v>3057</v>
      </c>
      <c r="F132" t="s">
        <v>2634</v>
      </c>
    </row>
    <row r="133" spans="5:6">
      <c r="E133" t="s">
        <v>2665</v>
      </c>
      <c r="F133" t="s">
        <v>2664</v>
      </c>
    </row>
    <row r="134" spans="5:6">
      <c r="E134" t="s">
        <v>2663</v>
      </c>
      <c r="F134" t="s">
        <v>2663</v>
      </c>
    </row>
    <row r="135" spans="5:6">
      <c r="E135" t="s">
        <v>2662</v>
      </c>
      <c r="F135" t="s">
        <v>3058</v>
      </c>
    </row>
    <row r="136" spans="5:6">
      <c r="E136" t="s">
        <v>2949</v>
      </c>
      <c r="F136" t="s">
        <v>2948</v>
      </c>
    </row>
    <row r="137" spans="5:6">
      <c r="E137" t="s">
        <v>2678</v>
      </c>
      <c r="F137" t="s">
        <v>2677</v>
      </c>
    </row>
    <row r="138" spans="5:6">
      <c r="E138" t="s">
        <v>3059</v>
      </c>
      <c r="F138" t="s">
        <v>3060</v>
      </c>
    </row>
    <row r="139" spans="5:6">
      <c r="E139" t="s">
        <v>2754</v>
      </c>
      <c r="F139" t="s">
        <v>3061</v>
      </c>
    </row>
    <row r="140" spans="5:6">
      <c r="E140" t="s">
        <v>2648</v>
      </c>
      <c r="F140" t="s">
        <v>3062</v>
      </c>
    </row>
    <row r="141" spans="5:6">
      <c r="E141" t="s">
        <v>3063</v>
      </c>
      <c r="F141" t="s">
        <v>2743</v>
      </c>
    </row>
    <row r="142" spans="5:6">
      <c r="E142" t="s">
        <v>2653</v>
      </c>
      <c r="F142" t="s">
        <v>2653</v>
      </c>
    </row>
    <row r="143" spans="5:6">
      <c r="E143" t="s">
        <v>3064</v>
      </c>
      <c r="F143" t="s">
        <v>2657</v>
      </c>
    </row>
    <row r="144" spans="5:6">
      <c r="E144" t="s">
        <v>3065</v>
      </c>
      <c r="F144" t="s">
        <v>2788</v>
      </c>
    </row>
    <row r="145" spans="5:6">
      <c r="E145" t="s">
        <v>2648</v>
      </c>
      <c r="F145" t="s">
        <v>2647</v>
      </c>
    </row>
    <row r="146" spans="5:6">
      <c r="E146" t="s">
        <v>2778</v>
      </c>
      <c r="F146" t="s">
        <v>2777</v>
      </c>
    </row>
    <row r="147" spans="5:6">
      <c r="E147" t="s">
        <v>2696</v>
      </c>
      <c r="F147" t="s">
        <v>2695</v>
      </c>
    </row>
    <row r="148" spans="5:6">
      <c r="E148" t="s">
        <v>2692</v>
      </c>
      <c r="F148" t="s">
        <v>3066</v>
      </c>
    </row>
    <row r="149" spans="5:6">
      <c r="E149" t="s">
        <v>3067</v>
      </c>
      <c r="F149" t="s">
        <v>2644</v>
      </c>
    </row>
    <row r="150" spans="5:6">
      <c r="E150" t="s">
        <v>2668</v>
      </c>
      <c r="F150" t="s">
        <v>2667</v>
      </c>
    </row>
    <row r="151" spans="5:6">
      <c r="E151" t="s">
        <v>2625</v>
      </c>
      <c r="F151" t="s">
        <v>2624</v>
      </c>
    </row>
    <row r="152" spans="5:6">
      <c r="E152" t="s">
        <v>2641</v>
      </c>
      <c r="F152" t="s">
        <v>2640</v>
      </c>
    </row>
    <row r="153" spans="5:6">
      <c r="E153" t="s">
        <v>2300</v>
      </c>
      <c r="F153" t="s">
        <v>2627</v>
      </c>
    </row>
    <row r="154" spans="5:6">
      <c r="E154" t="s">
        <v>3068</v>
      </c>
      <c r="F154" t="s">
        <v>2753</v>
      </c>
    </row>
    <row r="155" spans="5:6">
      <c r="E155" t="s">
        <v>3069</v>
      </c>
      <c r="F155" t="s">
        <v>2889</v>
      </c>
    </row>
    <row r="156" spans="5:6">
      <c r="E156" t="s">
        <v>2684</v>
      </c>
      <c r="F156" t="s">
        <v>2683</v>
      </c>
    </row>
    <row r="157" spans="5:6">
      <c r="E157" t="s">
        <v>2635</v>
      </c>
      <c r="F157" t="s">
        <v>3070</v>
      </c>
    </row>
    <row r="158" spans="5:6">
      <c r="E158" t="s">
        <v>2620</v>
      </c>
      <c r="F158" t="s">
        <v>2619</v>
      </c>
    </row>
    <row r="159" spans="5:6">
      <c r="E159" t="s">
        <v>2623</v>
      </c>
      <c r="F159" t="s">
        <v>2623</v>
      </c>
    </row>
    <row r="160" spans="5:6">
      <c r="E160" t="s">
        <v>2623</v>
      </c>
      <c r="F160" t="s">
        <v>2623</v>
      </c>
    </row>
    <row r="161" spans="5:6">
      <c r="E161" t="s">
        <v>2617</v>
      </c>
      <c r="F161" t="s">
        <v>2616</v>
      </c>
    </row>
    <row r="162" spans="5:6">
      <c r="E162" s="151"/>
      <c r="F162" s="151"/>
    </row>
    <row r="164" spans="5:6">
      <c r="F164"/>
    </row>
    <row r="171" spans="5:6">
      <c r="F171"/>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BV126"/>
  <sheetViews>
    <sheetView topLeftCell="A100" zoomScaleNormal="100" workbookViewId="0">
      <selection activeCell="W10" sqref="W10:AC11"/>
    </sheetView>
  </sheetViews>
  <sheetFormatPr baseColWidth="10" defaultColWidth="27.453125" defaultRowHeight="13"/>
  <cols>
    <col min="1" max="1" width="33" style="139" customWidth="1"/>
    <col min="2" max="17" width="33" style="131" customWidth="1"/>
    <col min="18" max="18" width="20.54296875" style="131" customWidth="1"/>
    <col min="19" max="19" width="24.453125" style="131" customWidth="1"/>
    <col min="20" max="20" width="33" style="139" customWidth="1"/>
    <col min="21" max="22" width="33" style="131" customWidth="1"/>
    <col min="23" max="23" width="33" style="139" customWidth="1"/>
    <col min="24" max="25" width="33" style="131" customWidth="1"/>
    <col min="26" max="26" width="33" style="139" customWidth="1"/>
    <col min="27" max="28" width="33" style="131" customWidth="1"/>
    <col min="29" max="29" width="33" style="139" customWidth="1"/>
    <col min="30" max="31" width="33" style="131" customWidth="1"/>
    <col min="32" max="32" width="33" style="139" customWidth="1"/>
    <col min="33" max="34" width="33" style="131" customWidth="1"/>
    <col min="35" max="35" width="33" style="139" customWidth="1"/>
    <col min="36" max="38" width="33" style="131" customWidth="1"/>
    <col min="39" max="39" width="33" style="139" customWidth="1"/>
    <col min="40" max="42" width="33" style="131" customWidth="1"/>
    <col min="43" max="43" width="33" style="139" customWidth="1"/>
    <col min="44" max="46" width="33" style="131" customWidth="1"/>
    <col min="47" max="47" width="33" style="139" customWidth="1"/>
    <col min="48" max="50" width="33" style="131" customWidth="1"/>
    <col min="51" max="51" width="33" style="139" customWidth="1"/>
    <col min="52" max="54" width="33" style="131" customWidth="1"/>
    <col min="55" max="55" width="33" style="139" customWidth="1"/>
    <col min="56" max="58" width="33" style="131" customWidth="1"/>
    <col min="59" max="59" width="33" style="139" customWidth="1"/>
    <col min="60" max="62" width="33" style="131" customWidth="1"/>
    <col min="63" max="63" width="33" style="139" customWidth="1"/>
    <col min="64" max="66" width="33" style="131" customWidth="1"/>
    <col min="67" max="67" width="33" style="139" customWidth="1"/>
    <col min="68" max="70" width="33" style="131" customWidth="1"/>
    <col min="71" max="71" width="33" style="139" customWidth="1"/>
    <col min="72" max="74" width="33" style="131" customWidth="1"/>
    <col min="75" max="16384" width="27.453125" style="140"/>
  </cols>
  <sheetData>
    <row r="1" spans="1:72" s="11" customFormat="1" ht="14.5">
      <c r="A1" s="157" t="str">
        <f>START!B9</f>
        <v>English (default)</v>
      </c>
      <c r="B1" s="128" t="s">
        <v>239</v>
      </c>
      <c r="C1" s="128" t="s">
        <v>241</v>
      </c>
      <c r="D1" s="128" t="s">
        <v>239</v>
      </c>
      <c r="E1" s="128" t="s">
        <v>241</v>
      </c>
      <c r="F1" s="128" t="s">
        <v>239</v>
      </c>
      <c r="G1" s="128" t="s">
        <v>241</v>
      </c>
      <c r="H1" s="178" t="s">
        <v>239</v>
      </c>
      <c r="I1" s="179" t="s">
        <v>241</v>
      </c>
      <c r="J1" s="179" t="s">
        <v>239</v>
      </c>
      <c r="K1" s="179" t="s">
        <v>241</v>
      </c>
      <c r="L1" s="179" t="s">
        <v>239</v>
      </c>
      <c r="M1" s="180" t="s">
        <v>241</v>
      </c>
      <c r="N1" s="128" t="s">
        <v>239</v>
      </c>
      <c r="O1" s="128" t="s">
        <v>241</v>
      </c>
      <c r="P1" s="128" t="s">
        <v>239</v>
      </c>
      <c r="Q1" s="128" t="s">
        <v>241</v>
      </c>
      <c r="R1" s="127" t="str">
        <f>START!$B$9</f>
        <v>English (default)</v>
      </c>
      <c r="S1" s="128" t="s">
        <v>239</v>
      </c>
      <c r="T1" s="128" t="s">
        <v>241</v>
      </c>
      <c r="U1" s="127" t="str">
        <f>START!$B$9</f>
        <v>English (default)</v>
      </c>
      <c r="V1" s="128" t="s">
        <v>239</v>
      </c>
      <c r="W1" s="128" t="s">
        <v>241</v>
      </c>
      <c r="X1" s="127" t="str">
        <f>START!$B$9</f>
        <v>English (default)</v>
      </c>
      <c r="Y1" s="128" t="s">
        <v>239</v>
      </c>
      <c r="Z1" s="128" t="s">
        <v>241</v>
      </c>
      <c r="AA1" s="127" t="str">
        <f>START!$B$9</f>
        <v>English (default)</v>
      </c>
      <c r="AB1" s="128" t="s">
        <v>239</v>
      </c>
      <c r="AC1" s="128" t="s">
        <v>241</v>
      </c>
      <c r="AD1" s="127" t="str">
        <f>START!$B$9</f>
        <v>English (default)</v>
      </c>
      <c r="AE1" s="128" t="s">
        <v>239</v>
      </c>
      <c r="AF1" s="128" t="s">
        <v>241</v>
      </c>
      <c r="AG1" s="127" t="str">
        <f>START!$B$9</f>
        <v>English (default)</v>
      </c>
      <c r="AH1" s="128" t="s">
        <v>239</v>
      </c>
      <c r="AI1" s="128" t="s">
        <v>240</v>
      </c>
      <c r="AJ1" s="128" t="s">
        <v>241</v>
      </c>
      <c r="AK1" s="127" t="str">
        <f>START!$B$9</f>
        <v>English (default)</v>
      </c>
      <c r="AL1" s="128" t="s">
        <v>239</v>
      </c>
      <c r="AM1" s="128" t="s">
        <v>240</v>
      </c>
      <c r="AN1" s="128" t="s">
        <v>241</v>
      </c>
      <c r="AO1" s="127" t="str">
        <f>START!$B$9</f>
        <v>English (default)</v>
      </c>
      <c r="AP1" s="128" t="s">
        <v>239</v>
      </c>
      <c r="AQ1" s="128" t="s">
        <v>240</v>
      </c>
      <c r="AR1" s="128" t="s">
        <v>241</v>
      </c>
      <c r="AS1" s="127" t="str">
        <f>START!$B$9</f>
        <v>English (default)</v>
      </c>
      <c r="AT1" s="128" t="s">
        <v>239</v>
      </c>
      <c r="AU1" s="128" t="s">
        <v>240</v>
      </c>
      <c r="AV1" s="128" t="s">
        <v>241</v>
      </c>
      <c r="AW1" s="127" t="str">
        <f>START!$B$9</f>
        <v>English (default)</v>
      </c>
      <c r="AX1" s="128" t="s">
        <v>239</v>
      </c>
      <c r="AY1" s="128" t="s">
        <v>240</v>
      </c>
      <c r="AZ1" s="128" t="s">
        <v>241</v>
      </c>
      <c r="BA1" s="127" t="str">
        <f>START!$B$9</f>
        <v>English (default)</v>
      </c>
      <c r="BB1" s="128" t="s">
        <v>239</v>
      </c>
      <c r="BC1" s="128" t="s">
        <v>240</v>
      </c>
      <c r="BD1" s="128" t="s">
        <v>241</v>
      </c>
      <c r="BE1" s="127" t="str">
        <f>START!$B$9</f>
        <v>English (default)</v>
      </c>
      <c r="BF1" s="128" t="s">
        <v>239</v>
      </c>
      <c r="BG1" s="128" t="s">
        <v>240</v>
      </c>
      <c r="BH1" s="128" t="s">
        <v>241</v>
      </c>
      <c r="BI1" s="127" t="str">
        <f>START!$B$9</f>
        <v>English (default)</v>
      </c>
      <c r="BJ1" s="128" t="s">
        <v>239</v>
      </c>
      <c r="BK1" s="128" t="s">
        <v>240</v>
      </c>
      <c r="BL1" s="128" t="s">
        <v>241</v>
      </c>
      <c r="BM1" s="127" t="str">
        <f>START!$B$9</f>
        <v>English (default)</v>
      </c>
      <c r="BN1" s="128" t="s">
        <v>239</v>
      </c>
      <c r="BO1" s="128" t="s">
        <v>240</v>
      </c>
      <c r="BP1" s="128" t="s">
        <v>241</v>
      </c>
      <c r="BQ1" s="127" t="str">
        <f>START!$B$9</f>
        <v>English (default)</v>
      </c>
      <c r="BR1" s="128" t="s">
        <v>239</v>
      </c>
      <c r="BS1" s="128" t="s">
        <v>240</v>
      </c>
      <c r="BT1" s="128" t="s">
        <v>241</v>
      </c>
    </row>
    <row r="2" spans="1:72" s="11" customFormat="1" ht="36.65" customHeight="1">
      <c r="A2" s="157">
        <f>'PRODUCT &amp; PO'!B13</f>
        <v>0</v>
      </c>
      <c r="B2" s="173" t="s">
        <v>3076</v>
      </c>
      <c r="C2" s="173" t="s">
        <v>3077</v>
      </c>
      <c r="D2" s="173" t="s">
        <v>2593</v>
      </c>
      <c r="E2" s="173" t="s">
        <v>2594</v>
      </c>
      <c r="F2" s="173" t="s">
        <v>3482</v>
      </c>
      <c r="G2" s="174" t="s">
        <v>3481</v>
      </c>
      <c r="H2" s="181" t="s">
        <v>3445</v>
      </c>
      <c r="I2" s="173" t="s">
        <v>3444</v>
      </c>
      <c r="J2" s="173" t="s">
        <v>3447</v>
      </c>
      <c r="K2" s="173" t="s">
        <v>3446</v>
      </c>
      <c r="L2" s="173" t="s">
        <v>3473</v>
      </c>
      <c r="M2" s="182" t="s">
        <v>3474</v>
      </c>
      <c r="N2" s="176" t="s">
        <v>2597</v>
      </c>
      <c r="O2" s="173" t="s">
        <v>2598</v>
      </c>
      <c r="P2" s="173" t="s">
        <v>299</v>
      </c>
      <c r="Q2" s="173" t="s">
        <v>299</v>
      </c>
      <c r="R2" s="152"/>
      <c r="S2" s="128"/>
      <c r="T2" s="128"/>
      <c r="U2" s="152"/>
      <c r="V2" s="128"/>
      <c r="W2" s="128"/>
      <c r="X2" s="153"/>
      <c r="Y2" s="128"/>
      <c r="Z2" s="128"/>
      <c r="AA2" s="153"/>
      <c r="AB2" s="128"/>
      <c r="AC2" s="128"/>
      <c r="AD2" s="153"/>
      <c r="AE2" s="128"/>
      <c r="AF2" s="128"/>
      <c r="AG2" s="153"/>
      <c r="AH2" s="128"/>
      <c r="AI2" s="128"/>
      <c r="AJ2" s="128"/>
      <c r="AK2" s="153"/>
      <c r="AL2" s="128"/>
      <c r="AM2" s="128"/>
      <c r="AN2" s="128"/>
      <c r="AO2" s="153"/>
      <c r="AP2" s="128"/>
      <c r="AQ2" s="128"/>
      <c r="AR2" s="128"/>
      <c r="AS2" s="153"/>
      <c r="AT2" s="128"/>
      <c r="AU2" s="128"/>
      <c r="AV2" s="128"/>
      <c r="AW2" s="153"/>
      <c r="AX2" s="128"/>
      <c r="AY2" s="128"/>
      <c r="AZ2" s="128"/>
      <c r="BA2" s="153"/>
      <c r="BB2" s="128"/>
      <c r="BC2" s="128"/>
      <c r="BD2" s="128"/>
      <c r="BE2" s="153"/>
      <c r="BF2" s="128"/>
      <c r="BG2" s="128"/>
      <c r="BH2" s="128"/>
      <c r="BI2" s="153"/>
      <c r="BJ2" s="128"/>
      <c r="BK2" s="128"/>
      <c r="BL2" s="128"/>
      <c r="BM2" s="153"/>
      <c r="BN2" s="128"/>
      <c r="BO2" s="128"/>
      <c r="BP2" s="128"/>
      <c r="BQ2" s="153"/>
      <c r="BR2" s="128"/>
      <c r="BS2" s="128"/>
      <c r="BT2" s="128"/>
    </row>
    <row r="3" spans="1:72" s="131" customFormat="1" ht="43.5">
      <c r="A3" s="129" t="str">
        <f t="shared" ref="A3:A33" si="0">IF(A$2=B$2,B3,IF(A$2=C$2,C3,IF(A$2=D$2,D3,IF(A$2=E$2,E3,IF(A$2=F$2,F3,IF(A$2=G$2,G3,IF(A$2=H$2,H3,IF(A$2=I$2,I3,IF(A$2=J$2,J3,IF(A$2=K$2,K3,IF(A$2=L$2,L3,IF(A$2=M$2,M3,IF(A$2=N$2,N3,IF(A$2=O$2,O3,IF(A$2=P$2,P3,IF(A$2=Q$2,Q3,""))))))))))))))))</f>
        <v/>
      </c>
      <c r="B3" s="120" t="s">
        <v>3548</v>
      </c>
      <c r="C3" s="121" t="s">
        <v>2601</v>
      </c>
      <c r="D3" s="120" t="s">
        <v>3547</v>
      </c>
      <c r="E3" s="121" t="s">
        <v>3071</v>
      </c>
      <c r="F3" s="120" t="s">
        <v>3549</v>
      </c>
      <c r="G3" s="175" t="s">
        <v>3466</v>
      </c>
      <c r="H3" s="183" t="s">
        <v>3583</v>
      </c>
      <c r="I3" s="184" t="s">
        <v>3573</v>
      </c>
      <c r="J3" s="184" t="s">
        <v>3584</v>
      </c>
      <c r="K3" s="184" t="s">
        <v>3585</v>
      </c>
      <c r="L3" s="184" t="s">
        <v>3588</v>
      </c>
      <c r="M3" s="185" t="s">
        <v>3589</v>
      </c>
      <c r="N3" s="177" t="s">
        <v>4438</v>
      </c>
      <c r="O3" s="121" t="s">
        <v>4435</v>
      </c>
      <c r="P3" s="121"/>
      <c r="Q3" s="121"/>
      <c r="R3" s="129" t="str">
        <f t="shared" ref="R3:R9" si="1">IF(R$1=S$1,S3,(IF(R$1=T$1,T3)))</f>
        <v xml:space="preserve"> Brand (+ style name/number if applicable)</v>
      </c>
      <c r="S3" s="120" t="s">
        <v>2183</v>
      </c>
      <c r="T3" s="121" t="s">
        <v>2184</v>
      </c>
      <c r="U3" s="129" t="str">
        <f>IF(U$1=V$1,V3,IF(U$1=#REF!,#REF!,IF(U$1=W$1,W3)))</f>
        <v xml:space="preserve"> Brand</v>
      </c>
      <c r="V3" s="120" t="s">
        <v>1689</v>
      </c>
      <c r="W3" s="121" t="s">
        <v>528</v>
      </c>
      <c r="X3" s="130" t="e">
        <f>IF($A$1=#REF!,Y3,IF($A$1=#REF!,#REF!,IF($A$1=$Q$1,Z3,)))</f>
        <v>#REF!</v>
      </c>
      <c r="Y3" s="120" t="s">
        <v>1689</v>
      </c>
      <c r="Z3" s="121" t="s">
        <v>528</v>
      </c>
      <c r="AA3" s="130" t="e">
        <f>IF($A$1=#REF!,AB3,IF($A$1=#REF!,#REF!,IF($A$1=$Q$1,AC3,)))</f>
        <v>#REF!</v>
      </c>
      <c r="AB3" s="120" t="s">
        <v>1689</v>
      </c>
      <c r="AC3" s="121" t="s">
        <v>528</v>
      </c>
      <c r="AD3" s="130" t="e">
        <f>IF($A$1=#REF!,AE3,IF($A$1=#REF!,#REF!,IF($A$1=$Q$1,AF3,)))</f>
        <v>#REF!</v>
      </c>
      <c r="AE3" s="120" t="s">
        <v>1689</v>
      </c>
      <c r="AF3" s="121" t="s">
        <v>528</v>
      </c>
      <c r="AG3" s="130" t="e">
        <f>IF($A$1=#REF!,AH3,IF($A$1=#REF!,AI3,IF($A$1=$Q$1,AJ3,)))</f>
        <v>#REF!</v>
      </c>
      <c r="AH3" s="120" t="s">
        <v>1689</v>
      </c>
      <c r="AI3" s="121" t="s">
        <v>206</v>
      </c>
      <c r="AJ3" s="121" t="s">
        <v>528</v>
      </c>
      <c r="AK3" s="130" t="e">
        <f>IF($A$1=#REF!,AL3,IF($A$1=#REF!,AM3,IF($A$1=$Q$1,AN3,)))</f>
        <v>#REF!</v>
      </c>
      <c r="AL3" s="120" t="s">
        <v>1689</v>
      </c>
      <c r="AM3" s="121" t="s">
        <v>206</v>
      </c>
      <c r="AN3" s="121" t="s">
        <v>1930</v>
      </c>
      <c r="AO3" s="130" t="e">
        <f>IF($A$1=#REF!,AP3,IF($A$1=#REF!,AQ3,IF($A$1=$Q$1,AR3,)))</f>
        <v>#REF!</v>
      </c>
      <c r="AP3" s="120" t="s">
        <v>1689</v>
      </c>
      <c r="AQ3" s="121" t="s">
        <v>206</v>
      </c>
      <c r="AR3" s="121" t="s">
        <v>528</v>
      </c>
      <c r="AS3" s="130" t="e">
        <f>IF($A$1=#REF!,AT3,IF($A$1=#REF!,AU3,IF($A$1=$Q$1,AV3,)))</f>
        <v>#REF!</v>
      </c>
      <c r="AT3" s="120" t="s">
        <v>1689</v>
      </c>
      <c r="AU3" s="121" t="s">
        <v>206</v>
      </c>
      <c r="AV3" s="121" t="s">
        <v>528</v>
      </c>
      <c r="AW3" s="130" t="e">
        <f>IF($A$1=#REF!,AX3,IF($A$1=#REF!,AY3,IF($A$1=$Q$1,AZ3,)))</f>
        <v>#REF!</v>
      </c>
      <c r="AX3" s="120" t="s">
        <v>1689</v>
      </c>
      <c r="AY3" s="121" t="s">
        <v>206</v>
      </c>
      <c r="AZ3" s="121" t="s">
        <v>528</v>
      </c>
      <c r="BA3" s="130" t="e">
        <f>IF($A$1=#REF!,BB3,IF($A$1=#REF!,BC3,IF($A$1=$Q$1,BD3,)))</f>
        <v>#REF!</v>
      </c>
      <c r="BB3" s="120" t="s">
        <v>1689</v>
      </c>
      <c r="BC3" s="121" t="s">
        <v>206</v>
      </c>
      <c r="BD3" s="121" t="s">
        <v>528</v>
      </c>
      <c r="BE3" s="130" t="e">
        <f>IF($A$1=#REF!,BF3,IF($A$1=#REF!,BG3,IF($A$1=$Q$1,BH3,)))</f>
        <v>#REF!</v>
      </c>
      <c r="BF3" s="120" t="s">
        <v>1689</v>
      </c>
      <c r="BG3" s="121" t="s">
        <v>1689</v>
      </c>
      <c r="BH3" s="121" t="s">
        <v>1930</v>
      </c>
      <c r="BI3" s="130" t="e">
        <f>IF($A$1=#REF!,BJ3,IF($A$1=#REF!,BK3,IF($A$1=$Q$1,BL3,)))</f>
        <v>#REF!</v>
      </c>
      <c r="BJ3" s="120" t="s">
        <v>1689</v>
      </c>
      <c r="BK3" s="121" t="s">
        <v>206</v>
      </c>
      <c r="BL3" s="121" t="s">
        <v>528</v>
      </c>
      <c r="BM3" s="130" t="e">
        <f>IF($A$1=#REF!,BN3,IF($A$1=#REF!,BO3,IF($A$1=$Q$1,BP3,)))</f>
        <v>#REF!</v>
      </c>
      <c r="BN3" s="120" t="s">
        <v>1689</v>
      </c>
      <c r="BO3" s="121" t="s">
        <v>206</v>
      </c>
      <c r="BP3" s="121" t="s">
        <v>528</v>
      </c>
      <c r="BQ3" s="130" t="e">
        <f>IF($A$1=#REF!,BR3,IF($A$1=#REF!,BS3,IF($A$1=$Q$1,BT3,)))</f>
        <v>#REF!</v>
      </c>
      <c r="BR3" s="120" t="s">
        <v>1689</v>
      </c>
      <c r="BS3" s="121" t="s">
        <v>206</v>
      </c>
      <c r="BT3" s="121" t="s">
        <v>528</v>
      </c>
    </row>
    <row r="4" spans="1:72" s="131" customFormat="1" ht="14.5">
      <c r="A4" s="129" t="str">
        <f t="shared" si="0"/>
        <v/>
      </c>
      <c r="B4" s="120" t="s">
        <v>3025</v>
      </c>
      <c r="C4" s="121" t="s">
        <v>1945</v>
      </c>
      <c r="D4" s="120" t="s">
        <v>3025</v>
      </c>
      <c r="E4" s="121" t="s">
        <v>1945</v>
      </c>
      <c r="F4" s="120" t="s">
        <v>3025</v>
      </c>
      <c r="G4" s="175" t="s">
        <v>1945</v>
      </c>
      <c r="H4" s="183" t="s">
        <v>3025</v>
      </c>
      <c r="I4" s="184" t="s">
        <v>1945</v>
      </c>
      <c r="J4" s="184" t="s">
        <v>3025</v>
      </c>
      <c r="K4" s="184" t="s">
        <v>1945</v>
      </c>
      <c r="L4" s="184" t="s">
        <v>3586</v>
      </c>
      <c r="M4" s="185" t="s">
        <v>3587</v>
      </c>
      <c r="N4" s="177" t="s">
        <v>3025</v>
      </c>
      <c r="O4" s="121" t="s">
        <v>1945</v>
      </c>
      <c r="P4" s="121"/>
      <c r="Q4" s="121"/>
      <c r="R4" s="129" t="str">
        <f t="shared" si="1"/>
        <v xml:space="preserve"> List of set components</v>
      </c>
      <c r="S4" s="120" t="s">
        <v>2181</v>
      </c>
      <c r="T4" s="121" t="s">
        <v>1945</v>
      </c>
      <c r="U4" s="129" t="str">
        <f>IF(U$1=V$1,V4,IF(U$1=#REF!,#REF!,IF(U$1=W$1,W4)))</f>
        <v xml:space="preserve"> List of set components</v>
      </c>
      <c r="V4" s="120" t="s">
        <v>2181</v>
      </c>
      <c r="W4" s="121" t="s">
        <v>1945</v>
      </c>
      <c r="X4" s="130" t="e">
        <f>IF($A$1=#REF!,Y4,IF($A$1=#REF!,#REF!,IF($A$1=$Q$1,Z4,)))</f>
        <v>#REF!</v>
      </c>
      <c r="Y4" s="120" t="s">
        <v>2181</v>
      </c>
      <c r="Z4" s="121" t="s">
        <v>1945</v>
      </c>
      <c r="AA4" s="130" t="e">
        <f>IF($A$1=#REF!,AB4,IF($A$1=#REF!,#REF!,IF($A$1=$Q$1,AC4,)))</f>
        <v>#REF!</v>
      </c>
      <c r="AB4" s="120" t="s">
        <v>2181</v>
      </c>
      <c r="AC4" s="121" t="s">
        <v>1945</v>
      </c>
      <c r="AD4" s="130" t="e">
        <f>IF($A$1=#REF!,AE4,IF($A$1=#REF!,#REF!,IF($A$1=$Q$1,AF4,)))</f>
        <v>#REF!</v>
      </c>
      <c r="AE4" s="120" t="s">
        <v>2181</v>
      </c>
      <c r="AF4" s="121" t="s">
        <v>1945</v>
      </c>
      <c r="AG4" s="130" t="e">
        <f>IF($A$1=#REF!,AH4,IF($A$1=#REF!,AI4,IF($A$1=$Q$1,AJ4,)))</f>
        <v>#REF!</v>
      </c>
      <c r="AH4" s="120" t="s">
        <v>1937</v>
      </c>
      <c r="AI4" s="121" t="s">
        <v>1933</v>
      </c>
      <c r="AJ4" s="121" t="s">
        <v>1934</v>
      </c>
      <c r="AK4" s="130" t="e">
        <f>IF($A$1=#REF!,AL4,IF($A$1=#REF!,AM4,IF($A$1=$Q$1,AN4,)))</f>
        <v>#REF!</v>
      </c>
      <c r="AL4" s="120" t="s">
        <v>2217</v>
      </c>
      <c r="AM4" s="121" t="s">
        <v>2099</v>
      </c>
      <c r="AN4" s="121" t="s">
        <v>1935</v>
      </c>
      <c r="AO4" s="130" t="e">
        <f>IF($A$1=#REF!,AP4,IF($A$1=#REF!,AQ4,IF($A$1=$Q$1,AR4,)))</f>
        <v>#REF!</v>
      </c>
      <c r="AP4" s="120" t="s">
        <v>1698</v>
      </c>
      <c r="AQ4" s="121" t="s">
        <v>1933</v>
      </c>
      <c r="AR4" s="121" t="s">
        <v>1934</v>
      </c>
      <c r="AS4" s="130" t="e">
        <f>IF($A$1=#REF!,AT4,IF($A$1=#REF!,AU4,IF($A$1=$Q$1,AV4,)))</f>
        <v>#REF!</v>
      </c>
      <c r="AT4" s="120" t="s">
        <v>1698</v>
      </c>
      <c r="AU4" s="121" t="s">
        <v>1933</v>
      </c>
      <c r="AV4" s="121" t="s">
        <v>1934</v>
      </c>
      <c r="AW4" s="130" t="e">
        <f>IF($A$1=#REF!,AX4,IF($A$1=#REF!,AY4,IF($A$1=$Q$1,AZ4,)))</f>
        <v>#REF!</v>
      </c>
      <c r="AX4" s="120" t="s">
        <v>1698</v>
      </c>
      <c r="AY4" s="121" t="s">
        <v>1933</v>
      </c>
      <c r="AZ4" s="121" t="s">
        <v>1934</v>
      </c>
      <c r="BA4" s="130" t="e">
        <f>IF($A$1=#REF!,BB4,IF($A$1=#REF!,BC4,IF($A$1=$Q$1,BD4,)))</f>
        <v>#REF!</v>
      </c>
      <c r="BB4" s="120" t="s">
        <v>1698</v>
      </c>
      <c r="BC4" s="121" t="s">
        <v>1933</v>
      </c>
      <c r="BD4" s="121" t="s">
        <v>1934</v>
      </c>
      <c r="BE4" s="130" t="e">
        <f>IF($A$1=#REF!,BF4,IF($A$1=#REF!,BG4,IF($A$1=$Q$1,BH4,)))</f>
        <v>#REF!</v>
      </c>
      <c r="BF4" s="120" t="s">
        <v>1698</v>
      </c>
      <c r="BG4" s="121" t="s">
        <v>2102</v>
      </c>
      <c r="BH4" s="121" t="s">
        <v>1702</v>
      </c>
      <c r="BI4" s="130" t="e">
        <f>IF($A$1=#REF!,BJ4,IF($A$1=#REF!,BK4,IF($A$1=$Q$1,BL4,)))</f>
        <v>#REF!</v>
      </c>
      <c r="BJ4" s="120" t="s">
        <v>1698</v>
      </c>
      <c r="BK4" s="121" t="s">
        <v>1933</v>
      </c>
      <c r="BL4" s="121" t="s">
        <v>1934</v>
      </c>
      <c r="BM4" s="130" t="e">
        <f>IF($A$1=#REF!,BN4,IF($A$1=#REF!,BO4,IF($A$1=$Q$1,BP4,)))</f>
        <v>#REF!</v>
      </c>
      <c r="BN4" s="120" t="s">
        <v>2071</v>
      </c>
      <c r="BO4" s="121" t="s">
        <v>2068</v>
      </c>
      <c r="BP4" s="121" t="s">
        <v>1936</v>
      </c>
      <c r="BQ4" s="130" t="e">
        <f>IF($A$1=#REF!,BR4,IF($A$1=#REF!,BS4,IF($A$1=$Q$1,BT4,)))</f>
        <v>#REF!</v>
      </c>
      <c r="BR4" s="120" t="s">
        <v>1698</v>
      </c>
      <c r="BS4" s="121" t="s">
        <v>1939</v>
      </c>
      <c r="BT4" s="121" t="s">
        <v>1934</v>
      </c>
    </row>
    <row r="5" spans="1:72" s="131" customFormat="1" ht="14.5">
      <c r="A5" s="129" t="str">
        <f t="shared" si="0"/>
        <v/>
      </c>
      <c r="B5" s="120" t="s">
        <v>4236</v>
      </c>
      <c r="C5" s="121" t="s">
        <v>2583</v>
      </c>
      <c r="D5" s="120" t="s">
        <v>4236</v>
      </c>
      <c r="E5" s="121" t="s">
        <v>2583</v>
      </c>
      <c r="F5" s="120" t="s">
        <v>4236</v>
      </c>
      <c r="G5" s="175" t="s">
        <v>2583</v>
      </c>
      <c r="H5" s="183" t="s">
        <v>4236</v>
      </c>
      <c r="I5" s="184" t="s">
        <v>2583</v>
      </c>
      <c r="J5" s="184" t="s">
        <v>4236</v>
      </c>
      <c r="K5" s="184" t="s">
        <v>2583</v>
      </c>
      <c r="L5" s="184" t="s">
        <v>4236</v>
      </c>
      <c r="M5" s="185" t="s">
        <v>2583</v>
      </c>
      <c r="N5" s="177" t="s">
        <v>4236</v>
      </c>
      <c r="O5" s="121" t="s">
        <v>2583</v>
      </c>
      <c r="P5" s="121"/>
      <c r="Q5" s="121"/>
      <c r="R5" s="129" t="str">
        <f t="shared" si="1"/>
        <v>Product category</v>
      </c>
      <c r="S5" s="120" t="s">
        <v>1937</v>
      </c>
      <c r="T5" s="121" t="s">
        <v>1934</v>
      </c>
      <c r="U5" s="129" t="str">
        <f>IF(U$1=V$1,V5,IF(U$1=#REF!,#REF!,IF(U$1=W$1,W5)))</f>
        <v>Product category</v>
      </c>
      <c r="V5" s="120" t="s">
        <v>1937</v>
      </c>
      <c r="W5" s="121" t="s">
        <v>1934</v>
      </c>
      <c r="X5" s="130" t="e">
        <f>IF($A$1=#REF!,Y5,IF($A$1=#REF!,#REF!,IF($A$1=$Q$1,Z5,)))</f>
        <v>#REF!</v>
      </c>
      <c r="Y5" s="120" t="s">
        <v>1937</v>
      </c>
      <c r="Z5" s="121" t="s">
        <v>1934</v>
      </c>
      <c r="AA5" s="130" t="e">
        <f>IF($A$1=#REF!,AB5,IF($A$1=#REF!,#REF!,IF($A$1=$Q$1,AC5,)))</f>
        <v>#REF!</v>
      </c>
      <c r="AB5" s="120" t="s">
        <v>1937</v>
      </c>
      <c r="AC5" s="121" t="s">
        <v>1934</v>
      </c>
      <c r="AD5" s="130" t="e">
        <f>IF($A$1=#REF!,AE5,IF($A$1=#REF!,#REF!,IF($A$1=$Q$1,AF5,)))</f>
        <v>#REF!</v>
      </c>
      <c r="AE5" s="120" t="s">
        <v>1937</v>
      </c>
      <c r="AF5" s="121" t="s">
        <v>1934</v>
      </c>
      <c r="AG5" s="130" t="e">
        <f>IF($A$1=#REF!,AH5,IF($A$1=#REF!,AI5,IF($A$1=$Q$1,AJ5,)))</f>
        <v>#REF!</v>
      </c>
      <c r="AH5" s="120" t="s">
        <v>2210</v>
      </c>
      <c r="AI5" s="121" t="s">
        <v>2093</v>
      </c>
      <c r="AJ5" s="121" t="s">
        <v>2095</v>
      </c>
      <c r="AK5" s="130" t="e">
        <f>IF($A$1=#REF!,AL5,IF($A$1=#REF!,AM5,IF($A$1=$Q$1,AN5,)))</f>
        <v>#REF!</v>
      </c>
      <c r="AL5" s="120" t="s">
        <v>2218</v>
      </c>
      <c r="AM5" s="121" t="s">
        <v>1933</v>
      </c>
      <c r="AN5" s="121" t="s">
        <v>1702</v>
      </c>
      <c r="AO5" s="130" t="e">
        <f>IF($A$1=#REF!,AP5,IF($A$1=#REF!,AQ5,IF($A$1=$Q$1,AR5,)))</f>
        <v>#REF!</v>
      </c>
      <c r="AP5" s="120" t="s">
        <v>2181</v>
      </c>
      <c r="AQ5" s="121" t="s">
        <v>2066</v>
      </c>
      <c r="AR5" s="121" t="s">
        <v>1945</v>
      </c>
      <c r="AS5" s="130" t="e">
        <f>IF($A$1=#REF!,AT5,IF($A$1=#REF!,AU5,IF($A$1=$Q$1,AV5,)))</f>
        <v>#REF!</v>
      </c>
      <c r="AT5" s="120" t="s">
        <v>2181</v>
      </c>
      <c r="AU5" s="121" t="s">
        <v>2066</v>
      </c>
      <c r="AV5" s="121" t="s">
        <v>1945</v>
      </c>
      <c r="AW5" s="130" t="e">
        <f>IF($A$1=#REF!,AX5,IF($A$1=#REF!,AY5,IF($A$1=$Q$1,AZ5,)))</f>
        <v>#REF!</v>
      </c>
      <c r="AX5" s="120" t="s">
        <v>2181</v>
      </c>
      <c r="AY5" s="121" t="s">
        <v>2066</v>
      </c>
      <c r="AZ5" s="121" t="s">
        <v>1945</v>
      </c>
      <c r="BA5" s="130" t="e">
        <f>IF($A$1=#REF!,BB5,IF($A$1=#REF!,BC5,IF($A$1=$Q$1,BD5,)))</f>
        <v>#REF!</v>
      </c>
      <c r="BB5" s="120" t="s">
        <v>2181</v>
      </c>
      <c r="BC5" s="121" t="s">
        <v>2066</v>
      </c>
      <c r="BD5" s="121" t="s">
        <v>1945</v>
      </c>
      <c r="BE5" s="130" t="e">
        <f>IF($A$1=#REF!,BF5,IF($A$1=#REF!,BG5,IF($A$1=$Q$1,BH5,)))</f>
        <v>#REF!</v>
      </c>
      <c r="BF5" s="120" t="s">
        <v>2181</v>
      </c>
      <c r="BG5" s="121" t="s">
        <v>1931</v>
      </c>
      <c r="BH5" s="121" t="s">
        <v>1932</v>
      </c>
      <c r="BI5" s="130" t="e">
        <f>IF($A$1=#REF!,BJ5,IF($A$1=#REF!,BK5,IF($A$1=$Q$1,BL5,)))</f>
        <v>#REF!</v>
      </c>
      <c r="BJ5" s="120" t="s">
        <v>2231</v>
      </c>
      <c r="BK5" s="121" t="s">
        <v>2049</v>
      </c>
      <c r="BL5" s="121" t="s">
        <v>1938</v>
      </c>
      <c r="BM5" s="130" t="e">
        <f>IF($A$1=#REF!,BN5,IF($A$1=#REF!,BO5,IF($A$1=$Q$1,BP5,)))</f>
        <v>#REF!</v>
      </c>
      <c r="BN5" s="120" t="s">
        <v>1698</v>
      </c>
      <c r="BO5" s="121" t="s">
        <v>1933</v>
      </c>
      <c r="BP5" s="121" t="s">
        <v>1934</v>
      </c>
      <c r="BQ5" s="130" t="e">
        <f>IF($A$1=#REF!,BR5,IF($A$1=#REF!,BS5,IF($A$1=$Q$1,BT5,)))</f>
        <v>#REF!</v>
      </c>
      <c r="BR5" s="120" t="s">
        <v>1700</v>
      </c>
      <c r="BS5" s="121" t="s">
        <v>2133</v>
      </c>
      <c r="BT5" s="121" t="s">
        <v>1946</v>
      </c>
    </row>
    <row r="6" spans="1:72" s="131" customFormat="1" ht="14.5">
      <c r="A6" s="129" t="str">
        <f t="shared" si="0"/>
        <v/>
      </c>
      <c r="B6" s="120" t="s">
        <v>3024</v>
      </c>
      <c r="C6" s="121" t="s">
        <v>2074</v>
      </c>
      <c r="D6" s="120" t="s">
        <v>3024</v>
      </c>
      <c r="E6" s="121" t="s">
        <v>2074</v>
      </c>
      <c r="F6" s="120" t="s">
        <v>3024</v>
      </c>
      <c r="G6" s="175" t="s">
        <v>2074</v>
      </c>
      <c r="H6" s="183" t="s">
        <v>3574</v>
      </c>
      <c r="I6" s="184" t="s">
        <v>3575</v>
      </c>
      <c r="J6" s="184" t="s">
        <v>3024</v>
      </c>
      <c r="K6" s="184" t="s">
        <v>2074</v>
      </c>
      <c r="L6" s="184" t="s">
        <v>3576</v>
      </c>
      <c r="M6" s="185" t="s">
        <v>3577</v>
      </c>
      <c r="N6" s="177" t="s">
        <v>3024</v>
      </c>
      <c r="O6" s="121" t="s">
        <v>2074</v>
      </c>
      <c r="P6" s="121"/>
      <c r="Q6" s="121"/>
      <c r="R6" s="129" t="str">
        <f t="shared" si="1"/>
        <v xml:space="preserve"> Product description</v>
      </c>
      <c r="S6" s="120" t="s">
        <v>2185</v>
      </c>
      <c r="T6" s="121" t="s">
        <v>1432</v>
      </c>
      <c r="U6" s="129" t="str">
        <f>IF(U$1=V$1,V6,IF(U$1=#REF!,#REF!,IF(U$1=W$1,W6)))</f>
        <v xml:space="preserve"> Name of the style</v>
      </c>
      <c r="V6" s="120" t="s">
        <v>2187</v>
      </c>
      <c r="W6" s="121" t="s">
        <v>1940</v>
      </c>
      <c r="X6" s="130" t="e">
        <f>IF($A$1=#REF!,Y6,IF($A$1=#REF!,#REF!,IF($A$1=$Q$1,Z6,)))</f>
        <v>#REF!</v>
      </c>
      <c r="Y6" s="120" t="s">
        <v>1693</v>
      </c>
      <c r="Z6" s="121" t="s">
        <v>197</v>
      </c>
      <c r="AA6" s="130" t="e">
        <f>IF($A$1=#REF!,AB6,IF($A$1=#REF!,#REF!,IF($A$1=$Q$1,AC6,)))</f>
        <v>#REF!</v>
      </c>
      <c r="AB6" s="120" t="s">
        <v>1693</v>
      </c>
      <c r="AC6" s="121" t="s">
        <v>197</v>
      </c>
      <c r="AD6" s="130" t="e">
        <f>IF($A$1=#REF!,AE6,IF($A$1=#REF!,#REF!,IF($A$1=$Q$1,AF6,)))</f>
        <v>#REF!</v>
      </c>
      <c r="AE6" s="120" t="s">
        <v>1693</v>
      </c>
      <c r="AF6" s="121" t="s">
        <v>197</v>
      </c>
      <c r="AG6" s="130" t="e">
        <f>IF($A$1=#REF!,AH6,IF($A$1=#REF!,AI6,IF($A$1=$Q$1,AJ6,)))</f>
        <v>#REF!</v>
      </c>
      <c r="AH6" s="120" t="s">
        <v>2071</v>
      </c>
      <c r="AI6" s="121" t="s">
        <v>1941</v>
      </c>
      <c r="AJ6" s="121" t="s">
        <v>1942</v>
      </c>
      <c r="AK6" s="130" t="e">
        <f>IF($A$1=#REF!,AL6,IF($A$1=#REF!,AM6,IF($A$1=$Q$1,AN6,)))</f>
        <v>#REF!</v>
      </c>
      <c r="AL6" s="120" t="s">
        <v>2181</v>
      </c>
      <c r="AM6" s="121" t="s">
        <v>2066</v>
      </c>
      <c r="AN6" s="121" t="s">
        <v>1932</v>
      </c>
      <c r="AO6" s="130" t="e">
        <f>IF($A$1=#REF!,AP6,IF($A$1=#REF!,AQ6,IF($A$1=$Q$1,AR6,)))</f>
        <v>#REF!</v>
      </c>
      <c r="AP6" s="120" t="s">
        <v>2071</v>
      </c>
      <c r="AQ6" s="121" t="s">
        <v>1941</v>
      </c>
      <c r="AR6" s="121" t="s">
        <v>1942</v>
      </c>
      <c r="AS6" s="130" t="e">
        <f>IF($A$1=#REF!,AT6,IF($A$1=#REF!,AU6,IF($A$1=$Q$1,AV6,)))</f>
        <v>#REF!</v>
      </c>
      <c r="AT6" s="120" t="s">
        <v>2071</v>
      </c>
      <c r="AU6" s="121" t="s">
        <v>1941</v>
      </c>
      <c r="AV6" s="121" t="s">
        <v>1936</v>
      </c>
      <c r="AW6" s="130" t="e">
        <f>IF($A$1=#REF!,AX6,IF($A$1=#REF!,AY6,IF($A$1=$Q$1,AZ6,)))</f>
        <v>#REF!</v>
      </c>
      <c r="AX6" s="120" t="s">
        <v>2071</v>
      </c>
      <c r="AY6" s="121" t="s">
        <v>1941</v>
      </c>
      <c r="AZ6" s="121" t="s">
        <v>1936</v>
      </c>
      <c r="BA6" s="130" t="e">
        <f>IF($A$1=#REF!,BB6,IF($A$1=#REF!,BC6,IF($A$1=$Q$1,BD6,)))</f>
        <v>#REF!</v>
      </c>
      <c r="BB6" s="120" t="s">
        <v>2071</v>
      </c>
      <c r="BC6" s="121" t="s">
        <v>1941</v>
      </c>
      <c r="BD6" s="121" t="s">
        <v>1936</v>
      </c>
      <c r="BE6" s="130" t="e">
        <f>IF($A$1=#REF!,BF6,IF($A$1=#REF!,BG6,IF($A$1=$Q$1,BH6,)))</f>
        <v>#REF!</v>
      </c>
      <c r="BF6" s="120" t="s">
        <v>2071</v>
      </c>
      <c r="BG6" s="121" t="s">
        <v>2103</v>
      </c>
      <c r="BH6" s="121" t="s">
        <v>1944</v>
      </c>
      <c r="BI6" s="130" t="e">
        <f>IF($A$1=#REF!,BJ6,IF($A$1=#REF!,BK6,IF($A$1=$Q$1,BL6,)))</f>
        <v>#REF!</v>
      </c>
      <c r="BJ6" s="120" t="s">
        <v>2181</v>
      </c>
      <c r="BK6" s="121" t="s">
        <v>2066</v>
      </c>
      <c r="BL6" s="121" t="s">
        <v>1945</v>
      </c>
      <c r="BM6" s="130" t="e">
        <f>IF($A$1=#REF!,BN6,IF($A$1=#REF!,BO6,IF($A$1=$Q$1,BP6,)))</f>
        <v>#REF!</v>
      </c>
      <c r="BN6" s="120" t="s">
        <v>2181</v>
      </c>
      <c r="BO6" s="121" t="s">
        <v>2066</v>
      </c>
      <c r="BP6" s="121" t="s">
        <v>1945</v>
      </c>
      <c r="BQ6" s="130" t="e">
        <f>IF($A$1=#REF!,BR6,IF($A$1=#REF!,BS6,IF($A$1=$Q$1,BT6,)))</f>
        <v>#REF!</v>
      </c>
      <c r="BR6" s="120" t="s">
        <v>2242</v>
      </c>
      <c r="BS6" s="121" t="s">
        <v>2134</v>
      </c>
      <c r="BT6" s="121" t="s">
        <v>1950</v>
      </c>
    </row>
    <row r="7" spans="1:72" s="131" customFormat="1" ht="48">
      <c r="A7" s="129" t="str">
        <f t="shared" si="0"/>
        <v/>
      </c>
      <c r="B7" s="120" t="s">
        <v>3475</v>
      </c>
      <c r="C7" s="121" t="s">
        <v>197</v>
      </c>
      <c r="D7" s="120" t="s">
        <v>3475</v>
      </c>
      <c r="E7" s="121" t="s">
        <v>3075</v>
      </c>
      <c r="F7" s="120" t="s">
        <v>3475</v>
      </c>
      <c r="G7" s="175" t="s">
        <v>197</v>
      </c>
      <c r="H7" s="183" t="s">
        <v>4192</v>
      </c>
      <c r="I7" s="184" t="s">
        <v>3578</v>
      </c>
      <c r="J7" s="184" t="s">
        <v>4192</v>
      </c>
      <c r="K7" s="184" t="s">
        <v>3578</v>
      </c>
      <c r="L7" s="184" t="s">
        <v>4192</v>
      </c>
      <c r="M7" s="185" t="s">
        <v>3578</v>
      </c>
      <c r="N7" s="177" t="s">
        <v>3475</v>
      </c>
      <c r="O7" s="121" t="s">
        <v>197</v>
      </c>
      <c r="P7" s="121"/>
      <c r="Q7" s="121"/>
      <c r="R7" s="129" t="str">
        <f t="shared" si="1"/>
        <v xml:space="preserve"> Product measurements (cm) </v>
      </c>
      <c r="S7" s="120" t="s">
        <v>2186</v>
      </c>
      <c r="T7" s="121" t="s">
        <v>1946</v>
      </c>
      <c r="U7" s="129" t="str">
        <f>IF(U$1=V$1,V7,IF(U$1=#REF!,#REF!,IF(U$1=W$1,W7)))</f>
        <v xml:space="preserve"> Material description</v>
      </c>
      <c r="V7" s="120" t="s">
        <v>2182</v>
      </c>
      <c r="W7" s="121" t="s">
        <v>1947</v>
      </c>
      <c r="X7" s="130" t="e">
        <f>IF($A$1=#REF!,Y7,IF($A$1=#REF!,#REF!,IF($A$1=$Q$1,Z7,)))</f>
        <v>#REF!</v>
      </c>
      <c r="Y7" s="120" t="s">
        <v>1694</v>
      </c>
      <c r="Z7" s="121" t="s">
        <v>1952</v>
      </c>
      <c r="AA7" s="130" t="e">
        <f>IF($A$1=#REF!,AB7,IF($A$1=#REF!,#REF!,IF($A$1=$Q$1,AC7,)))</f>
        <v>#REF!</v>
      </c>
      <c r="AB7" s="120" t="s">
        <v>2200</v>
      </c>
      <c r="AC7" s="121" t="s">
        <v>1952</v>
      </c>
      <c r="AD7" s="130" t="e">
        <f>IF($A$1=#REF!,AE7,IF($A$1=#REF!,#REF!,IF($A$1=$Q$1,AF7,)))</f>
        <v>#REF!</v>
      </c>
      <c r="AE7" s="120" t="s">
        <v>2208</v>
      </c>
      <c r="AF7" s="121" t="s">
        <v>2081</v>
      </c>
      <c r="AG7" s="130" t="e">
        <f>IF($A$1=#REF!,AH7,IF($A$1=#REF!,AI7,IF($A$1=$Q$1,AJ7,)))</f>
        <v>#REF!</v>
      </c>
      <c r="AH7" s="120" t="s">
        <v>2091</v>
      </c>
      <c r="AI7" s="121" t="s">
        <v>2094</v>
      </c>
      <c r="AJ7" s="121" t="s">
        <v>2096</v>
      </c>
      <c r="AK7" s="130" t="e">
        <f>IF($A$1=#REF!,AL7,IF($A$1=#REF!,AM7,IF($A$1=$Q$1,AN7,)))</f>
        <v>#REF!</v>
      </c>
      <c r="AL7" s="120" t="s">
        <v>2071</v>
      </c>
      <c r="AM7" s="121" t="s">
        <v>1941</v>
      </c>
      <c r="AN7" s="121" t="s">
        <v>1943</v>
      </c>
      <c r="AO7" s="130" t="e">
        <f>IF($A$1=#REF!,AP7,IF($A$1=#REF!,AQ7,IF($A$1=$Q$1,AR7,)))</f>
        <v>#REF!</v>
      </c>
      <c r="AP7" s="132" t="s">
        <v>2223</v>
      </c>
      <c r="AQ7" s="132" t="s">
        <v>2224</v>
      </c>
      <c r="AR7" s="132" t="s">
        <v>2050</v>
      </c>
      <c r="AS7" s="130" t="e">
        <f>IF($A$1=#REF!,AT7,IF($A$1=#REF!,AU7,IF($A$1=$Q$1,AV7,)))</f>
        <v>#REF!</v>
      </c>
      <c r="AT7" s="120" t="s">
        <v>2225</v>
      </c>
      <c r="AU7" s="121" t="s">
        <v>2226</v>
      </c>
      <c r="AV7" s="121" t="s">
        <v>2227</v>
      </c>
      <c r="AW7" s="130" t="e">
        <f>IF($A$1=#REF!,AX7,IF($A$1=#REF!,AY7,IF($A$1=$Q$1,AZ7,)))</f>
        <v>#REF!</v>
      </c>
      <c r="AX7" s="120" t="s">
        <v>1699</v>
      </c>
      <c r="AY7" s="121" t="s">
        <v>2126</v>
      </c>
      <c r="AZ7" s="121" t="s">
        <v>2127</v>
      </c>
      <c r="BA7" s="130" t="e">
        <f>IF($A$1=#REF!,BB7,IF($A$1=#REF!,BC7,IF($A$1=$Q$1,BD7,)))</f>
        <v>#REF!</v>
      </c>
      <c r="BB7" s="120" t="s">
        <v>1699</v>
      </c>
      <c r="BC7" s="121" t="s">
        <v>2125</v>
      </c>
      <c r="BD7" s="121" t="s">
        <v>2127</v>
      </c>
      <c r="BE7" s="130" t="e">
        <f>IF($A$1=#REF!,BF7,IF($A$1=#REF!,BG7,IF($A$1=$Q$1,BH7,)))</f>
        <v>#REF!</v>
      </c>
      <c r="BF7" s="120" t="s">
        <v>1699</v>
      </c>
      <c r="BG7" s="121" t="s">
        <v>1699</v>
      </c>
      <c r="BH7" s="121" t="s">
        <v>1948</v>
      </c>
      <c r="BI7" s="130" t="e">
        <f>IF($A$1=#REF!,BJ7,IF($A$1=#REF!,BK7,IF($A$1=$Q$1,BL7,)))</f>
        <v>#REF!</v>
      </c>
      <c r="BJ7" s="120" t="s">
        <v>2232</v>
      </c>
      <c r="BK7" s="121" t="s">
        <v>2122</v>
      </c>
      <c r="BL7" s="121" t="s">
        <v>1949</v>
      </c>
      <c r="BM7" s="130" t="e">
        <f>IF($A$1=#REF!,BN7,IF($A$1=#REF!,BO7,IF($A$1=$Q$1,BP7,)))</f>
        <v>#REF!</v>
      </c>
      <c r="BN7" s="120" t="s">
        <v>2237</v>
      </c>
      <c r="BO7" s="121" t="s">
        <v>2067</v>
      </c>
      <c r="BP7" s="121" t="s">
        <v>2069</v>
      </c>
      <c r="BQ7" s="130" t="e">
        <f>IF($A$1=#REF!,BR7,IF($A$1=#REF!,BS7,IF($A$1=$Q$1,BT7,)))</f>
        <v>#REF!</v>
      </c>
      <c r="BR7" s="120" t="s">
        <v>2243</v>
      </c>
      <c r="BS7" s="121" t="s">
        <v>1961</v>
      </c>
      <c r="BT7" s="121" t="s">
        <v>1962</v>
      </c>
    </row>
    <row r="8" spans="1:72" s="131" customFormat="1" ht="36">
      <c r="A8" s="129" t="str">
        <f t="shared" si="0"/>
        <v/>
      </c>
      <c r="B8" s="120" t="s">
        <v>3546</v>
      </c>
      <c r="C8" s="121" t="s">
        <v>1947</v>
      </c>
      <c r="D8" s="120" t="s">
        <v>3546</v>
      </c>
      <c r="E8" s="121" t="s">
        <v>1947</v>
      </c>
      <c r="F8" s="120" t="s">
        <v>3546</v>
      </c>
      <c r="G8" s="175" t="s">
        <v>1947</v>
      </c>
      <c r="H8" s="183" t="s">
        <v>4194</v>
      </c>
      <c r="I8" s="184" t="s">
        <v>3579</v>
      </c>
      <c r="J8" s="184" t="s">
        <v>4194</v>
      </c>
      <c r="K8" s="184" t="s">
        <v>3579</v>
      </c>
      <c r="L8" s="184" t="s">
        <v>4194</v>
      </c>
      <c r="M8" s="185" t="s">
        <v>3579</v>
      </c>
      <c r="N8" s="177" t="s">
        <v>3546</v>
      </c>
      <c r="O8" s="121" t="s">
        <v>1947</v>
      </c>
      <c r="P8" s="121"/>
      <c r="Q8" s="121"/>
      <c r="R8" s="129" t="str">
        <f t="shared" si="1"/>
        <v xml:space="preserve"> Additional Info</v>
      </c>
      <c r="S8" s="120" t="s">
        <v>1690</v>
      </c>
      <c r="T8" s="121" t="s">
        <v>2077</v>
      </c>
      <c r="U8" s="129" t="str">
        <f>IF(U$1=V$1,V8,IF(U$1=#REF!,#REF!,IF(U$1=W$1,W8)))</f>
        <v xml:space="preserve"> Fitting features</v>
      </c>
      <c r="V8" s="120" t="s">
        <v>1692</v>
      </c>
      <c r="W8" s="121" t="s">
        <v>1952</v>
      </c>
      <c r="X8" s="130" t="e">
        <f>IF($A$1=#REF!,Y8,IF($A$1=#REF!,#REF!,IF($A$1=$Q$1,Z8,)))</f>
        <v>#REF!</v>
      </c>
      <c r="Y8" s="120" t="s">
        <v>1692</v>
      </c>
      <c r="Z8" s="121" t="s">
        <v>2081</v>
      </c>
      <c r="AA8" s="130" t="e">
        <f>IF($A$1=#REF!,AB8,IF($A$1=#REF!,#REF!,IF($A$1=$Q$1,AC8,)))</f>
        <v>#REF!</v>
      </c>
      <c r="AB8" s="120" t="s">
        <v>1692</v>
      </c>
      <c r="AC8" s="121" t="s">
        <v>2081</v>
      </c>
      <c r="AD8" s="130" t="e">
        <f>IF($A$1=#REF!,AE8,IF($A$1=#REF!,#REF!,IF($A$1=$Q$1,AF8,)))</f>
        <v>#REF!</v>
      </c>
      <c r="AE8" s="120" t="s">
        <v>1696</v>
      </c>
      <c r="AF8" s="121" t="s">
        <v>2088</v>
      </c>
      <c r="AG8" s="130" t="e">
        <f>IF($A$1=#REF!,AH8,IF($A$1=#REF!,AI8,IF($A$1=$Q$1,AJ8,)))</f>
        <v>#REF!</v>
      </c>
      <c r="AH8" s="120" t="s">
        <v>2211</v>
      </c>
      <c r="AI8" s="121" t="s">
        <v>2212</v>
      </c>
      <c r="AJ8" s="121" t="s">
        <v>2213</v>
      </c>
      <c r="AK8" s="130" t="e">
        <f>IF($A$1=#REF!,AL8,IF($A$1=#REF!,AM8,IF($A$1=$Q$1,AN8,)))</f>
        <v>#REF!</v>
      </c>
      <c r="AL8" s="120" t="s">
        <v>2219</v>
      </c>
      <c r="AM8" s="121" t="s">
        <v>1953</v>
      </c>
      <c r="AN8" s="121" t="s">
        <v>1954</v>
      </c>
      <c r="AO8" s="130" t="e">
        <f>IF($A$1=#REF!,AP8,IF($A$1=#REF!,AQ8,IF($A$1=$Q$1,AR8,)))</f>
        <v>#REF!</v>
      </c>
      <c r="AP8" s="120" t="s">
        <v>1964</v>
      </c>
      <c r="AQ8" s="121" t="s">
        <v>2051</v>
      </c>
      <c r="AR8" s="121" t="s">
        <v>2124</v>
      </c>
      <c r="AS8" s="130" t="e">
        <f>IF($A$1=#REF!,AT8,IF($A$1=#REF!,AU8,IF($A$1=$Q$1,AV8,)))</f>
        <v>#REF!</v>
      </c>
      <c r="AT8" s="120" t="s">
        <v>2223</v>
      </c>
      <c r="AU8" s="121" t="s">
        <v>2224</v>
      </c>
      <c r="AV8" s="121" t="s">
        <v>2052</v>
      </c>
      <c r="AW8" s="130" t="e">
        <f>IF($A$1=#REF!,AX8,IF($A$1=#REF!,AY8,IF($A$1=$Q$1,AZ8,)))</f>
        <v>#REF!</v>
      </c>
      <c r="AX8" s="120" t="s">
        <v>2223</v>
      </c>
      <c r="AY8" s="121" t="s">
        <v>2224</v>
      </c>
      <c r="AZ8" s="121" t="s">
        <v>2128</v>
      </c>
      <c r="BA8" s="130" t="e">
        <f>IF($A$1=#REF!,BB8,IF($A$1=#REF!,BC8,IF($A$1=$Q$1,BD8,)))</f>
        <v>#REF!</v>
      </c>
      <c r="BB8" s="120" t="s">
        <v>2223</v>
      </c>
      <c r="BC8" s="121" t="s">
        <v>2224</v>
      </c>
      <c r="BD8" s="121" t="s">
        <v>2052</v>
      </c>
      <c r="BE8" s="130" t="e">
        <f>IF($A$1=#REF!,BF8,IF($A$1=#REF!,BG8,IF($A$1=$Q$1,BH8,)))</f>
        <v>#REF!</v>
      </c>
      <c r="BF8" s="120" t="s">
        <v>2223</v>
      </c>
      <c r="BG8" s="121" t="s">
        <v>2224</v>
      </c>
      <c r="BH8" s="121" t="s">
        <v>1958</v>
      </c>
      <c r="BI8" s="130" t="e">
        <f>IF($A$1=#REF!,BJ8,IF($A$1=#REF!,BK8,IF($A$1=$Q$1,BL8,)))</f>
        <v>#REF!</v>
      </c>
      <c r="BJ8" s="120" t="s">
        <v>2233</v>
      </c>
      <c r="BK8" s="121" t="s">
        <v>1959</v>
      </c>
      <c r="BL8" s="121" t="s">
        <v>2234</v>
      </c>
      <c r="BM8" s="130" t="e">
        <f>IF($A$1=#REF!,BN8,IF($A$1=#REF!,BO8,IF($A$1=$Q$1,BP8,)))</f>
        <v>#REF!</v>
      </c>
      <c r="BN8" s="120" t="s">
        <v>1957</v>
      </c>
      <c r="BO8" s="121" t="s">
        <v>1956</v>
      </c>
      <c r="BP8" s="121" t="s">
        <v>1960</v>
      </c>
      <c r="BQ8" s="130" t="e">
        <f>IF($A$1=#REF!,BR8,IF($A$1=#REF!,BS8,IF($A$1=$Q$1,BT8,)))</f>
        <v>#REF!</v>
      </c>
      <c r="BR8" s="120" t="s">
        <v>1703</v>
      </c>
      <c r="BS8" s="121" t="s">
        <v>2135</v>
      </c>
      <c r="BT8" s="121" t="s">
        <v>2139</v>
      </c>
    </row>
    <row r="9" spans="1:72" s="131" customFormat="1" ht="36">
      <c r="A9" s="129" t="str">
        <f t="shared" si="0"/>
        <v/>
      </c>
      <c r="B9" s="120" t="s">
        <v>3478</v>
      </c>
      <c r="C9" s="121" t="s">
        <v>3477</v>
      </c>
      <c r="D9" s="120" t="s">
        <v>3478</v>
      </c>
      <c r="E9" s="121" t="s">
        <v>3477</v>
      </c>
      <c r="F9" s="120" t="s">
        <v>3478</v>
      </c>
      <c r="G9" s="121" t="s">
        <v>3477</v>
      </c>
      <c r="H9" s="183" t="s">
        <v>3478</v>
      </c>
      <c r="I9" s="184" t="s">
        <v>3477</v>
      </c>
      <c r="J9" s="184" t="s">
        <v>3478</v>
      </c>
      <c r="K9" s="184" t="s">
        <v>3477</v>
      </c>
      <c r="L9" s="184" t="s">
        <v>3478</v>
      </c>
      <c r="M9" s="185" t="s">
        <v>3477</v>
      </c>
      <c r="N9" s="177" t="s">
        <v>3478</v>
      </c>
      <c r="O9" s="121" t="s">
        <v>3477</v>
      </c>
      <c r="P9" s="121"/>
      <c r="Q9" s="121"/>
      <c r="R9" s="129">
        <f t="shared" si="1"/>
        <v>0</v>
      </c>
      <c r="S9" s="133"/>
      <c r="T9" s="133"/>
      <c r="U9" s="129" t="str">
        <f>IF(U$1=V$1,V9,IF(U$1=#REF!,#REF!,IF(U$1=W$1,W9)))</f>
        <v xml:space="preserve"> Décolleté</v>
      </c>
      <c r="V9" s="120" t="s">
        <v>2188</v>
      </c>
      <c r="W9" s="121" t="s">
        <v>1963</v>
      </c>
      <c r="X9" s="130" t="e">
        <f>IF($A$1=#REF!,Y9,IF($A$1=#REF!,#REF!,IF($A$1=$Q$1,Z9,)))</f>
        <v>#REF!</v>
      </c>
      <c r="Y9" s="120" t="s">
        <v>2198</v>
      </c>
      <c r="Z9" s="121" t="s">
        <v>2082</v>
      </c>
      <c r="AA9" s="130" t="e">
        <f>IF($A$1=#REF!,AB9,IF($A$1=#REF!,#REF!,IF($A$1=$Q$1,AC9,)))</f>
        <v>#REF!</v>
      </c>
      <c r="AB9" s="120" t="s">
        <v>2201</v>
      </c>
      <c r="AC9" s="121" t="s">
        <v>2085</v>
      </c>
      <c r="AD9" s="130" t="e">
        <f>IF($A$1=#REF!,AE9,IF($A$1=#REF!,#REF!,IF($A$1=$Q$1,AF9,)))</f>
        <v>#REF!</v>
      </c>
      <c r="AE9" s="120" t="s">
        <v>2209</v>
      </c>
      <c r="AF9" s="121" t="s">
        <v>2089</v>
      </c>
      <c r="AG9" s="130" t="e">
        <f>IF($A$1=#REF!,AH9,IF($A$1=#REF!,AI9,IF($A$1=$Q$1,AJ9,)))</f>
        <v>#REF!</v>
      </c>
      <c r="AH9" s="120" t="s">
        <v>2092</v>
      </c>
      <c r="AI9" s="121" t="s">
        <v>1956</v>
      </c>
      <c r="AJ9" s="121" t="s">
        <v>2249</v>
      </c>
      <c r="AK9" s="130" t="e">
        <f>IF($A$1=#REF!,AL9,IF($A$1=#REF!,AM9,IF($A$1=$Q$1,AN9,)))</f>
        <v>#REF!</v>
      </c>
      <c r="AL9" s="120" t="s">
        <v>1964</v>
      </c>
      <c r="AM9" s="121" t="s">
        <v>2051</v>
      </c>
      <c r="AN9" s="121" t="s">
        <v>1955</v>
      </c>
      <c r="AO9" s="130" t="e">
        <f>IF($A$1=#REF!,AP9,IF($A$1=#REF!,AQ9,IF($A$1=$Q$1,AR9,)))</f>
        <v>#REF!</v>
      </c>
      <c r="AP9" s="120" t="s">
        <v>2216</v>
      </c>
      <c r="AQ9" s="121" t="s">
        <v>2060</v>
      </c>
      <c r="AR9" s="121" t="s">
        <v>2098</v>
      </c>
      <c r="AS9" s="130" t="e">
        <f>IF($A$1=#REF!,AT9,IF($A$1=#REF!,AU9,IF($A$1=$Q$1,AV9,)))</f>
        <v>#REF!</v>
      </c>
      <c r="AT9" s="120" t="s">
        <v>2216</v>
      </c>
      <c r="AU9" s="121" t="s">
        <v>2060</v>
      </c>
      <c r="AV9" s="121" t="s">
        <v>2098</v>
      </c>
      <c r="AW9" s="130" t="e">
        <f>IF($A$1=#REF!,AX9,IF($A$1=#REF!,AY9,IF($A$1=$Q$1,AZ9,)))</f>
        <v>#REF!</v>
      </c>
      <c r="AX9" s="120" t="s">
        <v>2216</v>
      </c>
      <c r="AY9" s="121" t="s">
        <v>2060</v>
      </c>
      <c r="AZ9" s="121" t="s">
        <v>2098</v>
      </c>
      <c r="BA9" s="130" t="e">
        <f>IF($A$1=#REF!,BB9,IF($A$1=#REF!,BC9,IF($A$1=$Q$1,BD9,)))</f>
        <v>#REF!</v>
      </c>
      <c r="BB9" s="120" t="s">
        <v>2216</v>
      </c>
      <c r="BC9" s="121" t="s">
        <v>2060</v>
      </c>
      <c r="BD9" s="121" t="s">
        <v>2098</v>
      </c>
      <c r="BE9" s="130" t="e">
        <f>IF($A$1=#REF!,BF9,IF($A$1=#REF!,BG9,IF($A$1=$Q$1,BH9,)))</f>
        <v>#REF!</v>
      </c>
      <c r="BF9" s="120" t="s">
        <v>1701</v>
      </c>
      <c r="BG9" s="121" t="s">
        <v>2130</v>
      </c>
      <c r="BH9" s="121" t="s">
        <v>1966</v>
      </c>
      <c r="BI9" s="130" t="e">
        <f>IF($A$1=#REF!,BJ9,IF($A$1=#REF!,BK9,IF($A$1=$Q$1,BL9,)))</f>
        <v>#REF!</v>
      </c>
      <c r="BJ9" s="120" t="s">
        <v>2216</v>
      </c>
      <c r="BK9" s="121" t="s">
        <v>2060</v>
      </c>
      <c r="BL9" s="121" t="s">
        <v>2098</v>
      </c>
      <c r="BM9" s="130" t="e">
        <f>IF($A$1=#REF!,BN9,IF($A$1=#REF!,BO9,IF($A$1=$Q$1,BP9,)))</f>
        <v>#REF!</v>
      </c>
      <c r="BN9" s="120" t="s">
        <v>2238</v>
      </c>
      <c r="BO9" s="121" t="s">
        <v>1965</v>
      </c>
      <c r="BP9" s="121" t="s">
        <v>2070</v>
      </c>
      <c r="BQ9" s="130" t="e">
        <f>IF($A$1=#REF!,BR9,IF($A$1=#REF!,BS9,IF($A$1=$Q$1,BT9,)))</f>
        <v>#REF!</v>
      </c>
      <c r="BR9" s="120" t="s">
        <v>2244</v>
      </c>
      <c r="BS9" s="121" t="s">
        <v>2245</v>
      </c>
      <c r="BT9" s="121" t="s">
        <v>2246</v>
      </c>
    </row>
    <row r="10" spans="1:72" s="131" customFormat="1" ht="14.5">
      <c r="A10" s="129" t="str">
        <f t="shared" si="0"/>
        <v/>
      </c>
      <c r="B10" s="120" t="s">
        <v>3013</v>
      </c>
      <c r="C10" s="121" t="s">
        <v>2607</v>
      </c>
      <c r="D10" s="120" t="s">
        <v>3013</v>
      </c>
      <c r="E10" s="121" t="s">
        <v>2607</v>
      </c>
      <c r="F10" s="120" t="s">
        <v>3013</v>
      </c>
      <c r="G10" s="175" t="s">
        <v>2607</v>
      </c>
      <c r="H10" s="183" t="s">
        <v>3451</v>
      </c>
      <c r="I10" s="184" t="s">
        <v>3580</v>
      </c>
      <c r="J10" s="184" t="s">
        <v>3451</v>
      </c>
      <c r="K10" s="184" t="s">
        <v>3580</v>
      </c>
      <c r="L10" s="184" t="s">
        <v>3451</v>
      </c>
      <c r="M10" s="185" t="s">
        <v>3580</v>
      </c>
      <c r="N10" s="177" t="s">
        <v>3013</v>
      </c>
      <c r="O10" s="121" t="s">
        <v>2607</v>
      </c>
      <c r="P10" s="121"/>
      <c r="Q10" s="121"/>
      <c r="R10" s="129"/>
      <c r="S10" s="133"/>
      <c r="T10" s="133"/>
      <c r="U10" s="129"/>
      <c r="V10" s="120"/>
      <c r="W10" s="121"/>
      <c r="X10" s="130"/>
      <c r="Y10" s="120"/>
      <c r="Z10" s="121"/>
      <c r="AA10" s="130"/>
      <c r="AB10" s="120"/>
      <c r="AC10" s="121"/>
      <c r="AD10" s="130"/>
      <c r="AE10" s="120"/>
      <c r="AF10" s="121"/>
      <c r="AG10" s="130"/>
      <c r="AH10" s="120"/>
      <c r="AI10" s="121"/>
      <c r="AJ10" s="121"/>
      <c r="AK10" s="130"/>
      <c r="AL10" s="120"/>
      <c r="AM10" s="121"/>
      <c r="AN10" s="121"/>
      <c r="AO10" s="130"/>
      <c r="AP10" s="120"/>
      <c r="AQ10" s="121"/>
      <c r="AR10" s="121"/>
      <c r="AS10" s="130"/>
      <c r="AT10" s="120"/>
      <c r="AU10" s="121"/>
      <c r="AV10" s="121"/>
      <c r="AW10" s="130"/>
      <c r="AX10" s="120"/>
      <c r="AY10" s="121"/>
      <c r="AZ10" s="121"/>
      <c r="BA10" s="130"/>
      <c r="BB10" s="120"/>
      <c r="BC10" s="121"/>
      <c r="BD10" s="121"/>
      <c r="BE10" s="130"/>
      <c r="BF10" s="120"/>
      <c r="BG10" s="121"/>
      <c r="BH10" s="121"/>
      <c r="BI10" s="130"/>
      <c r="BJ10" s="120"/>
      <c r="BK10" s="121"/>
      <c r="BL10" s="121"/>
      <c r="BM10" s="130"/>
      <c r="BN10" s="120"/>
      <c r="BO10" s="121"/>
      <c r="BP10" s="121"/>
      <c r="BQ10" s="130"/>
      <c r="BR10" s="120"/>
      <c r="BS10" s="121"/>
      <c r="BT10" s="121"/>
    </row>
    <row r="11" spans="1:72" s="131" customFormat="1" ht="36">
      <c r="A11" s="129" t="str">
        <f t="shared" si="0"/>
        <v/>
      </c>
      <c r="B11" s="120" t="s">
        <v>3014</v>
      </c>
      <c r="C11" s="121" t="s">
        <v>3011</v>
      </c>
      <c r="D11" s="120" t="s">
        <v>3014</v>
      </c>
      <c r="E11" s="121" t="s">
        <v>3011</v>
      </c>
      <c r="F11" s="120" t="s">
        <v>3014</v>
      </c>
      <c r="G11" s="175" t="s">
        <v>3011</v>
      </c>
      <c r="H11" s="183" t="s">
        <v>3452</v>
      </c>
      <c r="I11" s="184" t="s">
        <v>3581</v>
      </c>
      <c r="J11" s="184" t="s">
        <v>3452</v>
      </c>
      <c r="K11" s="184" t="s">
        <v>3581</v>
      </c>
      <c r="L11" s="184" t="s">
        <v>3452</v>
      </c>
      <c r="M11" s="185" t="s">
        <v>3581</v>
      </c>
      <c r="N11" s="177" t="s">
        <v>3014</v>
      </c>
      <c r="O11" s="121" t="s">
        <v>3011</v>
      </c>
      <c r="P11" s="121"/>
      <c r="Q11" s="121"/>
      <c r="R11" s="134"/>
      <c r="S11" s="133"/>
      <c r="T11" s="133"/>
      <c r="U11" s="129" t="str">
        <f>IF(U$1=V$1,V11,IF(U$1=#REF!,#REF!,IF(U$1=W$1,W11)))</f>
        <v xml:space="preserve"> Shape of cup</v>
      </c>
      <c r="V11" s="120" t="s">
        <v>2189</v>
      </c>
      <c r="W11" s="121" t="s">
        <v>1967</v>
      </c>
      <c r="X11" s="130" t="e">
        <f>IF($A$1=#REF!,Y11,IF($A$1=#REF!,#REF!,IF($A$1=$Q$1,Z11,)))</f>
        <v>#REF!</v>
      </c>
      <c r="Y11" s="120" t="s">
        <v>1696</v>
      </c>
      <c r="Z11" s="121" t="s">
        <v>2083</v>
      </c>
      <c r="AA11" s="130" t="e">
        <f>IF($A$1=#REF!,AB11,IF($A$1=#REF!,#REF!,IF($A$1=$Q$1,AC11,)))</f>
        <v>#REF!</v>
      </c>
      <c r="AB11" s="120" t="s">
        <v>2188</v>
      </c>
      <c r="AC11" s="121" t="s">
        <v>1963</v>
      </c>
      <c r="AD11" s="130" t="e">
        <f>IF($A$1=#REF!,AE11,IF($A$1=#REF!,#REF!,IF($A$1=$Q$1,AF11,)))</f>
        <v>#REF!</v>
      </c>
      <c r="AE11" s="120" t="s">
        <v>2199</v>
      </c>
      <c r="AF11" s="121" t="s">
        <v>2090</v>
      </c>
      <c r="AG11" s="130" t="e">
        <f>IF($A$1=#REF!,AH11,IF($A$1=#REF!,AI11,IF($A$1=$Q$1,AJ11,)))</f>
        <v>#REF!</v>
      </c>
      <c r="AH11" s="120" t="s">
        <v>2214</v>
      </c>
      <c r="AI11" s="121" t="s">
        <v>1968</v>
      </c>
      <c r="AJ11" s="121" t="s">
        <v>2097</v>
      </c>
      <c r="AK11" s="130" t="e">
        <f>IF($A$1=#REF!,AL11,IF($A$1=#REF!,AM11,IF($A$1=$Q$1,AN11,)))</f>
        <v>#REF!</v>
      </c>
      <c r="AL11" s="120" t="s">
        <v>2216</v>
      </c>
      <c r="AM11" s="121" t="s">
        <v>2060</v>
      </c>
      <c r="AN11" s="121" t="s">
        <v>2054</v>
      </c>
      <c r="AO11" s="130" t="e">
        <f>IF($A$1=#REF!,AP11,IF($A$1=#REF!,AQ11,IF($A$1=$Q$1,AR11,)))</f>
        <v>#REF!</v>
      </c>
      <c r="AP11" s="120" t="s">
        <v>2215</v>
      </c>
      <c r="AQ11" s="121" t="s">
        <v>2055</v>
      </c>
      <c r="AR11" s="121" t="s">
        <v>2056</v>
      </c>
      <c r="AS11" s="130" t="e">
        <f>IF($A$1=#REF!,AT11,IF($A$1=#REF!,AU11,IF($A$1=$Q$1,AV11,)))</f>
        <v>#REF!</v>
      </c>
      <c r="AT11" s="120" t="s">
        <v>2215</v>
      </c>
      <c r="AU11" s="121" t="s">
        <v>2055</v>
      </c>
      <c r="AV11" s="121" t="s">
        <v>2056</v>
      </c>
      <c r="AW11" s="130" t="e">
        <f>IF($A$1=#REF!,AX11,IF($A$1=#REF!,AY11,IF($A$1=$Q$1,AZ11,)))</f>
        <v>#REF!</v>
      </c>
      <c r="AX11" s="120" t="s">
        <v>2215</v>
      </c>
      <c r="AY11" s="121" t="s">
        <v>2055</v>
      </c>
      <c r="AZ11" s="121" t="s">
        <v>2056</v>
      </c>
      <c r="BA11" s="130" t="e">
        <f>IF($A$1=#REF!,BB11,IF($A$1=#REF!,BC11,IF($A$1=$Q$1,BD11,)))</f>
        <v>#REF!</v>
      </c>
      <c r="BB11" s="120" t="s">
        <v>1700</v>
      </c>
      <c r="BC11" s="121" t="s">
        <v>2122</v>
      </c>
      <c r="BD11" s="121" t="s">
        <v>1946</v>
      </c>
      <c r="BE11" s="130" t="e">
        <f>IF($A$1=#REF!,BF11,IF($A$1=#REF!,BG11,IF($A$1=$Q$1,BH11,)))</f>
        <v>#REF!</v>
      </c>
      <c r="BF11" s="120" t="s">
        <v>2228</v>
      </c>
      <c r="BG11" s="121" t="s">
        <v>2053</v>
      </c>
      <c r="BH11" s="121" t="s">
        <v>2054</v>
      </c>
      <c r="BI11" s="130" t="e">
        <f>IF($A$1=#REF!,BJ11,IF($A$1=#REF!,BK11,IF($A$1=$Q$1,BL11,)))</f>
        <v>#REF!</v>
      </c>
      <c r="BJ11" s="120" t="s">
        <v>2235</v>
      </c>
      <c r="BK11" s="121" t="s">
        <v>1965</v>
      </c>
      <c r="BL11" s="121" t="s">
        <v>2123</v>
      </c>
      <c r="BM11" s="130" t="e">
        <f>IF($A$1=#REF!,BN11,IF($A$1=#REF!,BO11,IF($A$1=$Q$1,BP11,)))</f>
        <v>#REF!</v>
      </c>
      <c r="BN11" s="120" t="s">
        <v>2216</v>
      </c>
      <c r="BO11" s="121" t="s">
        <v>2060</v>
      </c>
      <c r="BP11" s="121" t="s">
        <v>2054</v>
      </c>
      <c r="BQ11" s="130" t="e">
        <f>IF($A$1=#REF!,BR11,IF($A$1=#REF!,BS11,IF($A$1=$Q$1,BT11,)))</f>
        <v>#REF!</v>
      </c>
      <c r="BR11" s="120" t="s">
        <v>2247</v>
      </c>
      <c r="BS11" s="121" t="s">
        <v>1979</v>
      </c>
      <c r="BT11" s="121" t="s">
        <v>2140</v>
      </c>
    </row>
    <row r="12" spans="1:72" s="131" customFormat="1" ht="36">
      <c r="A12" s="129" t="str">
        <f t="shared" si="0"/>
        <v/>
      </c>
      <c r="B12" s="120" t="s">
        <v>3014</v>
      </c>
      <c r="C12" s="121" t="s">
        <v>3011</v>
      </c>
      <c r="D12" s="120" t="s">
        <v>3014</v>
      </c>
      <c r="E12" s="121" t="s">
        <v>3011</v>
      </c>
      <c r="F12" s="120" t="s">
        <v>3014</v>
      </c>
      <c r="G12" s="175" t="s">
        <v>3011</v>
      </c>
      <c r="H12" s="183" t="s">
        <v>3452</v>
      </c>
      <c r="I12" s="184" t="s">
        <v>3581</v>
      </c>
      <c r="J12" s="184" t="s">
        <v>3452</v>
      </c>
      <c r="K12" s="184" t="s">
        <v>3581</v>
      </c>
      <c r="L12" s="184" t="s">
        <v>3452</v>
      </c>
      <c r="M12" s="185" t="s">
        <v>3581</v>
      </c>
      <c r="N12" s="177" t="s">
        <v>3014</v>
      </c>
      <c r="O12" s="121" t="s">
        <v>3011</v>
      </c>
      <c r="P12" s="121"/>
      <c r="Q12" s="121"/>
      <c r="R12" s="134"/>
      <c r="S12" s="133"/>
      <c r="T12" s="133"/>
      <c r="U12" s="129" t="str">
        <f>IF(U$1=V$1,V12,IF(U$1=#REF!,#REF!,IF(U$1=W$1,W12)))</f>
        <v>Wire</v>
      </c>
      <c r="V12" s="120" t="s">
        <v>1970</v>
      </c>
      <c r="W12" s="121" t="s">
        <v>1971</v>
      </c>
      <c r="X12" s="130" t="e">
        <f>IF($A$1=#REF!,Y12,IF($A$1=#REF!,#REF!,IF($A$1=$Q$1,Z12,)))</f>
        <v>#REF!</v>
      </c>
      <c r="Y12" s="120" t="s">
        <v>1697</v>
      </c>
      <c r="Z12" s="121" t="s">
        <v>1972</v>
      </c>
      <c r="AA12" s="130" t="e">
        <f>IF($A$1=#REF!,AB12,IF($A$1=#REF!,#REF!,IF($A$1=$Q$1,AC12,)))</f>
        <v>#REF!</v>
      </c>
      <c r="AB12" s="120" t="s">
        <v>2202</v>
      </c>
      <c r="AC12" s="121" t="s">
        <v>1973</v>
      </c>
      <c r="AD12" s="130" t="e">
        <f>IF($A$1=#REF!,AE12,IF($A$1=#REF!,#REF!,IF($A$1=$Q$1,AF12,)))</f>
        <v>#REF!</v>
      </c>
      <c r="AE12" s="120" t="s">
        <v>1690</v>
      </c>
      <c r="AF12" s="121" t="s">
        <v>2077</v>
      </c>
      <c r="AG12" s="130" t="e">
        <f>IF($A$1=#REF!,AH12,IF($A$1=#REF!,AI12,IF($A$1=$Q$1,AJ12,)))</f>
        <v>#REF!</v>
      </c>
      <c r="AH12" s="120" t="s">
        <v>2215</v>
      </c>
      <c r="AI12" s="121" t="s">
        <v>2055</v>
      </c>
      <c r="AJ12" s="121" t="s">
        <v>2056</v>
      </c>
      <c r="AK12" s="130" t="e">
        <f>IF($A$1=#REF!,AL12,IF($A$1=#REF!,AM12,IF($A$1=$Q$1,AN12,)))</f>
        <v>#REF!</v>
      </c>
      <c r="AL12" s="120" t="s">
        <v>2220</v>
      </c>
      <c r="AM12" s="121" t="s">
        <v>2149</v>
      </c>
      <c r="AN12" s="121" t="s">
        <v>1974</v>
      </c>
      <c r="AO12" s="130" t="e">
        <f>IF($A$1=#REF!,AP12,IF($A$1=#REF!,AQ12,IF($A$1=$Q$1,AR12,)))</f>
        <v>#REF!</v>
      </c>
      <c r="AP12" s="120" t="s">
        <v>1690</v>
      </c>
      <c r="AQ12" s="121" t="s">
        <v>1691</v>
      </c>
      <c r="AR12" s="121" t="s">
        <v>2077</v>
      </c>
      <c r="AS12" s="130" t="e">
        <f>IF($A$1=#REF!,AT12,IF($A$1=#REF!,AU12,IF($A$1=$Q$1,AV12,)))</f>
        <v>#REF!</v>
      </c>
      <c r="AT12" s="120" t="s">
        <v>1690</v>
      </c>
      <c r="AU12" s="121" t="s">
        <v>1691</v>
      </c>
      <c r="AV12" s="121" t="s">
        <v>1951</v>
      </c>
      <c r="AW12" s="135" t="e">
        <f>IF($A$1=#REF!,AX12,IF($A$1=#REF!,AY12,IF($A$1=$Q$1,AZ12,)))</f>
        <v>#REF!</v>
      </c>
      <c r="AX12" s="120" t="s">
        <v>1690</v>
      </c>
      <c r="AY12" s="121" t="s">
        <v>1691</v>
      </c>
      <c r="AZ12" s="121" t="s">
        <v>2077</v>
      </c>
      <c r="BA12" s="130" t="e">
        <f>IF($A$1=#REF!,BB12,IF($A$1=#REF!,BC12,IF($A$1=$Q$1,BD12,)))</f>
        <v>#REF!</v>
      </c>
      <c r="BB12" s="120" t="s">
        <v>1690</v>
      </c>
      <c r="BC12" s="121" t="s">
        <v>1691</v>
      </c>
      <c r="BD12" s="121" t="s">
        <v>2077</v>
      </c>
      <c r="BE12" s="130" t="e">
        <f>IF($A$1=#REF!,BF12,IF($A$1=#REF!,BG12,IF($A$1=$Q$1,BH12,)))</f>
        <v>#REF!</v>
      </c>
      <c r="BF12" s="120" t="s">
        <v>2229</v>
      </c>
      <c r="BG12" s="121" t="s">
        <v>1975</v>
      </c>
      <c r="BH12" s="121" t="s">
        <v>2131</v>
      </c>
      <c r="BI12" s="130" t="e">
        <f>IF($A$1=#REF!,BJ12,IF($A$1=#REF!,BK12,IF($A$1=$Q$1,BL12,)))</f>
        <v>#REF!</v>
      </c>
      <c r="BJ12" s="120" t="s">
        <v>2236</v>
      </c>
      <c r="BK12" s="121" t="s">
        <v>1976</v>
      </c>
      <c r="BL12" s="121" t="s">
        <v>1977</v>
      </c>
      <c r="BM12" s="130" t="e">
        <f>IF($A$1=#REF!,BN12,IF($A$1=#REF!,BO12,IF($A$1=$Q$1,BP12,)))</f>
        <v>#REF!</v>
      </c>
      <c r="BN12" s="120" t="s">
        <v>2063</v>
      </c>
      <c r="BO12" s="121" t="s">
        <v>2064</v>
      </c>
      <c r="BP12" s="121" t="s">
        <v>2065</v>
      </c>
      <c r="BQ12" s="130" t="e">
        <f>IF($A$1=#REF!,BR12,IF($A$1=#REF!,BS12,IF($A$1=$Q$1,BT12,)))</f>
        <v>#REF!</v>
      </c>
      <c r="BR12" s="120" t="s">
        <v>1704</v>
      </c>
      <c r="BS12" s="121" t="s">
        <v>2136</v>
      </c>
      <c r="BT12" s="121" t="s">
        <v>1983</v>
      </c>
    </row>
    <row r="13" spans="1:72" s="131" customFormat="1" ht="24">
      <c r="A13" s="129" t="str">
        <f t="shared" si="0"/>
        <v/>
      </c>
      <c r="B13" s="120" t="s">
        <v>3014</v>
      </c>
      <c r="C13" s="121" t="s">
        <v>3011</v>
      </c>
      <c r="D13" s="120" t="s">
        <v>3014</v>
      </c>
      <c r="E13" s="121" t="s">
        <v>3011</v>
      </c>
      <c r="F13" s="120" t="s">
        <v>3014</v>
      </c>
      <c r="G13" s="175" t="s">
        <v>3011</v>
      </c>
      <c r="H13" s="183" t="s">
        <v>3452</v>
      </c>
      <c r="I13" s="184" t="s">
        <v>3581</v>
      </c>
      <c r="J13" s="184" t="s">
        <v>3452</v>
      </c>
      <c r="K13" s="184" t="s">
        <v>3581</v>
      </c>
      <c r="L13" s="184" t="s">
        <v>3453</v>
      </c>
      <c r="M13" s="185" t="s">
        <v>3582</v>
      </c>
      <c r="N13" s="177" t="s">
        <v>3014</v>
      </c>
      <c r="O13" s="121" t="s">
        <v>3011</v>
      </c>
      <c r="P13" s="121"/>
      <c r="Q13" s="121"/>
      <c r="R13" s="134"/>
      <c r="S13" s="133"/>
      <c r="T13" s="133"/>
      <c r="U13" s="129" t="str">
        <f>IF(U$1=V$1,V13,IF(U$1=#REF!,#REF!,IF(U$1=W$1,W13)))</f>
        <v xml:space="preserve"> Strap </v>
      </c>
      <c r="V13" s="120" t="s">
        <v>2190</v>
      </c>
      <c r="W13" s="121" t="s">
        <v>1980</v>
      </c>
      <c r="X13" s="130" t="e">
        <f>IF($A$1=#REF!,Y13,IF($A$1=#REF!,#REF!,IF($A$1=$Q$1,Z13,)))</f>
        <v>#REF!</v>
      </c>
      <c r="Y13" s="120" t="s">
        <v>2199</v>
      </c>
      <c r="Z13" s="121" t="s">
        <v>2084</v>
      </c>
      <c r="AA13" s="130" t="e">
        <f>IF($A$1=#REF!,AB13,IF($A$1=#REF!,#REF!,IF($A$1=$Q$1,AC13,)))</f>
        <v>#REF!</v>
      </c>
      <c r="AB13" s="120" t="s">
        <v>2203</v>
      </c>
      <c r="AC13" s="121" t="s">
        <v>1971</v>
      </c>
      <c r="AD13" s="134"/>
      <c r="AE13" s="133"/>
      <c r="AF13" s="133"/>
      <c r="AG13" s="130" t="e">
        <f>IF($A$1=#REF!,AH13,IF($A$1=#REF!,AI13,IF($A$1=$Q$1,AJ13,)))</f>
        <v>#REF!</v>
      </c>
      <c r="AH13" s="120" t="s">
        <v>2248</v>
      </c>
      <c r="AI13" s="121" t="s">
        <v>2060</v>
      </c>
      <c r="AJ13" s="121" t="s">
        <v>2098</v>
      </c>
      <c r="AK13" s="130" t="e">
        <f>IF($A$1=#REF!,AL13,IF($A$1=#REF!,AM13,IF($A$1=$Q$1,AN13,)))</f>
        <v>#REF!</v>
      </c>
      <c r="AL13" s="120" t="s">
        <v>2215</v>
      </c>
      <c r="AM13" s="121" t="s">
        <v>2055</v>
      </c>
      <c r="AN13" s="121" t="s">
        <v>1969</v>
      </c>
      <c r="AO13" s="136"/>
      <c r="AP13" s="133"/>
      <c r="AQ13" s="133"/>
      <c r="AR13" s="133"/>
      <c r="AS13" s="136"/>
      <c r="AT13" s="133"/>
      <c r="AU13" s="133"/>
      <c r="AV13" s="133"/>
      <c r="AW13" s="134"/>
      <c r="AX13" s="137"/>
      <c r="AY13" s="137"/>
      <c r="AZ13" s="137"/>
      <c r="BA13" s="134"/>
      <c r="BB13" s="137"/>
      <c r="BC13" s="137"/>
      <c r="BD13" s="137"/>
      <c r="BE13" s="130" t="e">
        <f>IF($A$1=#REF!,BF13,IF($A$1=#REF!,BG13,IF($A$1=$Q$1,BH13,)))</f>
        <v>#REF!</v>
      </c>
      <c r="BF13" s="120" t="s">
        <v>2230</v>
      </c>
      <c r="BG13" s="121" t="s">
        <v>2129</v>
      </c>
      <c r="BH13" s="121" t="s">
        <v>2129</v>
      </c>
      <c r="BI13" s="130" t="e">
        <f>IF($A$1=#REF!,BJ13,IF($A$1=#REF!,BK13,IF($A$1=$Q$1,BL13,)))</f>
        <v>#REF!</v>
      </c>
      <c r="BJ13" s="120" t="s">
        <v>1690</v>
      </c>
      <c r="BK13" s="121" t="s">
        <v>1691</v>
      </c>
      <c r="BL13" s="121" t="s">
        <v>1951</v>
      </c>
      <c r="BM13" s="130" t="e">
        <f>IF($A$1=#REF!,BN13,IF($A$1=#REF!,BO13,IF($A$1=$Q$1,BP13,)))</f>
        <v>#REF!</v>
      </c>
      <c r="BN13" s="120" t="s">
        <v>2239</v>
      </c>
      <c r="BO13" s="121" t="s">
        <v>1978</v>
      </c>
      <c r="BP13" s="121" t="s">
        <v>2132</v>
      </c>
      <c r="BQ13" s="130" t="e">
        <f>IF($A$1=#REF!,BR13,IF($A$1=#REF!,BS13,IF($A$1=$Q$1,BT13,)))</f>
        <v>#REF!</v>
      </c>
      <c r="BR13" s="120" t="s">
        <v>1957</v>
      </c>
      <c r="BS13" s="121" t="s">
        <v>1986</v>
      </c>
      <c r="BT13" s="121" t="s">
        <v>2057</v>
      </c>
    </row>
    <row r="14" spans="1:72" s="131" customFormat="1" ht="24">
      <c r="A14" s="129" t="str">
        <f t="shared" si="0"/>
        <v/>
      </c>
      <c r="B14" s="120" t="s">
        <v>3461</v>
      </c>
      <c r="C14" s="121" t="s">
        <v>3460</v>
      </c>
      <c r="D14" s="120" t="s">
        <v>3468</v>
      </c>
      <c r="E14" s="121" t="s">
        <v>3467</v>
      </c>
      <c r="F14" s="120" t="s">
        <v>3461</v>
      </c>
      <c r="G14" s="175" t="s">
        <v>3460</v>
      </c>
      <c r="H14" s="183" t="s">
        <v>3453</v>
      </c>
      <c r="I14" s="184" t="s">
        <v>3582</v>
      </c>
      <c r="J14" s="184" t="s">
        <v>3453</v>
      </c>
      <c r="K14" s="184" t="s">
        <v>3582</v>
      </c>
      <c r="L14" s="184" t="s">
        <v>3440</v>
      </c>
      <c r="M14" s="185" t="s">
        <v>3439</v>
      </c>
      <c r="N14" s="177" t="s">
        <v>3018</v>
      </c>
      <c r="O14" s="121" t="s">
        <v>3022</v>
      </c>
      <c r="P14" s="121"/>
      <c r="Q14" s="121"/>
      <c r="R14" s="134"/>
      <c r="S14" s="133"/>
      <c r="T14" s="133"/>
      <c r="U14" s="129" t="str">
        <f>IF(U$1=V$1,V14,IF(U$1=#REF!,#REF!,IF(U$1=W$1,W14)))</f>
        <v xml:space="preserve"> Bar</v>
      </c>
      <c r="V14" s="120" t="s">
        <v>2191</v>
      </c>
      <c r="W14" s="121" t="s">
        <v>1984</v>
      </c>
      <c r="X14" s="130" t="e">
        <f>IF($A$1=#REF!,Y14,IF($A$1=#REF!,#REF!,IF($A$1=$Q$1,Z14,)))</f>
        <v>#REF!</v>
      </c>
      <c r="Y14" s="120" t="s">
        <v>1690</v>
      </c>
      <c r="Z14" s="121" t="s">
        <v>1951</v>
      </c>
      <c r="AA14" s="130" t="e">
        <f>IF($A$1=#REF!,AB14,IF($A$1=#REF!,#REF!,IF($A$1=$Q$1,AC14,)))</f>
        <v>#REF!</v>
      </c>
      <c r="AB14" s="120" t="s">
        <v>2204</v>
      </c>
      <c r="AC14" s="121" t="s">
        <v>1980</v>
      </c>
      <c r="AD14" s="134"/>
      <c r="AE14" s="133"/>
      <c r="AF14" s="133"/>
      <c r="AG14" s="130" t="e">
        <f>IF($A$1=#REF!,AH14,IF($A$1=#REF!,AI14,IF($A$1=$Q$1,AJ14,)))</f>
        <v>#REF!</v>
      </c>
      <c r="AH14" s="120" t="s">
        <v>1062</v>
      </c>
      <c r="AI14" s="121" t="s">
        <v>1691</v>
      </c>
      <c r="AJ14" s="121" t="s">
        <v>2077</v>
      </c>
      <c r="AK14" s="130" t="e">
        <f>IF($A$1=#REF!,AL14,IF($A$1=#REF!,AM14,IF($A$1=$Q$1,AN14,)))</f>
        <v>#REF!</v>
      </c>
      <c r="AL14" s="120" t="s">
        <v>2221</v>
      </c>
      <c r="AM14" s="121" t="s">
        <v>2100</v>
      </c>
      <c r="AN14" s="121" t="s">
        <v>1985</v>
      </c>
      <c r="AO14" s="136"/>
      <c r="AP14" s="133"/>
      <c r="AQ14" s="133"/>
      <c r="AR14" s="133"/>
      <c r="AS14" s="136"/>
      <c r="AT14" s="133"/>
      <c r="AU14" s="133"/>
      <c r="AV14" s="133"/>
      <c r="AW14" s="134"/>
      <c r="AX14" s="137"/>
      <c r="AY14" s="137"/>
      <c r="AZ14" s="137"/>
      <c r="BA14" s="134"/>
      <c r="BB14" s="137"/>
      <c r="BC14" s="137"/>
      <c r="BD14" s="137"/>
      <c r="BE14" s="130" t="e">
        <f>IF($A$1=#REF!,BF14,IF($A$1=#REF!,BG14,IF($A$1=$Q$1,BH14,)))</f>
        <v>#REF!</v>
      </c>
      <c r="BF14" s="120" t="s">
        <v>1690</v>
      </c>
      <c r="BG14" s="121" t="s">
        <v>2104</v>
      </c>
      <c r="BH14" s="121" t="s">
        <v>1951</v>
      </c>
      <c r="BI14" s="136"/>
      <c r="BJ14" s="137"/>
      <c r="BK14" s="137"/>
      <c r="BL14" s="137"/>
      <c r="BM14" s="130" t="e">
        <f>IF($A$1=#REF!,BN14,IF($A$1=#REF!,BO14,IF($A$1=$Q$1,BP14,)))</f>
        <v>#REF!</v>
      </c>
      <c r="BN14" s="120" t="s">
        <v>2240</v>
      </c>
      <c r="BO14" s="121" t="s">
        <v>1982</v>
      </c>
      <c r="BP14" s="121" t="s">
        <v>2241</v>
      </c>
      <c r="BQ14" s="130" t="e">
        <f>IF($A$1=#REF!,BR14,IF($A$1=#REF!,BS14,IF($A$1=$Q$1,BT14,)))</f>
        <v>#REF!</v>
      </c>
      <c r="BR14" s="120" t="s">
        <v>2216</v>
      </c>
      <c r="BS14" s="121" t="s">
        <v>2060</v>
      </c>
      <c r="BT14" s="121" t="s">
        <v>2098</v>
      </c>
    </row>
    <row r="15" spans="1:72" s="131" customFormat="1" ht="24">
      <c r="A15" s="129" t="str">
        <f t="shared" si="0"/>
        <v/>
      </c>
      <c r="B15" s="120" t="s">
        <v>3015</v>
      </c>
      <c r="C15" s="121" t="s">
        <v>2582</v>
      </c>
      <c r="D15" s="120" t="s">
        <v>3074</v>
      </c>
      <c r="E15" s="121" t="s">
        <v>3072</v>
      </c>
      <c r="F15" s="120" t="s">
        <v>3461</v>
      </c>
      <c r="G15" s="175" t="s">
        <v>3460</v>
      </c>
      <c r="H15" s="183" t="s">
        <v>3440</v>
      </c>
      <c r="I15" s="184" t="s">
        <v>3439</v>
      </c>
      <c r="J15" s="184" t="s">
        <v>3596</v>
      </c>
      <c r="K15" s="184" t="s">
        <v>3597</v>
      </c>
      <c r="L15" s="184" t="s">
        <v>3442</v>
      </c>
      <c r="M15" s="185" t="s">
        <v>3441</v>
      </c>
      <c r="N15" s="177" t="s">
        <v>3456</v>
      </c>
      <c r="O15" s="121" t="s">
        <v>3602</v>
      </c>
      <c r="P15" s="121"/>
      <c r="Q15" s="121"/>
      <c r="R15" s="134"/>
      <c r="S15" s="145"/>
      <c r="T15" s="133"/>
      <c r="U15" s="129" t="str">
        <f>IF(U$1=V$1,V15,IF(U$1=#REF!,#REF!,IF(U$1=W$1,W15)))</f>
        <v xml:space="preserve"> Boning</v>
      </c>
      <c r="V15" s="120" t="s">
        <v>2192</v>
      </c>
      <c r="W15" s="121" t="s">
        <v>1987</v>
      </c>
      <c r="X15" s="134"/>
      <c r="Y15" s="133"/>
      <c r="Z15" s="133"/>
      <c r="AA15" s="130" t="e">
        <f>IF($A$1=#REF!,AB15,IF($A$1=#REF!,#REF!,IF($A$1=$Q$1,AC15,)))</f>
        <v>#REF!</v>
      </c>
      <c r="AB15" s="120" t="s">
        <v>2078</v>
      </c>
      <c r="AC15" s="121" t="s">
        <v>1984</v>
      </c>
      <c r="AD15" s="134"/>
      <c r="AE15" s="133"/>
      <c r="AF15" s="133"/>
      <c r="AG15" s="134"/>
      <c r="AH15" s="133"/>
      <c r="AI15" s="133"/>
      <c r="AJ15" s="133"/>
      <c r="AK15" s="130" t="e">
        <f>IF($A$1=#REF!,AL15,IF($A$1=#REF!,AM15,IF($A$1=$Q$1,AN15,)))</f>
        <v>#REF!</v>
      </c>
      <c r="AL15" s="120" t="s">
        <v>2222</v>
      </c>
      <c r="AM15" s="121" t="s">
        <v>2101</v>
      </c>
      <c r="AN15" s="121" t="s">
        <v>1988</v>
      </c>
      <c r="AO15" s="136"/>
      <c r="AP15" s="133"/>
      <c r="AQ15" s="133"/>
      <c r="AR15" s="133"/>
      <c r="AS15" s="136"/>
      <c r="AT15" s="133"/>
      <c r="AU15" s="133"/>
      <c r="AV15" s="133"/>
      <c r="AW15" s="134"/>
      <c r="AX15" s="137"/>
      <c r="AY15" s="137"/>
      <c r="AZ15" s="137"/>
      <c r="BA15" s="134"/>
      <c r="BB15" s="137"/>
      <c r="BC15" s="137"/>
      <c r="BD15" s="137"/>
      <c r="BE15" s="134"/>
      <c r="BF15" s="137" t="s">
        <v>2119</v>
      </c>
      <c r="BG15" s="137" t="s">
        <v>2120</v>
      </c>
      <c r="BH15" s="137" t="s">
        <v>2121</v>
      </c>
      <c r="BI15" s="136"/>
      <c r="BJ15" s="137"/>
      <c r="BK15" s="137"/>
      <c r="BL15" s="137"/>
      <c r="BM15" s="130" t="e">
        <f>IF($A$1=#REF!,BN15,IF($A$1=#REF!,BO15,IF($A$1=$Q$1,BP15,)))</f>
        <v>#REF!</v>
      </c>
      <c r="BN15" s="120" t="s">
        <v>1690</v>
      </c>
      <c r="BO15" s="121" t="s">
        <v>1691</v>
      </c>
      <c r="BP15" s="121" t="s">
        <v>1951</v>
      </c>
      <c r="BQ15" s="130" t="e">
        <f>IF($A$1=#REF!,BR15,IF($A$1=#REF!,BS15,IF($A$1=$Q$1,BT15,)))</f>
        <v>#REF!</v>
      </c>
      <c r="BR15" s="120" t="s">
        <v>1981</v>
      </c>
      <c r="BS15" s="121" t="s">
        <v>1982</v>
      </c>
      <c r="BT15" s="121" t="s">
        <v>2241</v>
      </c>
    </row>
    <row r="16" spans="1:72" s="131" customFormat="1" ht="14.5">
      <c r="A16" s="129" t="str">
        <f t="shared" si="0"/>
        <v/>
      </c>
      <c r="B16" s="120" t="s">
        <v>3016</v>
      </c>
      <c r="C16" s="121" t="s">
        <v>2581</v>
      </c>
      <c r="D16" s="120" t="s">
        <v>3536</v>
      </c>
      <c r="E16" s="121" t="s">
        <v>3073</v>
      </c>
      <c r="F16" s="120" t="s">
        <v>3462</v>
      </c>
      <c r="G16" s="121" t="s">
        <v>3463</v>
      </c>
      <c r="H16" s="183" t="s">
        <v>3442</v>
      </c>
      <c r="I16" s="184" t="s">
        <v>3441</v>
      </c>
      <c r="J16" s="184" t="s">
        <v>3599</v>
      </c>
      <c r="K16" s="184" t="s">
        <v>3598</v>
      </c>
      <c r="L16" s="184" t="s">
        <v>3591</v>
      </c>
      <c r="M16" s="185" t="s">
        <v>3590</v>
      </c>
      <c r="N16" s="177" t="s">
        <v>3541</v>
      </c>
      <c r="O16" s="121" t="s">
        <v>3540</v>
      </c>
      <c r="P16" s="121"/>
      <c r="Q16" s="121"/>
      <c r="R16" s="134"/>
      <c r="S16" s="145"/>
      <c r="T16" s="133"/>
      <c r="U16" s="129" t="str">
        <f>IF(U$1=V$1,V16,IF(U$1=#REF!,#REF!,IF(U$1=W$1,W16)))</f>
        <v xml:space="preserve"> Details </v>
      </c>
      <c r="V16" s="120" t="s">
        <v>2193</v>
      </c>
      <c r="W16" s="121" t="s">
        <v>2072</v>
      </c>
      <c r="X16" s="134"/>
      <c r="Y16" s="133"/>
      <c r="Z16" s="133"/>
      <c r="AA16" s="130" t="e">
        <f>IF($A$1=#REF!,AB16,IF($A$1=#REF!,#REF!,IF($A$1=$Q$1,AC16,)))</f>
        <v>#REF!</v>
      </c>
      <c r="AB16" s="120" t="s">
        <v>2205</v>
      </c>
      <c r="AC16" s="121" t="s">
        <v>1987</v>
      </c>
      <c r="AD16" s="134"/>
      <c r="AE16" s="133"/>
      <c r="AF16" s="133"/>
      <c r="AG16" s="134"/>
      <c r="AH16" s="133"/>
      <c r="AI16" s="133"/>
      <c r="AJ16" s="133"/>
      <c r="AK16" s="130" t="e">
        <f>IF($A$1=#REF!,AL16,IF($A$1=#REF!,AM16,IF($A$1=$Q$1,AN16,)))</f>
        <v>#REF!</v>
      </c>
      <c r="AL16" s="120" t="s">
        <v>1690</v>
      </c>
      <c r="AM16" s="121" t="s">
        <v>1691</v>
      </c>
      <c r="AN16" s="121" t="s">
        <v>1951</v>
      </c>
      <c r="AO16" s="136"/>
      <c r="AP16" s="133"/>
      <c r="AQ16" s="133"/>
      <c r="AR16" s="133"/>
      <c r="AS16" s="136"/>
      <c r="AT16" s="133"/>
      <c r="AU16" s="133"/>
      <c r="AV16" s="133"/>
      <c r="AW16" s="134"/>
      <c r="AX16" s="137"/>
      <c r="AY16" s="137"/>
      <c r="AZ16" s="137"/>
      <c r="BA16" s="134"/>
      <c r="BB16" s="137"/>
      <c r="BC16" s="137"/>
      <c r="BD16" s="137"/>
      <c r="BE16" s="134"/>
      <c r="BF16" s="137"/>
      <c r="BG16" s="137"/>
      <c r="BH16" s="137"/>
      <c r="BI16" s="136"/>
      <c r="BJ16" s="137"/>
      <c r="BK16" s="137"/>
      <c r="BL16" s="137"/>
      <c r="BM16" s="130"/>
      <c r="BN16" s="120"/>
      <c r="BO16" s="121"/>
      <c r="BP16" s="121"/>
      <c r="BQ16" s="130" t="e">
        <f>IF($A$1=#REF!,BR16,IF($A$1=#REF!,BS16,IF($A$1=$Q$1,BT16,)))</f>
        <v>#REF!</v>
      </c>
      <c r="BR16" s="120" t="s">
        <v>2058</v>
      </c>
      <c r="BS16" s="121" t="s">
        <v>2137</v>
      </c>
      <c r="BT16" s="121" t="s">
        <v>1989</v>
      </c>
    </row>
    <row r="17" spans="1:72" s="131" customFormat="1" ht="14.5">
      <c r="A17" s="129" t="str">
        <f t="shared" si="0"/>
        <v/>
      </c>
      <c r="B17" s="120" t="s">
        <v>3017</v>
      </c>
      <c r="C17" s="121" t="s">
        <v>1746</v>
      </c>
      <c r="D17" s="120" t="s">
        <v>3470</v>
      </c>
      <c r="E17" s="121" t="s">
        <v>3469</v>
      </c>
      <c r="F17" s="120" t="s">
        <v>3465</v>
      </c>
      <c r="G17" s="121" t="s">
        <v>3464</v>
      </c>
      <c r="H17" s="183" t="s">
        <v>3591</v>
      </c>
      <c r="I17" s="184" t="s">
        <v>3590</v>
      </c>
      <c r="J17" s="184" t="s">
        <v>4229</v>
      </c>
      <c r="K17" s="184" t="s">
        <v>4228</v>
      </c>
      <c r="L17" s="184" t="s">
        <v>3593</v>
      </c>
      <c r="M17" s="185" t="s">
        <v>3592</v>
      </c>
      <c r="N17" s="177" t="s">
        <v>3021</v>
      </c>
      <c r="O17" s="121" t="s">
        <v>4439</v>
      </c>
      <c r="P17" s="121"/>
      <c r="Q17" s="121"/>
      <c r="R17" s="134"/>
      <c r="S17" s="145"/>
      <c r="T17" s="133"/>
      <c r="U17" s="129" t="str">
        <f>IF(U$1=V$1,V17,IF(U$1=#REF!,#REF!,IF(U$1=W$1,W17)))</f>
        <v xml:space="preserve"> Back construction</v>
      </c>
      <c r="V17" s="120" t="s">
        <v>2194</v>
      </c>
      <c r="W17" s="121" t="s">
        <v>2079</v>
      </c>
      <c r="X17" s="134"/>
      <c r="Y17" s="133"/>
      <c r="Z17" s="133"/>
      <c r="AA17" s="130" t="e">
        <f>IF($A$1=#REF!,AB17,IF($A$1=#REF!,#REF!,IF($A$1=$Q$1,AC17,)))</f>
        <v>#REF!</v>
      </c>
      <c r="AB17" s="120" t="s">
        <v>2199</v>
      </c>
      <c r="AC17" s="121" t="s">
        <v>2086</v>
      </c>
      <c r="AD17" s="134"/>
      <c r="AE17" s="133"/>
      <c r="AF17" s="133"/>
      <c r="AG17" s="134"/>
      <c r="AH17" s="133"/>
      <c r="AI17" s="133"/>
      <c r="AJ17" s="133"/>
      <c r="AK17" s="134"/>
      <c r="AL17" s="133"/>
      <c r="AM17" s="133"/>
      <c r="AN17" s="133"/>
      <c r="AO17" s="136"/>
      <c r="AP17" s="133"/>
      <c r="AQ17" s="133"/>
      <c r="AR17" s="133"/>
      <c r="AS17" s="136"/>
      <c r="AT17" s="133"/>
      <c r="AU17" s="133"/>
      <c r="AV17" s="133"/>
      <c r="AW17" s="134"/>
      <c r="AX17" s="137"/>
      <c r="AY17" s="137"/>
      <c r="AZ17" s="137"/>
      <c r="BA17" s="134"/>
      <c r="BB17" s="137"/>
      <c r="BC17" s="137"/>
      <c r="BD17" s="137"/>
      <c r="BE17" s="134"/>
      <c r="BF17" s="137"/>
      <c r="BG17" s="137"/>
      <c r="BH17" s="137"/>
      <c r="BI17" s="136"/>
      <c r="BJ17" s="137"/>
      <c r="BK17" s="137"/>
      <c r="BL17" s="137"/>
      <c r="BM17" s="136"/>
      <c r="BN17" s="133"/>
      <c r="BO17" s="133"/>
      <c r="BP17" s="133"/>
      <c r="BQ17" s="130" t="e">
        <f>IF($A$1=#REF!,BR17,IF($A$1=#REF!,BS17,IF($A$1=$Q$1,BT17,)))</f>
        <v>#REF!</v>
      </c>
      <c r="BR17" s="120" t="s">
        <v>2059</v>
      </c>
      <c r="BS17" s="121" t="s">
        <v>2138</v>
      </c>
      <c r="BT17" s="121" t="s">
        <v>2141</v>
      </c>
    </row>
    <row r="18" spans="1:72" s="131" customFormat="1" ht="14.5">
      <c r="A18" s="129" t="str">
        <f t="shared" si="0"/>
        <v/>
      </c>
      <c r="B18" s="120" t="s">
        <v>3476</v>
      </c>
      <c r="C18" s="121" t="s">
        <v>3459</v>
      </c>
      <c r="D18" s="120" t="s">
        <v>3472</v>
      </c>
      <c r="E18" s="121" t="s">
        <v>3471</v>
      </c>
      <c r="F18" s="120" t="s">
        <v>3018</v>
      </c>
      <c r="G18" s="121" t="s">
        <v>3022</v>
      </c>
      <c r="H18" s="183" t="s">
        <v>3593</v>
      </c>
      <c r="I18" s="184" t="s">
        <v>3592</v>
      </c>
      <c r="J18" s="184" t="s">
        <v>4231</v>
      </c>
      <c r="K18" s="184" t="s">
        <v>4230</v>
      </c>
      <c r="L18" s="184" t="s">
        <v>3595</v>
      </c>
      <c r="M18" s="185" t="s">
        <v>3594</v>
      </c>
      <c r="N18" s="177"/>
      <c r="O18" s="121"/>
      <c r="P18" s="121"/>
      <c r="Q18" s="121"/>
      <c r="R18" s="134"/>
      <c r="S18" s="145"/>
      <c r="T18" s="133"/>
      <c r="U18" s="129" t="str">
        <f>IF(U$1=V$1,V18,IF(U$1=#REF!,#REF!,IF(U$1=W$1,W18)))</f>
        <v xml:space="preserve"> Tape underneath breast</v>
      </c>
      <c r="V18" s="120" t="s">
        <v>2195</v>
      </c>
      <c r="W18" s="121" t="s">
        <v>1990</v>
      </c>
      <c r="X18" s="134"/>
      <c r="Y18" s="133"/>
      <c r="Z18" s="133"/>
      <c r="AA18" s="130" t="e">
        <f>IF($A$1=#REF!,AB18,IF($A$1=#REF!,#REF!,IF($A$1=$Q$1,AC18,)))</f>
        <v>#REF!</v>
      </c>
      <c r="AB18" s="120" t="s">
        <v>2206</v>
      </c>
      <c r="AC18" s="121" t="s">
        <v>2087</v>
      </c>
      <c r="AD18" s="134"/>
      <c r="AE18" s="133"/>
      <c r="AF18" s="133"/>
      <c r="AG18" s="134"/>
      <c r="AH18" s="133"/>
      <c r="AI18" s="133"/>
      <c r="AJ18" s="133"/>
      <c r="AK18" s="134"/>
      <c r="AL18" s="133"/>
      <c r="AM18" s="133"/>
      <c r="AN18" s="133"/>
      <c r="AO18" s="136"/>
      <c r="AP18" s="133"/>
      <c r="AQ18" s="133"/>
      <c r="AR18" s="133"/>
      <c r="AS18" s="136"/>
      <c r="AT18" s="133"/>
      <c r="AU18" s="133"/>
      <c r="AV18" s="133"/>
      <c r="AW18" s="134"/>
      <c r="AX18" s="137"/>
      <c r="AY18" s="137"/>
      <c r="AZ18" s="137"/>
      <c r="BA18" s="134"/>
      <c r="BB18" s="137"/>
      <c r="BC18" s="137"/>
      <c r="BD18" s="137"/>
      <c r="BE18" s="134"/>
      <c r="BF18" s="137"/>
      <c r="BG18" s="137"/>
      <c r="BH18" s="137"/>
      <c r="BI18" s="136"/>
      <c r="BJ18" s="137"/>
      <c r="BK18" s="137"/>
      <c r="BL18" s="137"/>
      <c r="BM18" s="136"/>
      <c r="BN18" s="133"/>
      <c r="BO18" s="133"/>
      <c r="BP18" s="133"/>
      <c r="BQ18" s="130" t="e">
        <f>IF($A$1=#REF!,BR18,IF($A$1=#REF!,BS18,IF($A$1=$Q$1,BT18,)))</f>
        <v>#REF!</v>
      </c>
      <c r="BR18" s="120" t="s">
        <v>1705</v>
      </c>
      <c r="BS18" s="121" t="s">
        <v>1991</v>
      </c>
      <c r="BT18" s="121" t="s">
        <v>2132</v>
      </c>
    </row>
    <row r="19" spans="1:72" s="131" customFormat="1" ht="14.5">
      <c r="A19" s="129" t="str">
        <f t="shared" si="0"/>
        <v/>
      </c>
      <c r="B19" s="120" t="s">
        <v>3462</v>
      </c>
      <c r="C19" s="121" t="s">
        <v>3463</v>
      </c>
      <c r="D19" s="120" t="s">
        <v>3018</v>
      </c>
      <c r="E19" s="121" t="s">
        <v>3022</v>
      </c>
      <c r="F19" s="120" t="s">
        <v>3468</v>
      </c>
      <c r="G19" s="175" t="s">
        <v>3467</v>
      </c>
      <c r="H19" s="183" t="s">
        <v>3595</v>
      </c>
      <c r="I19" s="184" t="s">
        <v>3594</v>
      </c>
      <c r="J19" s="184" t="s">
        <v>3454</v>
      </c>
      <c r="K19" s="184" t="s">
        <v>4193</v>
      </c>
      <c r="L19" s="184" t="s">
        <v>3454</v>
      </c>
      <c r="M19" s="184" t="s">
        <v>4193</v>
      </c>
      <c r="N19" s="177"/>
      <c r="O19" s="121"/>
      <c r="P19" s="121"/>
      <c r="Q19" s="121"/>
      <c r="R19" s="134"/>
      <c r="S19" s="145"/>
      <c r="T19" s="133"/>
      <c r="U19" s="129" t="str">
        <f>IF(U$1=V$1,V19,IF(U$1=#REF!,#REF!,IF(U$1=W$1,W19)))</f>
        <v xml:space="preserve"> Fastening </v>
      </c>
      <c r="V19" s="120" t="s">
        <v>2196</v>
      </c>
      <c r="W19" s="121" t="s">
        <v>2024</v>
      </c>
      <c r="X19" s="134"/>
      <c r="Y19" s="133"/>
      <c r="Z19" s="133"/>
      <c r="AA19" s="130" t="e">
        <f>IF($A$1=#REF!,AB19,IF($A$1=#REF!,#REF!,IF($A$1=$Q$1,AC19,)))</f>
        <v>#REF!</v>
      </c>
      <c r="AB19" s="120" t="s">
        <v>1695</v>
      </c>
      <c r="AC19" s="121" t="s">
        <v>2082</v>
      </c>
      <c r="AD19" s="134"/>
      <c r="AE19" s="133"/>
      <c r="AF19" s="133"/>
      <c r="AG19" s="134"/>
      <c r="AH19" s="133"/>
      <c r="AI19" s="133"/>
      <c r="AJ19" s="133"/>
      <c r="AK19" s="134"/>
      <c r="AL19" s="133"/>
      <c r="AM19" s="133"/>
      <c r="AN19" s="133"/>
      <c r="AO19" s="136"/>
      <c r="AP19" s="133"/>
      <c r="AQ19" s="133"/>
      <c r="AR19" s="133"/>
      <c r="AS19" s="136"/>
      <c r="AT19" s="133"/>
      <c r="AU19" s="133"/>
      <c r="AV19" s="133"/>
      <c r="AW19" s="134"/>
      <c r="AX19" s="137"/>
      <c r="AY19" s="137"/>
      <c r="AZ19" s="137"/>
      <c r="BA19" s="134"/>
      <c r="BB19" s="137"/>
      <c r="BC19" s="137"/>
      <c r="BD19" s="137"/>
      <c r="BE19" s="134"/>
      <c r="BF19" s="137"/>
      <c r="BG19" s="137"/>
      <c r="BH19" s="137"/>
      <c r="BI19" s="136"/>
      <c r="BJ19" s="137"/>
      <c r="BK19" s="137"/>
      <c r="BL19" s="137"/>
      <c r="BM19" s="136"/>
      <c r="BN19" s="133"/>
      <c r="BO19" s="133"/>
      <c r="BP19" s="133"/>
      <c r="BQ19" s="130" t="e">
        <f>IF($A$1=#REF!,BR19,IF($A$1=#REF!,BS19,IF($A$1=$Q$1,BT19,)))</f>
        <v>#REF!</v>
      </c>
      <c r="BR19" s="120" t="s">
        <v>1690</v>
      </c>
      <c r="BS19" s="120" t="s">
        <v>1691</v>
      </c>
      <c r="BT19" s="121" t="s">
        <v>2077</v>
      </c>
    </row>
    <row r="20" spans="1:72" s="131" customFormat="1" ht="14.5">
      <c r="A20" s="129" t="str">
        <f t="shared" si="0"/>
        <v/>
      </c>
      <c r="B20" s="120" t="s">
        <v>3465</v>
      </c>
      <c r="C20" s="121" t="s">
        <v>3464</v>
      </c>
      <c r="D20" s="120" t="s">
        <v>3019</v>
      </c>
      <c r="E20" s="121" t="s">
        <v>2075</v>
      </c>
      <c r="F20" s="120" t="s">
        <v>3468</v>
      </c>
      <c r="G20" s="175" t="s">
        <v>3467</v>
      </c>
      <c r="H20" s="183" t="s">
        <v>3454</v>
      </c>
      <c r="I20" s="184" t="s">
        <v>4193</v>
      </c>
      <c r="J20" s="184" t="s">
        <v>3455</v>
      </c>
      <c r="K20" s="184" t="s">
        <v>3601</v>
      </c>
      <c r="L20" s="184" t="s">
        <v>3455</v>
      </c>
      <c r="M20" s="185" t="s">
        <v>3601</v>
      </c>
      <c r="N20" s="177"/>
      <c r="O20" s="121"/>
      <c r="P20" s="121"/>
      <c r="Q20" s="121"/>
      <c r="R20" s="134"/>
      <c r="S20" s="151"/>
      <c r="T20" s="133"/>
      <c r="U20" s="129" t="str">
        <f>IF(U$1=V$1,V20,IF(U$1=#REF!,#REF!,IF(U$1=W$1,W20)))</f>
        <v xml:space="preserve"> Additional features</v>
      </c>
      <c r="V20" s="120" t="s">
        <v>2197</v>
      </c>
      <c r="W20" s="121" t="s">
        <v>2080</v>
      </c>
      <c r="X20" s="134"/>
      <c r="Y20" s="133"/>
      <c r="Z20" s="133"/>
      <c r="AA20" s="130" t="e">
        <f>IF($A$1=#REF!,AB20,IF($A$1=#REF!,#REF!,IF($A$1=$Q$1,AC20,)))</f>
        <v>#REF!</v>
      </c>
      <c r="AB20" s="120" t="s">
        <v>2207</v>
      </c>
      <c r="AC20" s="121" t="s">
        <v>2024</v>
      </c>
      <c r="AD20" s="134"/>
      <c r="AE20" s="133"/>
      <c r="AF20" s="133"/>
      <c r="AG20" s="134"/>
      <c r="AH20" s="133"/>
      <c r="AI20" s="133"/>
      <c r="AJ20" s="133"/>
      <c r="AK20" s="134"/>
      <c r="AL20" s="133"/>
      <c r="AM20" s="133"/>
      <c r="AN20" s="133"/>
      <c r="AO20" s="136"/>
      <c r="AP20" s="133"/>
      <c r="AQ20" s="133"/>
      <c r="AR20" s="133"/>
      <c r="AS20" s="136"/>
      <c r="AT20" s="133"/>
      <c r="AU20" s="133"/>
      <c r="AV20" s="133"/>
      <c r="AW20" s="134"/>
      <c r="AX20" s="137"/>
      <c r="AY20" s="137"/>
      <c r="AZ20" s="137"/>
      <c r="BA20" s="134"/>
      <c r="BB20" s="137"/>
      <c r="BC20" s="137"/>
      <c r="BD20" s="137"/>
      <c r="BE20" s="134"/>
      <c r="BF20" s="133"/>
      <c r="BG20" s="133"/>
      <c r="BH20" s="133"/>
      <c r="BI20" s="136"/>
      <c r="BJ20" s="137"/>
      <c r="BK20" s="137"/>
      <c r="BL20" s="137"/>
      <c r="BM20" s="136"/>
      <c r="BN20" s="133"/>
      <c r="BO20" s="133"/>
      <c r="BP20" s="133"/>
      <c r="BQ20" s="130"/>
      <c r="BR20" s="120"/>
      <c r="BS20" s="120"/>
      <c r="BT20" s="121"/>
    </row>
    <row r="21" spans="1:72" s="131" customFormat="1" ht="14.5">
      <c r="A21" s="129" t="str">
        <f t="shared" si="0"/>
        <v/>
      </c>
      <c r="B21" s="120" t="s">
        <v>3018</v>
      </c>
      <c r="C21" s="121" t="s">
        <v>3022</v>
      </c>
      <c r="D21" s="120" t="s">
        <v>2590</v>
      </c>
      <c r="E21" s="121" t="s">
        <v>3537</v>
      </c>
      <c r="F21" s="120" t="s">
        <v>3015</v>
      </c>
      <c r="G21" s="175" t="s">
        <v>2582</v>
      </c>
      <c r="H21" s="183" t="s">
        <v>3455</v>
      </c>
      <c r="I21" s="184" t="s">
        <v>3601</v>
      </c>
      <c r="J21" s="184" t="s">
        <v>3456</v>
      </c>
      <c r="K21" s="184" t="s">
        <v>3602</v>
      </c>
      <c r="L21" s="184" t="s">
        <v>3456</v>
      </c>
      <c r="M21" s="185" t="s">
        <v>3602</v>
      </c>
      <c r="N21" s="177"/>
      <c r="O21" s="121"/>
      <c r="P21" s="121"/>
      <c r="Q21" s="121"/>
      <c r="R21" s="134"/>
      <c r="S21" s="151"/>
      <c r="T21" s="133"/>
      <c r="U21" s="129" t="str">
        <f>IF(U$1=V$1,V21,IF(U$1=#REF!,#REF!,IF(U$1=W$1,W21)))</f>
        <v xml:space="preserve"> Additional Info</v>
      </c>
      <c r="V21" s="120" t="s">
        <v>1690</v>
      </c>
      <c r="W21" s="121" t="s">
        <v>2077</v>
      </c>
      <c r="X21" s="134"/>
      <c r="Y21" s="133"/>
      <c r="Z21" s="133"/>
      <c r="AA21" s="135" t="e">
        <f>IF($A$1=#REF!,AB21,IF($A$1=#REF!,#REF!,IF($A$1=$Q$1,AC21,)))</f>
        <v>#REF!</v>
      </c>
      <c r="AB21" s="120" t="s">
        <v>1690</v>
      </c>
      <c r="AC21" s="121" t="s">
        <v>2077</v>
      </c>
      <c r="AD21" s="134"/>
      <c r="AE21" s="133"/>
      <c r="AF21" s="133"/>
      <c r="AG21" s="134"/>
      <c r="AH21" s="133"/>
      <c r="AI21" s="133"/>
      <c r="AJ21" s="133"/>
      <c r="AK21" s="134"/>
      <c r="AL21" s="133"/>
      <c r="AM21" s="133"/>
      <c r="AN21" s="133"/>
      <c r="AO21" s="136"/>
      <c r="AP21" s="133"/>
      <c r="AQ21" s="133"/>
      <c r="AR21" s="133"/>
      <c r="AS21" s="136"/>
      <c r="AT21" s="133"/>
      <c r="AU21" s="133"/>
      <c r="AV21" s="133"/>
      <c r="AW21" s="134"/>
      <c r="AX21" s="133"/>
      <c r="AY21" s="133"/>
      <c r="AZ21" s="133"/>
      <c r="BA21" s="134"/>
      <c r="BB21" s="133"/>
      <c r="BC21" s="133"/>
      <c r="BD21" s="133"/>
      <c r="BE21" s="134"/>
      <c r="BF21" s="133"/>
      <c r="BG21" s="133"/>
      <c r="BH21" s="133"/>
      <c r="BI21" s="136"/>
      <c r="BJ21" s="137"/>
      <c r="BK21" s="137"/>
      <c r="BL21" s="137"/>
      <c r="BM21" s="136"/>
      <c r="BN21" s="133"/>
      <c r="BO21" s="133"/>
      <c r="BP21" s="133"/>
      <c r="BQ21" s="134"/>
      <c r="BR21" s="133"/>
      <c r="BS21" s="133"/>
      <c r="BT21" s="133"/>
    </row>
    <row r="22" spans="1:72" s="131" customFormat="1" ht="14.5">
      <c r="A22" s="129" t="str">
        <f t="shared" si="0"/>
        <v/>
      </c>
      <c r="B22" s="120" t="s">
        <v>3019</v>
      </c>
      <c r="C22" s="121" t="s">
        <v>2075</v>
      </c>
      <c r="D22" s="120" t="s">
        <v>2591</v>
      </c>
      <c r="E22" s="121" t="s">
        <v>3538</v>
      </c>
      <c r="F22" s="120" t="s">
        <v>3015</v>
      </c>
      <c r="G22" s="175" t="s">
        <v>2582</v>
      </c>
      <c r="H22" s="183" t="s">
        <v>3456</v>
      </c>
      <c r="I22" s="184" t="s">
        <v>3602</v>
      </c>
      <c r="J22" s="184" t="s">
        <v>4196</v>
      </c>
      <c r="K22" s="184" t="s">
        <v>4195</v>
      </c>
      <c r="L22" s="184" t="s">
        <v>4196</v>
      </c>
      <c r="M22" s="185" t="s">
        <v>4195</v>
      </c>
      <c r="N22" s="177"/>
      <c r="O22" s="121"/>
      <c r="P22" s="121"/>
      <c r="Q22" s="121"/>
      <c r="R22" s="138"/>
      <c r="S22" s="145"/>
      <c r="U22" s="138"/>
      <c r="X22" s="138"/>
      <c r="AA22" s="138"/>
      <c r="AD22" s="138"/>
      <c r="AG22" s="138"/>
      <c r="AK22" s="138"/>
      <c r="AO22" s="138"/>
      <c r="AS22" s="138"/>
      <c r="AW22" s="138"/>
      <c r="BA22" s="138"/>
      <c r="BE22" s="138"/>
      <c r="BI22" s="138"/>
      <c r="BM22" s="138"/>
      <c r="BQ22" s="138"/>
    </row>
    <row r="23" spans="1:72" s="131" customFormat="1" ht="14.5">
      <c r="A23" s="129" t="str">
        <f t="shared" si="0"/>
        <v/>
      </c>
      <c r="B23" s="120" t="s">
        <v>2590</v>
      </c>
      <c r="C23" s="121" t="s">
        <v>3537</v>
      </c>
      <c r="D23" s="120" t="s">
        <v>3020</v>
      </c>
      <c r="E23" s="121" t="s">
        <v>2076</v>
      </c>
      <c r="F23" s="120" t="s">
        <v>3016</v>
      </c>
      <c r="G23" s="175" t="s">
        <v>2581</v>
      </c>
      <c r="H23" s="183" t="s">
        <v>4196</v>
      </c>
      <c r="I23" s="184" t="s">
        <v>4195</v>
      </c>
      <c r="J23" s="184"/>
      <c r="K23" s="184"/>
      <c r="L23" s="184" t="s">
        <v>3457</v>
      </c>
      <c r="M23" s="185" t="s">
        <v>3603</v>
      </c>
      <c r="N23" s="177"/>
      <c r="O23" s="121"/>
      <c r="P23" s="121"/>
      <c r="Q23" s="121"/>
      <c r="R23" s="138"/>
      <c r="S23" s="151"/>
      <c r="U23" s="138"/>
      <c r="X23" s="138"/>
      <c r="AA23" s="138"/>
      <c r="AD23" s="138"/>
      <c r="AG23" s="138"/>
      <c r="AK23" s="138"/>
      <c r="AO23" s="138"/>
      <c r="AS23" s="138"/>
      <c r="AW23" s="138"/>
      <c r="BA23" s="138"/>
      <c r="BE23" s="138"/>
      <c r="BI23" s="138"/>
      <c r="BM23" s="138"/>
      <c r="BQ23" s="138"/>
    </row>
    <row r="24" spans="1:72" s="131" customFormat="1" ht="14.5">
      <c r="A24" s="129" t="str">
        <f t="shared" si="0"/>
        <v/>
      </c>
      <c r="B24" s="120" t="s">
        <v>2591</v>
      </c>
      <c r="C24" s="121" t="s">
        <v>3538</v>
      </c>
      <c r="D24" s="120" t="s">
        <v>2592</v>
      </c>
      <c r="E24" s="121" t="s">
        <v>2580</v>
      </c>
      <c r="F24" s="120" t="s">
        <v>3016</v>
      </c>
      <c r="G24" s="175" t="s">
        <v>2581</v>
      </c>
      <c r="H24" s="183" t="s">
        <v>3457</v>
      </c>
      <c r="I24" s="184" t="s">
        <v>3603</v>
      </c>
      <c r="J24" s="184"/>
      <c r="K24" s="184"/>
      <c r="L24" s="184" t="s">
        <v>3596</v>
      </c>
      <c r="M24" s="185" t="s">
        <v>3597</v>
      </c>
      <c r="N24" s="177"/>
      <c r="O24" s="121"/>
      <c r="P24" s="121"/>
      <c r="Q24" s="121"/>
      <c r="R24" s="138"/>
      <c r="S24" s="145"/>
      <c r="U24" s="138"/>
      <c r="X24" s="138"/>
      <c r="AA24" s="138"/>
      <c r="AD24" s="138"/>
      <c r="AG24" s="138"/>
      <c r="AK24" s="138"/>
      <c r="AO24" s="138"/>
      <c r="AS24" s="138"/>
      <c r="AW24" s="138"/>
      <c r="BA24" s="138"/>
      <c r="BE24" s="138"/>
      <c r="BI24" s="138"/>
      <c r="BM24" s="138"/>
      <c r="BQ24" s="138"/>
    </row>
    <row r="25" spans="1:72" s="131" customFormat="1" ht="14.5">
      <c r="A25" s="129" t="str">
        <f t="shared" si="0"/>
        <v/>
      </c>
      <c r="B25" s="120" t="s">
        <v>3020</v>
      </c>
      <c r="C25" s="121" t="s">
        <v>2076</v>
      </c>
      <c r="D25" s="120" t="s">
        <v>3541</v>
      </c>
      <c r="E25" s="121" t="s">
        <v>3540</v>
      </c>
      <c r="F25" s="120" t="s">
        <v>3017</v>
      </c>
      <c r="G25" s="175" t="s">
        <v>1746</v>
      </c>
      <c r="H25" s="183"/>
      <c r="I25" s="184"/>
      <c r="J25" s="184"/>
      <c r="K25" s="184"/>
      <c r="L25" s="184" t="s">
        <v>3599</v>
      </c>
      <c r="M25" s="185" t="s">
        <v>3598</v>
      </c>
      <c r="N25" s="177"/>
      <c r="O25" s="121"/>
      <c r="P25" s="121"/>
      <c r="Q25" s="121"/>
      <c r="R25" s="138"/>
      <c r="S25" s="145"/>
      <c r="U25" s="138"/>
      <c r="X25" s="138"/>
      <c r="AA25" s="138"/>
      <c r="AD25" s="138"/>
      <c r="AG25" s="138"/>
      <c r="AK25" s="138"/>
      <c r="AO25" s="138"/>
      <c r="AS25" s="138"/>
      <c r="AW25" s="138"/>
      <c r="BA25" s="138"/>
      <c r="BE25" s="138"/>
      <c r="BI25" s="138"/>
      <c r="BM25" s="138"/>
      <c r="BQ25" s="138"/>
    </row>
    <row r="26" spans="1:72" s="131" customFormat="1" ht="14.5">
      <c r="A26" s="129" t="str">
        <f t="shared" si="0"/>
        <v/>
      </c>
      <c r="B26" s="120" t="s">
        <v>2592</v>
      </c>
      <c r="C26" s="121" t="s">
        <v>2580</v>
      </c>
      <c r="D26" s="120" t="s">
        <v>3021</v>
      </c>
      <c r="E26" s="121" t="s">
        <v>3023</v>
      </c>
      <c r="F26" s="120" t="s">
        <v>3017</v>
      </c>
      <c r="G26" s="175" t="s">
        <v>1746</v>
      </c>
      <c r="H26" s="183"/>
      <c r="I26" s="184"/>
      <c r="J26" s="184"/>
      <c r="K26" s="184"/>
      <c r="L26" s="184" t="s">
        <v>4229</v>
      </c>
      <c r="M26" s="185" t="s">
        <v>4228</v>
      </c>
      <c r="N26" s="177"/>
      <c r="O26" s="121"/>
      <c r="P26" s="121"/>
      <c r="Q26" s="121"/>
      <c r="R26" s="138"/>
      <c r="S26" s="145"/>
      <c r="U26" s="138"/>
      <c r="X26" s="138"/>
      <c r="AA26" s="138"/>
      <c r="AD26" s="138"/>
      <c r="AG26" s="138"/>
      <c r="AK26" s="138"/>
      <c r="AO26" s="138"/>
      <c r="AS26" s="138"/>
      <c r="AW26" s="138"/>
      <c r="BA26" s="138"/>
      <c r="BE26" s="138"/>
      <c r="BI26" s="138"/>
      <c r="BM26" s="138"/>
      <c r="BQ26" s="138"/>
    </row>
    <row r="27" spans="1:72" s="131" customFormat="1" ht="14.5">
      <c r="A27" s="129" t="str">
        <f t="shared" si="0"/>
        <v/>
      </c>
      <c r="B27" s="120" t="s">
        <v>3541</v>
      </c>
      <c r="C27" s="121" t="s">
        <v>3540</v>
      </c>
      <c r="D27" s="120"/>
      <c r="E27" s="121"/>
      <c r="F27" s="120" t="s">
        <v>4539</v>
      </c>
      <c r="G27" s="175" t="s">
        <v>3073</v>
      </c>
      <c r="H27" s="183"/>
      <c r="I27" s="184"/>
      <c r="J27" s="184"/>
      <c r="K27" s="184"/>
      <c r="L27" s="184" t="s">
        <v>4231</v>
      </c>
      <c r="M27" s="185" t="s">
        <v>4230</v>
      </c>
      <c r="N27" s="177"/>
      <c r="O27" s="121"/>
      <c r="P27" s="121"/>
      <c r="Q27" s="121"/>
      <c r="R27" s="138"/>
      <c r="S27" s="145"/>
      <c r="U27" s="138"/>
      <c r="X27" s="138"/>
      <c r="AA27" s="138"/>
      <c r="AD27" s="138"/>
      <c r="AG27" s="138"/>
      <c r="AK27" s="138"/>
      <c r="AO27" s="138"/>
      <c r="AS27" s="138"/>
      <c r="AW27" s="138"/>
      <c r="BA27" s="138"/>
      <c r="BE27" s="138"/>
      <c r="BI27" s="138"/>
      <c r="BM27" s="138"/>
      <c r="BQ27" s="138"/>
    </row>
    <row r="28" spans="1:72" s="131" customFormat="1" ht="14.5">
      <c r="A28" s="129" t="str">
        <f t="shared" si="0"/>
        <v/>
      </c>
      <c r="B28" s="120" t="s">
        <v>3021</v>
      </c>
      <c r="C28" s="121" t="s">
        <v>3023</v>
      </c>
      <c r="D28" s="120"/>
      <c r="E28" s="121"/>
      <c r="F28" s="120" t="s">
        <v>3019</v>
      </c>
      <c r="G28" s="175" t="s">
        <v>2075</v>
      </c>
      <c r="H28" s="183"/>
      <c r="I28" s="184"/>
      <c r="J28" s="184"/>
      <c r="K28" s="184"/>
      <c r="L28" s="184" t="s">
        <v>3454</v>
      </c>
      <c r="M28" s="185" t="s">
        <v>3600</v>
      </c>
      <c r="N28" s="177"/>
      <c r="O28" s="121"/>
      <c r="P28" s="121"/>
      <c r="Q28" s="121"/>
      <c r="R28" s="138"/>
      <c r="S28" s="145"/>
      <c r="U28" s="138"/>
      <c r="X28" s="138"/>
      <c r="AA28" s="138"/>
      <c r="AD28" s="138"/>
      <c r="AG28" s="138"/>
      <c r="AK28" s="138"/>
      <c r="AO28" s="138"/>
      <c r="AS28" s="138"/>
      <c r="AW28" s="138"/>
      <c r="BA28" s="138"/>
      <c r="BE28" s="138"/>
      <c r="BI28" s="138"/>
      <c r="BM28" s="138"/>
      <c r="BQ28" s="138"/>
    </row>
    <row r="29" spans="1:72" s="131" customFormat="1" ht="14.5">
      <c r="A29" s="129" t="str">
        <f t="shared" si="0"/>
        <v/>
      </c>
      <c r="B29" s="120"/>
      <c r="C29" s="121"/>
      <c r="D29" s="120"/>
      <c r="E29" s="121"/>
      <c r="F29" s="120" t="s">
        <v>2590</v>
      </c>
      <c r="G29" s="175" t="s">
        <v>3537</v>
      </c>
      <c r="H29" s="183"/>
      <c r="I29" s="184"/>
      <c r="J29" s="184"/>
      <c r="K29" s="184"/>
      <c r="L29" s="184" t="s">
        <v>3455</v>
      </c>
      <c r="M29" s="185" t="s">
        <v>3601</v>
      </c>
      <c r="N29" s="177"/>
      <c r="O29" s="121"/>
      <c r="P29" s="121"/>
      <c r="Q29" s="121"/>
      <c r="R29" s="138"/>
      <c r="S29" s="145"/>
      <c r="U29" s="138"/>
      <c r="X29" s="138"/>
      <c r="AA29" s="138"/>
      <c r="AD29" s="138"/>
      <c r="AG29" s="138"/>
      <c r="AK29" s="138"/>
      <c r="AO29" s="138"/>
      <c r="AS29" s="138"/>
      <c r="AW29" s="138"/>
      <c r="BA29" s="138"/>
      <c r="BE29" s="138"/>
      <c r="BI29" s="138"/>
      <c r="BM29" s="138"/>
      <c r="BQ29" s="138"/>
    </row>
    <row r="30" spans="1:72" s="131" customFormat="1" ht="14.5">
      <c r="A30" s="129" t="str">
        <f t="shared" si="0"/>
        <v/>
      </c>
      <c r="B30" s="120"/>
      <c r="C30" s="121"/>
      <c r="D30" s="120"/>
      <c r="E30" s="121"/>
      <c r="F30" s="120" t="s">
        <v>2591</v>
      </c>
      <c r="G30" s="175" t="s">
        <v>3538</v>
      </c>
      <c r="H30" s="183"/>
      <c r="I30" s="184"/>
      <c r="J30" s="184"/>
      <c r="K30" s="184"/>
      <c r="L30" s="184" t="s">
        <v>3456</v>
      </c>
      <c r="M30" s="185" t="s">
        <v>3602</v>
      </c>
      <c r="N30" s="177"/>
      <c r="O30" s="121"/>
      <c r="P30" s="121"/>
      <c r="Q30" s="121"/>
      <c r="R30" s="138"/>
      <c r="S30" s="145"/>
      <c r="U30" s="138"/>
      <c r="X30" s="138"/>
      <c r="AA30" s="138"/>
      <c r="AD30" s="138"/>
      <c r="AG30" s="138"/>
      <c r="AK30" s="138"/>
      <c r="AO30" s="138"/>
      <c r="AS30" s="138"/>
      <c r="AW30" s="138"/>
      <c r="BA30" s="138"/>
      <c r="BE30" s="138"/>
      <c r="BI30" s="138"/>
      <c r="BM30" s="138"/>
      <c r="BQ30" s="138"/>
    </row>
    <row r="31" spans="1:72" s="131" customFormat="1" ht="14.5">
      <c r="A31" s="129" t="str">
        <f t="shared" si="0"/>
        <v/>
      </c>
      <c r="B31" s="120" t="s">
        <v>4234</v>
      </c>
      <c r="C31" s="121" t="s">
        <v>4235</v>
      </c>
      <c r="D31" s="120" t="s">
        <v>4234</v>
      </c>
      <c r="E31" s="121" t="s">
        <v>4235</v>
      </c>
      <c r="F31" s="120" t="s">
        <v>4234</v>
      </c>
      <c r="G31" s="121" t="s">
        <v>4235</v>
      </c>
      <c r="H31" s="191" t="s">
        <v>4234</v>
      </c>
      <c r="I31" s="192" t="s">
        <v>4235</v>
      </c>
      <c r="J31" s="192" t="s">
        <v>4234</v>
      </c>
      <c r="K31" s="192" t="s">
        <v>4235</v>
      </c>
      <c r="L31" s="192" t="s">
        <v>4234</v>
      </c>
      <c r="M31" s="193" t="s">
        <v>4235</v>
      </c>
      <c r="N31" s="177" t="s">
        <v>4440</v>
      </c>
      <c r="O31" s="121" t="s">
        <v>4441</v>
      </c>
      <c r="P31" s="121"/>
      <c r="Q31" s="121"/>
      <c r="R31" s="138"/>
      <c r="S31" s="145"/>
      <c r="U31" s="138"/>
      <c r="X31" s="138"/>
      <c r="AA31" s="138"/>
      <c r="AD31" s="138"/>
      <c r="AG31" s="138"/>
      <c r="AK31" s="138"/>
      <c r="AO31" s="138"/>
      <c r="AS31" s="138"/>
      <c r="AW31" s="138"/>
      <c r="BA31" s="138"/>
      <c r="BE31" s="138"/>
      <c r="BI31" s="138"/>
      <c r="BM31" s="138"/>
      <c r="BQ31" s="138"/>
    </row>
    <row r="32" spans="1:72" s="131" customFormat="1" ht="14.5">
      <c r="A32" s="129" t="str">
        <f t="shared" si="0"/>
        <v/>
      </c>
      <c r="B32" s="120" t="s">
        <v>2588</v>
      </c>
      <c r="C32" s="121" t="s">
        <v>2585</v>
      </c>
      <c r="D32" s="120" t="s">
        <v>2588</v>
      </c>
      <c r="E32" s="121" t="s">
        <v>2585</v>
      </c>
      <c r="F32" s="120" t="s">
        <v>2588</v>
      </c>
      <c r="G32" s="121" t="s">
        <v>2585</v>
      </c>
      <c r="H32" s="191"/>
      <c r="I32" s="192"/>
      <c r="J32" s="192"/>
      <c r="K32" s="192"/>
      <c r="L32" s="192"/>
      <c r="M32" s="193"/>
      <c r="N32" s="177"/>
      <c r="O32" s="121"/>
      <c r="P32" s="121"/>
      <c r="Q32" s="121"/>
      <c r="R32" s="138"/>
      <c r="S32" s="145"/>
      <c r="U32" s="138"/>
      <c r="X32" s="138"/>
      <c r="AA32" s="138"/>
      <c r="AD32" s="138"/>
      <c r="AG32" s="138"/>
      <c r="AK32" s="138"/>
      <c r="AO32" s="138"/>
      <c r="AS32" s="138"/>
      <c r="AW32" s="138"/>
      <c r="BA32" s="138"/>
      <c r="BE32" s="138"/>
      <c r="BI32" s="138"/>
      <c r="BM32" s="138"/>
      <c r="BQ32" s="138"/>
    </row>
    <row r="33" spans="1:71" s="131" customFormat="1" ht="28.5" customHeight="1" thickBot="1">
      <c r="A33" s="129" t="str">
        <f t="shared" si="0"/>
        <v/>
      </c>
      <c r="B33" s="120" t="s">
        <v>2589</v>
      </c>
      <c r="C33" s="121" t="s">
        <v>2586</v>
      </c>
      <c r="D33" s="120" t="s">
        <v>2589</v>
      </c>
      <c r="E33" s="121" t="s">
        <v>2586</v>
      </c>
      <c r="F33" s="120" t="s">
        <v>2589</v>
      </c>
      <c r="G33" s="121" t="s">
        <v>2586</v>
      </c>
      <c r="H33" s="186"/>
      <c r="I33" s="187"/>
      <c r="J33" s="187"/>
      <c r="K33" s="187"/>
      <c r="L33" s="187"/>
      <c r="M33" s="188"/>
      <c r="N33" s="177"/>
      <c r="O33" s="121"/>
      <c r="P33" s="121"/>
      <c r="Q33" s="121"/>
      <c r="R33" s="138"/>
      <c r="S33" s="145"/>
      <c r="U33" s="138"/>
      <c r="X33" s="138"/>
      <c r="AA33" s="138"/>
      <c r="AD33" s="138"/>
      <c r="AG33" s="138"/>
      <c r="AK33" s="138"/>
      <c r="AO33" s="138"/>
      <c r="AS33" s="138"/>
      <c r="AW33" s="138"/>
      <c r="BA33" s="138"/>
      <c r="BE33" s="138"/>
      <c r="BI33" s="138"/>
      <c r="BM33" s="138"/>
      <c r="BQ33" s="138"/>
    </row>
    <row r="34" spans="1:71" s="131" customFormat="1" ht="14.5">
      <c r="A34" s="138"/>
      <c r="R34" s="138"/>
      <c r="S34" s="145"/>
      <c r="U34" s="138"/>
      <c r="X34" s="138"/>
      <c r="AA34" s="138"/>
      <c r="AD34" s="138"/>
      <c r="AG34" s="138"/>
      <c r="AK34" s="138"/>
      <c r="AO34" s="138"/>
      <c r="AS34" s="138"/>
      <c r="AW34" s="138"/>
      <c r="BA34" s="138"/>
      <c r="BE34" s="138"/>
      <c r="BI34" s="138"/>
      <c r="BM34" s="138"/>
      <c r="BQ34" s="138"/>
    </row>
    <row r="35" spans="1:71" s="131" customFormat="1" ht="14.5">
      <c r="A35" s="156" t="s">
        <v>2599</v>
      </c>
      <c r="B35" s="155"/>
      <c r="C35" s="155"/>
      <c r="T35" s="138"/>
      <c r="U35" s="145"/>
      <c r="W35" s="138"/>
      <c r="Z35" s="138"/>
      <c r="AC35" s="138"/>
      <c r="AF35" s="138"/>
      <c r="AI35" s="138"/>
      <c r="AM35" s="138"/>
      <c r="AQ35" s="138"/>
      <c r="AU35" s="138"/>
      <c r="AY35" s="138"/>
      <c r="BC35" s="138"/>
      <c r="BG35" s="138"/>
      <c r="BK35" s="138"/>
      <c r="BO35" s="138"/>
      <c r="BS35" s="138"/>
    </row>
    <row r="36" spans="1:71" s="131" customFormat="1" ht="14.5">
      <c r="A36" s="157" t="str">
        <f>START!B9</f>
        <v>English (default)</v>
      </c>
      <c r="B36" s="128" t="s">
        <v>239</v>
      </c>
      <c r="C36" s="128" t="s">
        <v>241</v>
      </c>
      <c r="T36" s="138"/>
      <c r="W36" s="138"/>
      <c r="Z36" s="138"/>
      <c r="AC36" s="138"/>
      <c r="AF36" s="138"/>
      <c r="AI36" s="138"/>
      <c r="AM36" s="138"/>
      <c r="AQ36" s="138"/>
      <c r="AU36" s="138"/>
      <c r="AY36" s="138"/>
      <c r="BC36" s="138"/>
      <c r="BG36" s="138"/>
      <c r="BK36" s="138"/>
      <c r="BO36" s="138"/>
      <c r="BS36" s="138"/>
    </row>
    <row r="37" spans="1:71" s="131" customFormat="1">
      <c r="A37" s="138" t="str">
        <f>IF(A$36=B$36,B37,IF(A$36=C$36,C37))</f>
        <v>Select</v>
      </c>
      <c r="B37" s="131" t="s">
        <v>299</v>
      </c>
      <c r="C37" s="131" t="s">
        <v>299</v>
      </c>
      <c r="T37" s="138"/>
      <c r="W37" s="138"/>
      <c r="Z37" s="138"/>
      <c r="AC37" s="138"/>
      <c r="AF37" s="138"/>
      <c r="AI37" s="138"/>
      <c r="AM37" s="138"/>
      <c r="AQ37" s="138"/>
      <c r="AU37" s="138"/>
      <c r="AY37" s="138"/>
      <c r="BC37" s="138"/>
      <c r="BG37" s="138"/>
      <c r="BK37" s="138"/>
      <c r="BO37" s="138"/>
      <c r="BS37" s="138"/>
    </row>
    <row r="38" spans="1:71" s="131" customFormat="1" ht="14.5">
      <c r="A38" s="138" t="str">
        <f>IF(A$36=B$36,B38,IF(A$36=C$36,C38))</f>
        <v>Apparel</v>
      </c>
      <c r="B38" s="131" t="s">
        <v>1680</v>
      </c>
      <c r="C38" s="131" t="s">
        <v>1682</v>
      </c>
      <c r="T38" s="138"/>
      <c r="U38" s="145"/>
      <c r="W38" s="138"/>
      <c r="Z38" s="138"/>
      <c r="AC38" s="138"/>
      <c r="AF38" s="138"/>
      <c r="AI38" s="138"/>
      <c r="AM38" s="138"/>
      <c r="AQ38" s="138"/>
      <c r="AU38" s="138"/>
      <c r="AY38" s="138"/>
      <c r="BC38" s="138"/>
      <c r="BG38" s="138"/>
      <c r="BK38" s="138"/>
      <c r="BO38" s="138"/>
      <c r="BS38" s="138"/>
    </row>
    <row r="39" spans="1:71" s="131" customFormat="1" ht="14.5">
      <c r="A39" s="138" t="str">
        <f>IF(A$36=B$36,B39,IF(A$36=C$36,C39))</f>
        <v>Lingerie/Swimwear</v>
      </c>
      <c r="B39" s="131" t="s">
        <v>3448</v>
      </c>
      <c r="C39" s="131" t="s">
        <v>3449</v>
      </c>
      <c r="T39" s="138"/>
      <c r="U39" s="145"/>
      <c r="W39" s="138"/>
      <c r="Z39" s="138"/>
      <c r="AC39" s="138"/>
      <c r="AF39" s="138"/>
      <c r="AI39" s="138"/>
      <c r="AM39" s="138"/>
      <c r="AQ39" s="138"/>
      <c r="AU39" s="138"/>
      <c r="AY39" s="138"/>
      <c r="BC39" s="138"/>
      <c r="BG39" s="138"/>
      <c r="BK39" s="138"/>
      <c r="BO39" s="138"/>
      <c r="BS39" s="138"/>
    </row>
    <row r="40" spans="1:71" s="131" customFormat="1" ht="14.5">
      <c r="A40" s="138" t="str">
        <f>IF(A$36=B$36,B40,IF(A$36=C$36,C40))</f>
        <v>Accessories</v>
      </c>
      <c r="B40" s="131" t="s">
        <v>2597</v>
      </c>
      <c r="C40" s="131" t="s">
        <v>2598</v>
      </c>
      <c r="T40" s="138"/>
      <c r="U40" s="145"/>
      <c r="W40" s="138"/>
      <c r="Z40" s="138"/>
      <c r="AC40" s="138"/>
      <c r="AF40" s="138"/>
      <c r="AI40" s="138"/>
      <c r="AM40" s="138"/>
      <c r="AQ40" s="138"/>
      <c r="AU40" s="138"/>
      <c r="AY40" s="138"/>
      <c r="BC40" s="138"/>
      <c r="BG40" s="138"/>
      <c r="BK40" s="138"/>
      <c r="BO40" s="138"/>
      <c r="BS40" s="138"/>
    </row>
    <row r="41" spans="1:71" s="131" customFormat="1" ht="14.5">
      <c r="A41" s="138"/>
      <c r="T41" s="138"/>
      <c r="U41" s="145"/>
      <c r="W41" s="138"/>
      <c r="Z41" s="138"/>
      <c r="AC41" s="138"/>
      <c r="AF41" s="138"/>
      <c r="AI41" s="138"/>
      <c r="AM41" s="138"/>
      <c r="AQ41" s="138"/>
      <c r="AU41" s="138"/>
      <c r="AY41" s="138"/>
      <c r="BC41" s="138"/>
      <c r="BG41" s="138"/>
      <c r="BK41" s="138"/>
      <c r="BO41" s="138"/>
      <c r="BS41" s="138"/>
    </row>
    <row r="42" spans="1:71" s="131" customFormat="1" ht="14.5">
      <c r="A42" s="156" t="s">
        <v>2600</v>
      </c>
      <c r="B42" s="155"/>
      <c r="C42" s="155"/>
      <c r="T42" s="138"/>
      <c r="U42" s="145"/>
      <c r="W42" s="138"/>
      <c r="Z42" s="138"/>
      <c r="AC42" s="138"/>
      <c r="AF42" s="138"/>
      <c r="AI42" s="138"/>
      <c r="AM42" s="138"/>
      <c r="AQ42" s="138"/>
      <c r="AU42" s="138"/>
      <c r="AY42" s="138"/>
      <c r="BC42" s="138"/>
      <c r="BG42" s="138"/>
      <c r="BK42" s="138"/>
      <c r="BO42" s="138"/>
      <c r="BS42" s="138"/>
    </row>
    <row r="43" spans="1:71" s="131" customFormat="1" ht="14.5">
      <c r="A43" s="157"/>
      <c r="B43" s="128" t="s">
        <v>239</v>
      </c>
      <c r="C43" s="128" t="s">
        <v>241</v>
      </c>
      <c r="D43" s="128" t="s">
        <v>239</v>
      </c>
      <c r="E43" s="128" t="s">
        <v>241</v>
      </c>
      <c r="F43" s="128" t="s">
        <v>239</v>
      </c>
      <c r="G43" s="128" t="s">
        <v>241</v>
      </c>
      <c r="T43" s="138"/>
      <c r="U43" s="145"/>
      <c r="W43" s="138"/>
      <c r="Z43" s="138"/>
      <c r="AC43" s="138"/>
      <c r="AF43" s="138"/>
      <c r="AI43" s="138"/>
      <c r="AM43" s="138"/>
      <c r="AQ43" s="138"/>
      <c r="AU43" s="138"/>
      <c r="AY43" s="138"/>
      <c r="BC43" s="138"/>
      <c r="BG43" s="138"/>
      <c r="BK43" s="138"/>
      <c r="BO43" s="138"/>
      <c r="BS43" s="138"/>
    </row>
    <row r="44" spans="1:71" s="131" customFormat="1" ht="14.5">
      <c r="A44" s="157" t="str">
        <f>categories</f>
        <v>Select</v>
      </c>
      <c r="B44" s="154" t="s">
        <v>1680</v>
      </c>
      <c r="C44" s="154" t="s">
        <v>1682</v>
      </c>
      <c r="D44" s="154" t="s">
        <v>3448</v>
      </c>
      <c r="E44" s="154" t="s">
        <v>3449</v>
      </c>
      <c r="F44" s="154" t="s">
        <v>2597</v>
      </c>
      <c r="G44" s="154" t="s">
        <v>2598</v>
      </c>
      <c r="T44" s="138"/>
      <c r="U44" s="145"/>
      <c r="W44" s="138"/>
      <c r="Z44" s="138"/>
      <c r="AC44" s="138"/>
      <c r="AF44" s="138"/>
      <c r="AI44" s="138"/>
      <c r="AM44" s="138"/>
      <c r="AQ44" s="138"/>
      <c r="AU44" s="138"/>
      <c r="AY44" s="138"/>
      <c r="BC44" s="138"/>
      <c r="BG44" s="138"/>
      <c r="BK44" s="138"/>
      <c r="BO44" s="138"/>
      <c r="BS44" s="138"/>
    </row>
    <row r="45" spans="1:71" s="131" customFormat="1" ht="14.5">
      <c r="A45" s="138" t="str">
        <f>IF(A$44=B$44,B45,
IF(A$44=C$44,C45,
IF(A$44=D$44,D45,
IF(A$44=E$44,E45,
IF(A$44=F$44,F45,
IF(A$44=G$44,G45,
""))))))</f>
        <v/>
      </c>
      <c r="B45" s="131" t="s">
        <v>299</v>
      </c>
      <c r="C45" s="131" t="s">
        <v>299</v>
      </c>
      <c r="D45" s="131" t="s">
        <v>3445</v>
      </c>
      <c r="E45" s="131" t="s">
        <v>3444</v>
      </c>
      <c r="F45" s="271" t="s">
        <v>2597</v>
      </c>
      <c r="G45" s="271" t="s">
        <v>2598</v>
      </c>
      <c r="T45" s="138"/>
      <c r="U45" s="145"/>
      <c r="W45" s="138"/>
      <c r="Z45" s="138"/>
      <c r="AC45" s="138"/>
      <c r="AF45" s="138"/>
      <c r="AI45" s="138"/>
      <c r="AM45" s="138"/>
      <c r="AQ45" s="138"/>
      <c r="AU45" s="138"/>
      <c r="AY45" s="138"/>
      <c r="BC45" s="138"/>
      <c r="BG45" s="138"/>
      <c r="BK45" s="138"/>
      <c r="BO45" s="138"/>
      <c r="BS45" s="138"/>
    </row>
    <row r="46" spans="1:71" s="131" customFormat="1" ht="14.5">
      <c r="A46" s="138" t="str">
        <f t="shared" ref="A46:A49" si="2">IF(A$44=B$44,B46,
IF(A$44=C$44,C46,
IF(A$44=D$44,D46,
IF(A$44=E$44,E46,
IF(A$44=F$44,F46,
IF(A$44=G$44,G46,
""))))))</f>
        <v/>
      </c>
      <c r="B46" s="131" t="s">
        <v>3076</v>
      </c>
      <c r="C46" s="131" t="s">
        <v>3077</v>
      </c>
      <c r="D46" s="131" t="s">
        <v>3447</v>
      </c>
      <c r="E46" s="131" t="s">
        <v>3446</v>
      </c>
      <c r="T46" s="138"/>
      <c r="U46" s="145"/>
      <c r="W46" s="138"/>
      <c r="Z46" s="138"/>
      <c r="AC46" s="138"/>
      <c r="AF46" s="138"/>
      <c r="AI46" s="138"/>
      <c r="AM46" s="138"/>
      <c r="AQ46" s="138"/>
      <c r="AU46" s="138"/>
      <c r="AY46" s="138"/>
      <c r="BC46" s="138"/>
      <c r="BG46" s="138"/>
      <c r="BK46" s="138"/>
      <c r="BO46" s="138"/>
      <c r="BS46" s="138"/>
    </row>
    <row r="47" spans="1:71" s="131" customFormat="1" ht="14.5">
      <c r="A47" s="138" t="str">
        <f t="shared" si="2"/>
        <v/>
      </c>
      <c r="B47" s="131" t="s">
        <v>2593</v>
      </c>
      <c r="C47" s="131" t="s">
        <v>2594</v>
      </c>
      <c r="D47" s="131" t="s">
        <v>3473</v>
      </c>
      <c r="E47" s="131" t="s">
        <v>3474</v>
      </c>
      <c r="T47" s="138"/>
      <c r="U47" s="145"/>
      <c r="W47" s="138"/>
      <c r="Z47" s="138"/>
      <c r="AC47" s="138"/>
      <c r="AF47" s="138"/>
      <c r="AI47" s="138"/>
      <c r="AM47" s="138"/>
      <c r="AQ47" s="138"/>
      <c r="AU47" s="138"/>
      <c r="AY47" s="138"/>
      <c r="BC47" s="138"/>
      <c r="BG47" s="138"/>
      <c r="BK47" s="138"/>
      <c r="BO47" s="138"/>
      <c r="BS47" s="138"/>
    </row>
    <row r="48" spans="1:71" s="131" customFormat="1" ht="14.5">
      <c r="A48" s="138" t="str">
        <f t="shared" si="2"/>
        <v/>
      </c>
      <c r="B48" s="131" t="s">
        <v>3482</v>
      </c>
      <c r="C48" s="131" t="s">
        <v>3481</v>
      </c>
      <c r="T48" s="138"/>
      <c r="U48" s="145"/>
      <c r="W48" s="138"/>
      <c r="Z48" s="138"/>
      <c r="AC48" s="138"/>
      <c r="AF48" s="138"/>
      <c r="AI48" s="138"/>
      <c r="AM48" s="138"/>
      <c r="AQ48" s="138"/>
      <c r="AU48" s="138"/>
      <c r="AY48" s="138"/>
      <c r="BC48" s="138"/>
      <c r="BG48" s="138"/>
      <c r="BK48" s="138"/>
      <c r="BO48" s="138"/>
      <c r="BS48" s="138"/>
    </row>
    <row r="49" spans="1:71" s="131" customFormat="1" ht="14.5">
      <c r="A49" s="138" t="str">
        <f t="shared" si="2"/>
        <v/>
      </c>
      <c r="T49" s="138"/>
      <c r="U49" s="145"/>
      <c r="W49" s="138"/>
      <c r="Z49" s="138"/>
      <c r="AC49" s="138"/>
      <c r="AF49" s="138"/>
      <c r="AI49" s="138"/>
      <c r="AM49" s="138"/>
      <c r="AQ49" s="138"/>
      <c r="AU49" s="138"/>
      <c r="AY49" s="138"/>
      <c r="BC49" s="138"/>
      <c r="BG49" s="138"/>
      <c r="BK49" s="138"/>
      <c r="BO49" s="138"/>
      <c r="BS49" s="138"/>
    </row>
    <row r="50" spans="1:71" s="131" customFormat="1" ht="14.5">
      <c r="A50" s="138"/>
      <c r="T50" s="138"/>
      <c r="U50" s="145"/>
      <c r="W50" s="138"/>
      <c r="Z50" s="138"/>
      <c r="AC50" s="138"/>
      <c r="AF50" s="138"/>
      <c r="AI50" s="138"/>
      <c r="AM50" s="138"/>
      <c r="AQ50" s="138"/>
      <c r="AU50" s="138"/>
      <c r="AY50" s="138"/>
      <c r="BC50" s="138"/>
      <c r="BG50" s="138"/>
      <c r="BK50" s="138"/>
      <c r="BO50" s="138"/>
      <c r="BS50" s="138"/>
    </row>
    <row r="51" spans="1:71" s="131" customFormat="1" ht="14.5">
      <c r="A51" s="138"/>
      <c r="T51" s="138"/>
      <c r="U51" s="145"/>
      <c r="W51" s="138"/>
      <c r="Z51" s="138"/>
      <c r="AC51" s="138"/>
      <c r="AF51" s="138"/>
      <c r="AI51" s="138"/>
      <c r="AM51" s="138"/>
      <c r="AQ51" s="138"/>
      <c r="AU51" s="138"/>
      <c r="AY51" s="138"/>
      <c r="BC51" s="138"/>
      <c r="BG51" s="138"/>
      <c r="BK51" s="138"/>
      <c r="BO51" s="138"/>
      <c r="BS51" s="138"/>
    </row>
    <row r="52" spans="1:71" s="131" customFormat="1" ht="14.5">
      <c r="A52" s="138"/>
      <c r="T52" s="138"/>
      <c r="U52" s="145"/>
      <c r="W52" s="138"/>
      <c r="Z52" s="138"/>
      <c r="AC52" s="138"/>
      <c r="AF52" s="138"/>
      <c r="AI52" s="138"/>
      <c r="AM52" s="138"/>
      <c r="AQ52" s="138"/>
      <c r="AU52" s="138"/>
      <c r="AY52" s="138"/>
      <c r="BC52" s="138"/>
      <c r="BG52" s="138"/>
      <c r="BK52" s="138"/>
      <c r="BO52" s="138"/>
      <c r="BS52" s="138"/>
    </row>
    <row r="53" spans="1:71" s="131" customFormat="1" ht="14.5">
      <c r="A53" s="138"/>
      <c r="T53" s="138"/>
      <c r="U53" s="145"/>
      <c r="W53" s="138"/>
      <c r="Z53" s="138"/>
      <c r="AC53" s="138"/>
      <c r="AF53" s="138"/>
      <c r="AI53" s="138"/>
      <c r="AM53" s="138"/>
      <c r="AQ53" s="138"/>
      <c r="AU53" s="138"/>
      <c r="AY53" s="138"/>
      <c r="BC53" s="138"/>
      <c r="BG53" s="138"/>
      <c r="BK53" s="138"/>
      <c r="BO53" s="138"/>
      <c r="BS53" s="138"/>
    </row>
    <row r="54" spans="1:71" s="131" customFormat="1" ht="14.5">
      <c r="A54" s="138"/>
      <c r="T54" s="138"/>
      <c r="U54" s="145"/>
      <c r="W54" s="138"/>
      <c r="Z54" s="138"/>
      <c r="AC54" s="138"/>
      <c r="AF54" s="138"/>
      <c r="AI54" s="138"/>
      <c r="AM54" s="138"/>
      <c r="AQ54" s="138"/>
      <c r="AU54" s="138"/>
      <c r="AY54" s="138"/>
      <c r="BC54" s="138"/>
      <c r="BG54" s="138"/>
      <c r="BK54" s="138"/>
      <c r="BO54" s="138"/>
      <c r="BS54" s="138"/>
    </row>
    <row r="55" spans="1:71" s="131" customFormat="1" ht="14.5">
      <c r="A55" s="138"/>
      <c r="T55" s="138"/>
      <c r="U55" s="145"/>
      <c r="W55" s="138"/>
      <c r="Z55" s="138"/>
      <c r="AC55" s="138"/>
      <c r="AF55" s="138"/>
      <c r="AI55" s="138"/>
      <c r="AM55" s="138"/>
      <c r="AQ55" s="138"/>
      <c r="AU55" s="138"/>
      <c r="AY55" s="138"/>
      <c r="BC55" s="138"/>
      <c r="BG55" s="138"/>
      <c r="BK55" s="138"/>
      <c r="BO55" s="138"/>
      <c r="BS55" s="138"/>
    </row>
    <row r="56" spans="1:71" s="131" customFormat="1" ht="14.5">
      <c r="A56" s="138"/>
      <c r="T56" s="138"/>
      <c r="U56" s="145"/>
      <c r="W56" s="138"/>
      <c r="Z56" s="138"/>
      <c r="AC56" s="138"/>
      <c r="AF56" s="138"/>
      <c r="AI56" s="138"/>
      <c r="AM56" s="138"/>
      <c r="AQ56" s="138"/>
      <c r="AU56" s="138"/>
      <c r="AY56" s="138"/>
      <c r="BC56" s="138"/>
      <c r="BG56" s="138"/>
      <c r="BK56" s="138"/>
      <c r="BO56" s="138"/>
      <c r="BS56" s="138"/>
    </row>
    <row r="57" spans="1:71" s="131" customFormat="1" ht="14.5">
      <c r="A57" s="138"/>
      <c r="T57" s="138"/>
      <c r="U57" s="145"/>
      <c r="W57" s="138"/>
      <c r="Z57" s="138"/>
      <c r="AC57" s="138"/>
      <c r="AF57" s="138"/>
      <c r="AI57" s="138"/>
      <c r="AM57" s="138"/>
      <c r="AQ57" s="138"/>
      <c r="AU57" s="138"/>
      <c r="AY57" s="138"/>
      <c r="BC57" s="138"/>
      <c r="BG57" s="138"/>
      <c r="BK57" s="138"/>
      <c r="BO57" s="138"/>
      <c r="BS57" s="138"/>
    </row>
    <row r="58" spans="1:71" s="131" customFormat="1" ht="14.5">
      <c r="A58" s="156" t="s">
        <v>3026</v>
      </c>
      <c r="B58" s="155"/>
      <c r="T58" s="138"/>
      <c r="U58" s="145"/>
      <c r="W58" s="138"/>
      <c r="Z58" s="138"/>
      <c r="AC58" s="138"/>
      <c r="AF58" s="138"/>
      <c r="AI58" s="138"/>
      <c r="AM58" s="138"/>
      <c r="AQ58" s="138"/>
      <c r="AU58" s="138"/>
      <c r="AY58" s="138"/>
      <c r="BC58" s="138"/>
      <c r="BG58" s="138"/>
      <c r="BK58" s="138"/>
      <c r="BO58" s="138"/>
      <c r="BS58" s="138"/>
    </row>
    <row r="59" spans="1:71" s="131" customFormat="1">
      <c r="A59" s="128" t="s">
        <v>3027</v>
      </c>
      <c r="B59" s="128" t="s">
        <v>3028</v>
      </c>
      <c r="T59" s="138"/>
      <c r="W59" s="138"/>
      <c r="Z59" s="138"/>
      <c r="AC59" s="138"/>
      <c r="AF59" s="138"/>
      <c r="AI59" s="138"/>
      <c r="AM59" s="138"/>
      <c r="AQ59" s="138"/>
      <c r="AU59" s="138"/>
      <c r="AY59" s="138"/>
      <c r="BC59" s="138"/>
      <c r="BG59" s="138"/>
      <c r="BK59" s="138"/>
      <c r="BO59" s="138"/>
      <c r="BS59" s="138"/>
    </row>
    <row r="60" spans="1:71" s="131" customFormat="1">
      <c r="A60" s="131" t="s">
        <v>3030</v>
      </c>
      <c r="B60" s="131" t="s">
        <v>3034</v>
      </c>
      <c r="S60" s="138"/>
      <c r="V60" s="138"/>
      <c r="Y60" s="138"/>
      <c r="AB60" s="138"/>
      <c r="AE60" s="138"/>
      <c r="AH60" s="138"/>
      <c r="AL60" s="138"/>
      <c r="AP60" s="138"/>
      <c r="AT60" s="138"/>
      <c r="AX60" s="138"/>
      <c r="BB60" s="138"/>
      <c r="BF60" s="138"/>
      <c r="BJ60" s="138"/>
      <c r="BN60" s="138"/>
      <c r="BR60" s="138"/>
    </row>
    <row r="61" spans="1:71" s="131" customFormat="1">
      <c r="A61" s="131" t="s">
        <v>3031</v>
      </c>
      <c r="B61" s="131" t="s">
        <v>3035</v>
      </c>
      <c r="S61" s="138"/>
      <c r="V61" s="138"/>
      <c r="Y61" s="138"/>
      <c r="AB61" s="138"/>
      <c r="AE61" s="138"/>
      <c r="AH61" s="138"/>
      <c r="AL61" s="138"/>
      <c r="AP61" s="138"/>
      <c r="AT61" s="138"/>
      <c r="AX61" s="138"/>
      <c r="BB61" s="138"/>
      <c r="BF61" s="138"/>
      <c r="BJ61" s="138"/>
      <c r="BN61" s="138"/>
      <c r="BR61" s="138"/>
    </row>
    <row r="62" spans="1:71" s="131" customFormat="1">
      <c r="A62" s="131" t="s">
        <v>3029</v>
      </c>
      <c r="B62" s="131" t="s">
        <v>3036</v>
      </c>
      <c r="T62" s="138"/>
      <c r="W62" s="138"/>
      <c r="Z62" s="138"/>
      <c r="AC62" s="138"/>
      <c r="AF62" s="138"/>
      <c r="AI62" s="138"/>
      <c r="AM62" s="138"/>
      <c r="AQ62" s="138"/>
      <c r="AU62" s="138"/>
      <c r="AY62" s="138"/>
      <c r="BC62" s="138"/>
      <c r="BG62" s="138"/>
      <c r="BK62" s="138"/>
      <c r="BO62" s="138"/>
      <c r="BS62" s="138"/>
    </row>
    <row r="63" spans="1:71" s="131" customFormat="1">
      <c r="A63" s="131" t="s">
        <v>3032</v>
      </c>
      <c r="T63" s="138"/>
      <c r="W63" s="138"/>
      <c r="Z63" s="138"/>
      <c r="AC63" s="138"/>
      <c r="AF63" s="138"/>
      <c r="AI63" s="138"/>
      <c r="AM63" s="138"/>
      <c r="AQ63" s="138"/>
      <c r="AU63" s="138"/>
      <c r="AY63" s="138"/>
      <c r="BC63" s="138"/>
      <c r="BG63" s="138"/>
      <c r="BK63" s="138"/>
      <c r="BO63" s="138"/>
      <c r="BS63" s="138"/>
    </row>
    <row r="64" spans="1:71" s="131" customFormat="1">
      <c r="A64" s="131" t="s">
        <v>3033</v>
      </c>
      <c r="T64" s="138"/>
      <c r="W64" s="138"/>
      <c r="Z64" s="138"/>
      <c r="AC64" s="138"/>
      <c r="AF64" s="138"/>
      <c r="AI64" s="138"/>
      <c r="AM64" s="138"/>
      <c r="AQ64" s="138"/>
      <c r="AU64" s="138"/>
      <c r="AY64" s="138"/>
      <c r="BC64" s="138"/>
      <c r="BG64" s="138"/>
      <c r="BK64" s="138"/>
      <c r="BO64" s="138"/>
      <c r="BS64" s="138"/>
    </row>
    <row r="65" spans="1:71" s="131" customFormat="1">
      <c r="T65" s="138"/>
      <c r="W65" s="138"/>
      <c r="Z65" s="138"/>
      <c r="AC65" s="138"/>
      <c r="AF65" s="138"/>
      <c r="AI65" s="138"/>
      <c r="AM65" s="138"/>
      <c r="AQ65" s="138"/>
      <c r="AU65" s="138"/>
      <c r="AY65" s="138"/>
      <c r="BC65" s="138"/>
      <c r="BG65" s="138"/>
      <c r="BK65" s="138"/>
      <c r="BO65" s="138"/>
      <c r="BS65" s="138"/>
    </row>
    <row r="66" spans="1:71" s="131" customFormat="1">
      <c r="T66" s="138"/>
      <c r="W66" s="138"/>
      <c r="Z66" s="138"/>
      <c r="AC66" s="138"/>
      <c r="AF66" s="138"/>
      <c r="AI66" s="138"/>
      <c r="AM66" s="138"/>
      <c r="AQ66" s="138"/>
      <c r="AU66" s="138"/>
      <c r="AY66" s="138"/>
      <c r="BC66" s="138"/>
      <c r="BG66" s="138"/>
      <c r="BK66" s="138"/>
      <c r="BO66" s="138"/>
      <c r="BS66" s="138"/>
    </row>
    <row r="67" spans="1:71" s="131" customFormat="1">
      <c r="A67" s="156" t="s">
        <v>3525</v>
      </c>
      <c r="B67" s="155"/>
      <c r="C67" s="155"/>
      <c r="T67" s="138"/>
      <c r="W67" s="138"/>
      <c r="Z67" s="138"/>
      <c r="AC67" s="138"/>
      <c r="AF67" s="138"/>
      <c r="AI67" s="138"/>
      <c r="AM67" s="138"/>
      <c r="AQ67" s="138"/>
      <c r="AU67" s="138"/>
      <c r="AY67" s="138"/>
      <c r="BC67" s="138"/>
      <c r="BG67" s="138"/>
      <c r="BK67" s="138"/>
      <c r="BO67" s="138"/>
      <c r="BS67" s="138"/>
    </row>
    <row r="68" spans="1:71" s="131" customFormat="1" ht="15" thickBot="1">
      <c r="A68" s="157" t="str">
        <f>START!B9</f>
        <v>English (default)</v>
      </c>
      <c r="B68" s="128" t="s">
        <v>239</v>
      </c>
      <c r="C68" s="128" t="s">
        <v>241</v>
      </c>
      <c r="T68" s="138"/>
      <c r="W68" s="138"/>
      <c r="Z68" s="138"/>
      <c r="AC68" s="138"/>
      <c r="AF68" s="138"/>
      <c r="AI68" s="138"/>
      <c r="AM68" s="138"/>
      <c r="AQ68" s="138"/>
      <c r="AU68" s="138"/>
      <c r="AY68" s="138"/>
      <c r="BC68" s="138"/>
      <c r="BG68" s="138"/>
      <c r="BK68" s="138"/>
      <c r="BO68" s="138"/>
      <c r="BS68" s="138"/>
    </row>
    <row r="69" spans="1:71" s="131" customFormat="1" ht="17" thickBot="1">
      <c r="A69" s="138" t="str">
        <f>IF(A$36=B$36,B69,IF(A$36=C$36,C69))</f>
        <v>Top / Dress</v>
      </c>
      <c r="B69" s="131" t="s">
        <v>3509</v>
      </c>
      <c r="C69" s="195" t="s">
        <v>3508</v>
      </c>
      <c r="T69" s="138"/>
      <c r="W69" s="138"/>
      <c r="Z69" s="138"/>
      <c r="AC69" s="138"/>
      <c r="AF69" s="138"/>
      <c r="AI69" s="138"/>
      <c r="AM69" s="138"/>
      <c r="AQ69" s="138"/>
      <c r="AU69" s="138"/>
      <c r="AY69" s="138"/>
      <c r="BC69" s="138"/>
      <c r="BG69" s="138"/>
      <c r="BK69" s="138"/>
      <c r="BO69" s="138"/>
      <c r="BS69" s="138"/>
    </row>
    <row r="70" spans="1:71" s="131" customFormat="1">
      <c r="A70" s="138" t="str">
        <f>IF(A$36=B$36,B70,IF(A$36=C$36,C70))</f>
        <v>Trousers</v>
      </c>
      <c r="B70" s="131" t="s">
        <v>3166</v>
      </c>
      <c r="C70" s="131" t="s">
        <v>3175</v>
      </c>
      <c r="T70" s="138"/>
      <c r="W70" s="138"/>
      <c r="Z70" s="138"/>
      <c r="AC70" s="138"/>
      <c r="AF70" s="138"/>
      <c r="AI70" s="138"/>
      <c r="AM70" s="138"/>
      <c r="AQ70" s="138"/>
      <c r="AU70" s="138"/>
      <c r="AY70" s="138"/>
      <c r="BC70" s="138"/>
      <c r="BG70" s="138"/>
      <c r="BK70" s="138"/>
      <c r="BO70" s="138"/>
      <c r="BS70" s="138"/>
    </row>
    <row r="71" spans="1:71" s="131" customFormat="1">
      <c r="A71" s="138" t="str">
        <f>IF(A$36=B$36,B71,IF(A$36=C$36,C71))</f>
        <v>Skirt</v>
      </c>
      <c r="B71" s="131" t="s">
        <v>3265</v>
      </c>
      <c r="C71" s="131" t="s">
        <v>3264</v>
      </c>
      <c r="T71" s="138"/>
      <c r="W71" s="138"/>
      <c r="Z71" s="138"/>
      <c r="AC71" s="138"/>
      <c r="AF71" s="138"/>
      <c r="AI71" s="138"/>
      <c r="AM71" s="138"/>
      <c r="AQ71" s="138"/>
      <c r="AU71" s="138"/>
      <c r="AY71" s="138"/>
      <c r="BC71" s="138"/>
      <c r="BG71" s="138"/>
      <c r="BK71" s="138"/>
      <c r="BO71" s="138"/>
      <c r="BS71" s="138"/>
    </row>
    <row r="72" spans="1:71" s="131" customFormat="1">
      <c r="T72" s="138"/>
      <c r="W72" s="138"/>
      <c r="Z72" s="138"/>
      <c r="AC72" s="138"/>
      <c r="AF72" s="138"/>
      <c r="AI72" s="138"/>
      <c r="AM72" s="138"/>
      <c r="AQ72" s="138"/>
      <c r="AU72" s="138"/>
      <c r="AY72" s="138"/>
      <c r="BC72" s="138"/>
      <c r="BG72" s="138"/>
      <c r="BK72" s="138"/>
      <c r="BO72" s="138"/>
      <c r="BS72" s="138"/>
    </row>
    <row r="73" spans="1:71" s="131" customFormat="1">
      <c r="A73" s="156" t="s">
        <v>4240</v>
      </c>
      <c r="T73" s="138"/>
      <c r="W73" s="138"/>
      <c r="Z73" s="138"/>
      <c r="AC73" s="138"/>
      <c r="AF73" s="138"/>
      <c r="AI73" s="138"/>
      <c r="AM73" s="138"/>
      <c r="AQ73" s="138"/>
      <c r="AU73" s="138"/>
      <c r="AY73" s="138"/>
      <c r="BC73" s="138"/>
      <c r="BG73" s="138"/>
      <c r="BK73" s="138"/>
      <c r="BO73" s="138"/>
      <c r="BS73" s="138"/>
    </row>
    <row r="74" spans="1:71" s="131" customFormat="1">
      <c r="A74" s="131" t="s">
        <v>4242</v>
      </c>
      <c r="T74" s="138"/>
      <c r="W74" s="138"/>
      <c r="Z74" s="138"/>
      <c r="AC74" s="138"/>
      <c r="AF74" s="138"/>
      <c r="AI74" s="138"/>
      <c r="AM74" s="138"/>
      <c r="AQ74" s="138"/>
      <c r="AU74" s="138"/>
      <c r="AY74" s="138"/>
      <c r="BC74" s="138"/>
      <c r="BG74" s="138"/>
      <c r="BK74" s="138"/>
      <c r="BO74" s="138"/>
      <c r="BS74" s="138"/>
    </row>
    <row r="75" spans="1:71" s="131" customFormat="1">
      <c r="A75" s="131" t="s">
        <v>4241</v>
      </c>
      <c r="T75" s="138"/>
      <c r="W75" s="138"/>
      <c r="Z75" s="138"/>
      <c r="AC75" s="138"/>
      <c r="AF75" s="138"/>
      <c r="AI75" s="138"/>
      <c r="AM75" s="138"/>
      <c r="AQ75" s="138"/>
      <c r="AU75" s="138"/>
      <c r="AY75" s="138"/>
      <c r="BC75" s="138"/>
      <c r="BG75" s="138"/>
      <c r="BK75" s="138"/>
      <c r="BO75" s="138"/>
      <c r="BS75" s="138"/>
    </row>
    <row r="76" spans="1:71" s="131" customFormat="1">
      <c r="A76" s="138"/>
      <c r="T76" s="138"/>
      <c r="W76" s="138"/>
      <c r="Z76" s="138"/>
      <c r="AC76" s="138"/>
      <c r="AF76" s="138"/>
      <c r="AI76" s="138"/>
      <c r="AM76" s="138"/>
      <c r="AQ76" s="138"/>
      <c r="AU76" s="138"/>
      <c r="AY76" s="138"/>
      <c r="BC76" s="138"/>
      <c r="BG76" s="138"/>
      <c r="BK76" s="138"/>
      <c r="BO76" s="138"/>
      <c r="BS76" s="138"/>
    </row>
    <row r="77" spans="1:71" s="131" customFormat="1">
      <c r="A77" s="138"/>
      <c r="T77" s="138"/>
      <c r="W77" s="138"/>
      <c r="Z77" s="138"/>
      <c r="AC77" s="138"/>
      <c r="AF77" s="138"/>
      <c r="AI77" s="138"/>
      <c r="AM77" s="138"/>
      <c r="AQ77" s="138"/>
      <c r="AU77" s="138"/>
      <c r="AY77" s="138"/>
      <c r="BC77" s="138"/>
      <c r="BG77" s="138"/>
      <c r="BK77" s="138"/>
      <c r="BO77" s="138"/>
      <c r="BS77" s="138"/>
    </row>
    <row r="78" spans="1:71" s="131" customFormat="1">
      <c r="A78" s="156" t="s">
        <v>4245</v>
      </c>
      <c r="B78" s="155"/>
      <c r="C78" s="155"/>
      <c r="T78" s="138"/>
      <c r="W78" s="138"/>
      <c r="Z78" s="138"/>
      <c r="AC78" s="138"/>
      <c r="AF78" s="138"/>
      <c r="AI78" s="138"/>
      <c r="AM78" s="138"/>
      <c r="AQ78" s="138"/>
      <c r="AU78" s="138"/>
      <c r="AY78" s="138"/>
      <c r="BC78" s="138"/>
      <c r="BG78" s="138"/>
      <c r="BK78" s="138"/>
      <c r="BO78" s="138"/>
      <c r="BS78" s="138"/>
    </row>
    <row r="79" spans="1:71" s="131" customFormat="1" ht="14.5">
      <c r="A79" s="157" t="str">
        <f>START!B9</f>
        <v>English (default)</v>
      </c>
      <c r="B79" s="128" t="s">
        <v>239</v>
      </c>
      <c r="C79" s="128" t="s">
        <v>241</v>
      </c>
      <c r="T79" s="138"/>
      <c r="W79" s="138"/>
      <c r="Z79" s="138"/>
      <c r="AC79" s="138"/>
      <c r="AF79" s="138"/>
      <c r="AI79" s="138"/>
      <c r="AM79" s="138"/>
      <c r="AQ79" s="138"/>
      <c r="AU79" s="138"/>
      <c r="AY79" s="138"/>
      <c r="BC79" s="138"/>
      <c r="BG79" s="138"/>
      <c r="BK79" s="138"/>
      <c r="BO79" s="138"/>
      <c r="BS79" s="138"/>
    </row>
    <row r="80" spans="1:71" s="131" customFormat="1" ht="14.5">
      <c r="A80" s="270"/>
      <c r="B80" s="128" t="s">
        <v>4310</v>
      </c>
      <c r="C80" s="128" t="s">
        <v>4311</v>
      </c>
      <c r="T80" s="138"/>
      <c r="W80" s="138"/>
      <c r="Z80" s="138"/>
      <c r="AC80" s="138"/>
      <c r="AF80" s="138"/>
      <c r="AI80" s="138"/>
      <c r="AM80" s="138"/>
      <c r="AQ80" s="138"/>
      <c r="AU80" s="138"/>
      <c r="AY80" s="138"/>
      <c r="BC80" s="138"/>
      <c r="BG80" s="138"/>
      <c r="BK80" s="138"/>
      <c r="BO80" s="138"/>
      <c r="BS80" s="138"/>
    </row>
    <row r="81" spans="1:71" s="131" customFormat="1">
      <c r="A81" s="138" t="str">
        <f>IF(A$36=B$36,B81,IF(A$36=C$36,C81))</f>
        <v>dry flat on a towel</v>
      </c>
      <c r="B81" s="131" t="s">
        <v>4246</v>
      </c>
      <c r="C81" s="131" t="s">
        <v>4278</v>
      </c>
      <c r="T81" s="138"/>
      <c r="W81" s="138"/>
      <c r="Z81" s="138"/>
      <c r="AC81" s="138"/>
      <c r="AF81" s="138"/>
      <c r="AI81" s="138"/>
      <c r="AM81" s="138"/>
      <c r="AQ81" s="138"/>
      <c r="AU81" s="138"/>
      <c r="AY81" s="138"/>
      <c r="BC81" s="138"/>
      <c r="BG81" s="138"/>
      <c r="BK81" s="138"/>
      <c r="BO81" s="138"/>
      <c r="BS81" s="138"/>
    </row>
    <row r="82" spans="1:71" s="131" customFormat="1">
      <c r="A82" s="138" t="str">
        <f t="shared" ref="A82:A115" si="3">IF(A$36=B$36,B82,IF(A$36=C$36,C82))</f>
        <v>do not iron decoration</v>
      </c>
      <c r="B82" s="131" t="s">
        <v>4247</v>
      </c>
      <c r="C82" s="131" t="s">
        <v>4279</v>
      </c>
      <c r="T82" s="138"/>
      <c r="W82" s="138"/>
      <c r="Z82" s="138"/>
      <c r="AC82" s="138"/>
      <c r="AF82" s="138"/>
      <c r="AI82" s="138"/>
      <c r="AM82" s="138"/>
      <c r="AQ82" s="138"/>
      <c r="AU82" s="138"/>
      <c r="AY82" s="138"/>
      <c r="BC82" s="138"/>
      <c r="BG82" s="138"/>
      <c r="BK82" s="138"/>
      <c r="BO82" s="138"/>
      <c r="BS82" s="138"/>
    </row>
    <row r="83" spans="1:71" s="131" customFormat="1">
      <c r="A83" s="138" t="str">
        <f t="shared" si="3"/>
        <v>do not iron print</v>
      </c>
      <c r="B83" s="131" t="s">
        <v>4248</v>
      </c>
      <c r="C83" s="131" t="s">
        <v>4280</v>
      </c>
      <c r="T83" s="138"/>
      <c r="W83" s="138"/>
      <c r="Z83" s="138"/>
      <c r="AC83" s="138"/>
      <c r="AF83" s="138"/>
      <c r="AI83" s="138"/>
      <c r="AM83" s="138"/>
      <c r="AQ83" s="138"/>
      <c r="AU83" s="138"/>
      <c r="AY83" s="138"/>
      <c r="BC83" s="138"/>
      <c r="BG83" s="138"/>
      <c r="BK83" s="138"/>
      <c r="BO83" s="138"/>
      <c r="BS83" s="138"/>
    </row>
    <row r="84" spans="1:71" s="131" customFormat="1" ht="26">
      <c r="A84" s="138" t="str">
        <f t="shared" si="3"/>
        <v>contains non-textile parts of animal origin</v>
      </c>
      <c r="B84" s="131" t="s">
        <v>4249</v>
      </c>
      <c r="C84" s="131" t="s">
        <v>4281</v>
      </c>
      <c r="T84" s="138"/>
      <c r="W84" s="138"/>
      <c r="Z84" s="138"/>
      <c r="AC84" s="138"/>
      <c r="AF84" s="138"/>
      <c r="AI84" s="138"/>
      <c r="AM84" s="138"/>
      <c r="AQ84" s="138"/>
      <c r="AU84" s="138"/>
      <c r="AY84" s="138"/>
      <c r="BC84" s="138"/>
      <c r="BG84" s="138"/>
      <c r="BK84" s="138"/>
      <c r="BO84" s="138"/>
      <c r="BS84" s="138"/>
    </row>
    <row r="85" spans="1:71" s="131" customFormat="1" ht="26">
      <c r="A85" s="138" t="str">
        <f t="shared" si="3"/>
        <v>colour transfer possible during wear and care</v>
      </c>
      <c r="B85" s="131" t="s">
        <v>4250</v>
      </c>
      <c r="C85" s="131" t="s">
        <v>4282</v>
      </c>
      <c r="T85" s="138"/>
      <c r="W85" s="138"/>
      <c r="Z85" s="138"/>
      <c r="AC85" s="138"/>
      <c r="AF85" s="138"/>
      <c r="AI85" s="138"/>
      <c r="AM85" s="138"/>
      <c r="AQ85" s="138"/>
      <c r="AU85" s="138"/>
      <c r="AY85" s="138"/>
      <c r="BC85" s="138"/>
      <c r="BG85" s="138"/>
      <c r="BK85" s="138"/>
      <c r="BO85" s="138"/>
      <c r="BS85" s="138"/>
    </row>
    <row r="86" spans="1:71" s="131" customFormat="1">
      <c r="A86" s="138" t="str">
        <f t="shared" si="3"/>
        <v>use mild detergent</v>
      </c>
      <c r="B86" s="131" t="s">
        <v>4251</v>
      </c>
      <c r="C86" s="131" t="s">
        <v>4283</v>
      </c>
      <c r="T86" s="138"/>
      <c r="W86" s="138"/>
      <c r="Z86" s="138"/>
      <c r="AC86" s="138"/>
      <c r="AF86" s="138"/>
      <c r="AI86" s="138"/>
      <c r="AM86" s="138"/>
      <c r="AQ86" s="138"/>
      <c r="AU86" s="138"/>
      <c r="AY86" s="138"/>
      <c r="BC86" s="138"/>
      <c r="BG86" s="138"/>
      <c r="BK86" s="138"/>
      <c r="BO86" s="138"/>
      <c r="BS86" s="138"/>
    </row>
    <row r="87" spans="1:71" s="131" customFormat="1">
      <c r="A87" s="138" t="str">
        <f t="shared" si="3"/>
        <v>iron while damp</v>
      </c>
      <c r="B87" s="131" t="s">
        <v>4252</v>
      </c>
      <c r="C87" s="131" t="s">
        <v>4284</v>
      </c>
      <c r="T87" s="138"/>
      <c r="W87" s="138"/>
      <c r="Z87" s="138"/>
      <c r="AC87" s="138"/>
      <c r="AF87" s="138"/>
      <c r="AI87" s="138"/>
      <c r="AM87" s="138"/>
      <c r="AQ87" s="138"/>
      <c r="AU87" s="138"/>
      <c r="AY87" s="138"/>
      <c r="BC87" s="138"/>
      <c r="BG87" s="138"/>
      <c r="BK87" s="138"/>
      <c r="BO87" s="138"/>
      <c r="BS87" s="138"/>
    </row>
    <row r="88" spans="1:71" s="131" customFormat="1">
      <c r="A88" s="138" t="str">
        <f t="shared" si="3"/>
        <v>reshape while damp</v>
      </c>
      <c r="B88" s="131" t="s">
        <v>4253</v>
      </c>
      <c r="C88" s="131" t="s">
        <v>4285</v>
      </c>
      <c r="T88" s="138"/>
      <c r="W88" s="138"/>
      <c r="Z88" s="138"/>
      <c r="AC88" s="138"/>
      <c r="AF88" s="138"/>
      <c r="AI88" s="138"/>
      <c r="AM88" s="138"/>
      <c r="AQ88" s="138"/>
      <c r="AU88" s="138"/>
      <c r="AY88" s="138"/>
      <c r="BC88" s="138"/>
      <c r="BG88" s="138"/>
      <c r="BK88" s="138"/>
      <c r="BO88" s="138"/>
      <c r="BS88" s="138"/>
    </row>
    <row r="89" spans="1:71" s="131" customFormat="1">
      <c r="A89" s="138" t="str">
        <f t="shared" si="3"/>
        <v>use liquid detergent</v>
      </c>
      <c r="B89" s="131" t="s">
        <v>4254</v>
      </c>
      <c r="C89" s="131" t="s">
        <v>4286</v>
      </c>
      <c r="T89" s="138"/>
      <c r="W89" s="138"/>
      <c r="Z89" s="138"/>
      <c r="AC89" s="138"/>
      <c r="AF89" s="138"/>
      <c r="AI89" s="138"/>
      <c r="AM89" s="138"/>
      <c r="AQ89" s="138"/>
      <c r="AU89" s="138"/>
      <c r="AY89" s="138"/>
      <c r="BC89" s="138"/>
      <c r="BG89" s="138"/>
      <c r="BK89" s="138"/>
      <c r="BO89" s="138"/>
      <c r="BS89" s="138"/>
    </row>
    <row r="90" spans="1:71" s="131" customFormat="1">
      <c r="A90" s="138" t="str">
        <f t="shared" si="3"/>
        <v>hang to dry</v>
      </c>
      <c r="B90" s="131" t="s">
        <v>4255</v>
      </c>
      <c r="C90" s="131" t="s">
        <v>4287</v>
      </c>
      <c r="T90" s="138"/>
      <c r="W90" s="138"/>
      <c r="Z90" s="138"/>
      <c r="AC90" s="138"/>
      <c r="AF90" s="138"/>
      <c r="AI90" s="138"/>
      <c r="AM90" s="138"/>
      <c r="AQ90" s="138"/>
      <c r="AU90" s="138"/>
      <c r="AY90" s="138"/>
      <c r="BC90" s="138"/>
      <c r="BG90" s="138"/>
      <c r="BK90" s="138"/>
      <c r="BO90" s="138"/>
      <c r="BS90" s="138"/>
    </row>
    <row r="91" spans="1:71" s="131" customFormat="1">
      <c r="A91" s="138" t="str">
        <f t="shared" si="3"/>
        <v>avoid light-coloured seating surfaces</v>
      </c>
      <c r="B91" s="131" t="s">
        <v>4256</v>
      </c>
      <c r="C91" s="131" t="s">
        <v>4288</v>
      </c>
      <c r="T91" s="138"/>
      <c r="W91" s="138"/>
      <c r="Z91" s="138"/>
      <c r="AC91" s="138"/>
      <c r="AF91" s="138"/>
      <c r="AI91" s="138"/>
      <c r="AM91" s="138"/>
      <c r="AQ91" s="138"/>
      <c r="AU91" s="138"/>
      <c r="AY91" s="138"/>
      <c r="BC91" s="138"/>
      <c r="BG91" s="138"/>
      <c r="BK91" s="138"/>
      <c r="BO91" s="138"/>
      <c r="BS91" s="138"/>
    </row>
    <row r="92" spans="1:71" s="131" customFormat="1">
      <c r="A92" s="138" t="str">
        <f t="shared" si="3"/>
        <v>wash in a laundry bag</v>
      </c>
      <c r="B92" s="131" t="s">
        <v>4257</v>
      </c>
      <c r="C92" s="131" t="s">
        <v>4289</v>
      </c>
      <c r="T92" s="138"/>
      <c r="W92" s="138"/>
      <c r="Z92" s="138"/>
      <c r="AC92" s="138"/>
      <c r="AF92" s="138"/>
      <c r="AI92" s="138"/>
      <c r="AM92" s="138"/>
      <c r="AQ92" s="138"/>
      <c r="AU92" s="138"/>
      <c r="AY92" s="138"/>
      <c r="BC92" s="138"/>
      <c r="BG92" s="138"/>
      <c r="BK92" s="138"/>
      <c r="BO92" s="138"/>
      <c r="BS92" s="138"/>
    </row>
    <row r="93" spans="1:71" s="131" customFormat="1" ht="26">
      <c r="A93" s="138" t="str">
        <f t="shared" si="3"/>
        <v>tumble dry with tennis balls</v>
      </c>
      <c r="B93" s="131" t="s">
        <v>4258</v>
      </c>
      <c r="C93" s="131" t="s">
        <v>4290</v>
      </c>
      <c r="T93" s="138"/>
      <c r="W93" s="138"/>
      <c r="Z93" s="138"/>
      <c r="AC93" s="138"/>
      <c r="AF93" s="138"/>
      <c r="AI93" s="138"/>
      <c r="AM93" s="138"/>
      <c r="AQ93" s="138"/>
      <c r="AU93" s="138"/>
      <c r="AY93" s="138"/>
      <c r="BC93" s="138"/>
      <c r="BG93" s="138"/>
      <c r="BK93" s="138"/>
      <c r="BO93" s="138"/>
      <c r="BS93" s="138"/>
    </row>
    <row r="94" spans="1:71" s="131" customFormat="1">
      <c r="A94" s="138" t="str">
        <f t="shared" si="3"/>
        <v>iron into shape</v>
      </c>
      <c r="B94" s="131" t="s">
        <v>4259</v>
      </c>
      <c r="C94" s="131" t="s">
        <v>4291</v>
      </c>
      <c r="T94" s="138"/>
      <c r="W94" s="138"/>
      <c r="Z94" s="138"/>
      <c r="AC94" s="138"/>
      <c r="AF94" s="138"/>
      <c r="AI94" s="138"/>
      <c r="AM94" s="138"/>
      <c r="AQ94" s="138"/>
      <c r="AU94" s="138"/>
      <c r="AY94" s="138"/>
      <c r="BC94" s="138"/>
      <c r="BG94" s="138"/>
      <c r="BK94" s="138"/>
      <c r="BO94" s="138"/>
      <c r="BS94" s="138"/>
    </row>
    <row r="95" spans="1:71" s="131" customFormat="1" ht="26">
      <c r="A95" s="138" t="str">
        <f t="shared" si="3"/>
        <v>may bleed during washing and wear</v>
      </c>
      <c r="B95" s="131" t="s">
        <v>4260</v>
      </c>
      <c r="C95" s="131" t="s">
        <v>4292</v>
      </c>
      <c r="T95" s="138"/>
      <c r="W95" s="138"/>
      <c r="Z95" s="138"/>
      <c r="AC95" s="138"/>
      <c r="AF95" s="138"/>
      <c r="AI95" s="138"/>
      <c r="AM95" s="138"/>
      <c r="AQ95" s="138"/>
      <c r="AU95" s="138"/>
      <c r="AY95" s="138"/>
      <c r="BC95" s="138"/>
      <c r="BG95" s="138"/>
      <c r="BK95" s="138"/>
      <c r="BO95" s="138"/>
      <c r="BS95" s="138"/>
    </row>
    <row r="96" spans="1:71" s="131" customFormat="1">
      <c r="A96" s="138" t="str">
        <f t="shared" si="3"/>
        <v>no local stain treatment</v>
      </c>
      <c r="B96" s="131" t="s">
        <v>4261</v>
      </c>
      <c r="C96" s="131" t="s">
        <v>4293</v>
      </c>
      <c r="T96" s="138"/>
      <c r="W96" s="138"/>
      <c r="Z96" s="138"/>
      <c r="AC96" s="138"/>
      <c r="AF96" s="138"/>
      <c r="AI96" s="138"/>
      <c r="AM96" s="138"/>
      <c r="AQ96" s="138"/>
      <c r="AU96" s="138"/>
      <c r="AY96" s="138"/>
      <c r="BC96" s="138"/>
      <c r="BG96" s="138"/>
      <c r="BK96" s="138"/>
      <c r="BO96" s="138"/>
      <c r="BS96" s="138"/>
    </row>
    <row r="97" spans="1:71" s="131" customFormat="1">
      <c r="A97" s="138" t="str">
        <f t="shared" si="3"/>
        <v>remove faux fur before washing</v>
      </c>
      <c r="B97" s="131" t="s">
        <v>4262</v>
      </c>
      <c r="C97" s="131" t="s">
        <v>4294</v>
      </c>
      <c r="T97" s="138"/>
      <c r="W97" s="138"/>
      <c r="Z97" s="138"/>
      <c r="AC97" s="138"/>
      <c r="AF97" s="138"/>
      <c r="AI97" s="138"/>
      <c r="AM97" s="138"/>
      <c r="AQ97" s="138"/>
      <c r="AU97" s="138"/>
      <c r="AY97" s="138"/>
      <c r="BC97" s="138"/>
      <c r="BG97" s="138"/>
      <c r="BK97" s="138"/>
      <c r="BO97" s="138"/>
      <c r="BS97" s="138"/>
    </row>
    <row r="98" spans="1:71" s="131" customFormat="1">
      <c r="A98" s="138" t="str">
        <f t="shared" si="3"/>
        <v>special leather cleaning</v>
      </c>
      <c r="B98" s="131" t="s">
        <v>4263</v>
      </c>
      <c r="C98" s="131" t="s">
        <v>4295</v>
      </c>
      <c r="T98" s="138"/>
      <c r="W98" s="138"/>
      <c r="Z98" s="138"/>
      <c r="AC98" s="138"/>
      <c r="AF98" s="138"/>
      <c r="AI98" s="138"/>
      <c r="AM98" s="138"/>
      <c r="AQ98" s="138"/>
      <c r="AU98" s="138"/>
      <c r="AY98" s="138"/>
      <c r="BC98" s="138"/>
      <c r="BG98" s="138"/>
      <c r="BK98" s="138"/>
      <c r="BO98" s="138"/>
      <c r="BS98" s="138"/>
    </row>
    <row r="99" spans="1:71" s="131" customFormat="1">
      <c r="A99" s="138" t="str">
        <f t="shared" si="3"/>
        <v>dry flat</v>
      </c>
      <c r="B99" s="131" t="s">
        <v>4264</v>
      </c>
      <c r="C99" s="131" t="s">
        <v>4296</v>
      </c>
      <c r="T99" s="138"/>
      <c r="W99" s="138"/>
      <c r="Z99" s="138"/>
      <c r="AC99" s="138"/>
      <c r="AF99" s="138"/>
      <c r="AI99" s="138"/>
      <c r="AM99" s="138"/>
      <c r="AQ99" s="138"/>
      <c r="AU99" s="138"/>
      <c r="AY99" s="138"/>
      <c r="BC99" s="138"/>
      <c r="BG99" s="138"/>
      <c r="BK99" s="138"/>
      <c r="BO99" s="138"/>
      <c r="BS99" s="138"/>
    </row>
    <row r="100" spans="1:71" s="131" customFormat="1">
      <c r="A100" s="138" t="str">
        <f t="shared" si="3"/>
        <v>wash with similar colours</v>
      </c>
      <c r="B100" s="131" t="s">
        <v>4265</v>
      </c>
      <c r="C100" s="131" t="s">
        <v>4297</v>
      </c>
      <c r="T100" s="138"/>
      <c r="W100" s="138"/>
      <c r="Z100" s="138"/>
      <c r="AC100" s="138"/>
      <c r="AF100" s="138"/>
      <c r="AI100" s="138"/>
      <c r="AM100" s="138"/>
      <c r="AQ100" s="138"/>
      <c r="AU100" s="138"/>
      <c r="AY100" s="138"/>
      <c r="BC100" s="138"/>
      <c r="BG100" s="138"/>
      <c r="BK100" s="138"/>
      <c r="BO100" s="138"/>
      <c r="BS100" s="138"/>
    </row>
    <row r="101" spans="1:71" s="131" customFormat="1">
      <c r="A101" s="138" t="str">
        <f t="shared" si="3"/>
        <v>iron with a cloth</v>
      </c>
      <c r="B101" s="131" t="s">
        <v>4266</v>
      </c>
      <c r="C101" s="131" t="s">
        <v>4298</v>
      </c>
      <c r="T101" s="138"/>
      <c r="W101" s="138"/>
      <c r="Z101" s="138"/>
      <c r="AC101" s="138"/>
      <c r="AF101" s="138"/>
      <c r="AI101" s="138"/>
      <c r="AM101" s="138"/>
      <c r="AQ101" s="138"/>
      <c r="AU101" s="138"/>
      <c r="AY101" s="138"/>
      <c r="BC101" s="138"/>
      <c r="BG101" s="138"/>
      <c r="BK101" s="138"/>
      <c r="BO101" s="138"/>
      <c r="BS101" s="138"/>
    </row>
    <row r="102" spans="1:71" s="131" customFormat="1" ht="26">
      <c r="A102" s="138" t="str">
        <f t="shared" si="3"/>
        <v>spin at low speed after washing</v>
      </c>
      <c r="B102" s="131" t="s">
        <v>4267</v>
      </c>
      <c r="C102" s="131" t="s">
        <v>4299</v>
      </c>
      <c r="T102" s="138"/>
      <c r="W102" s="138"/>
      <c r="Z102" s="138"/>
      <c r="AC102" s="138"/>
      <c r="AF102" s="138"/>
      <c r="AI102" s="138"/>
      <c r="AM102" s="138"/>
      <c r="AQ102" s="138"/>
      <c r="AU102" s="138"/>
      <c r="AY102" s="138"/>
      <c r="BC102" s="138"/>
      <c r="BG102" s="138"/>
      <c r="BK102" s="138"/>
      <c r="BO102" s="138"/>
      <c r="BS102" s="138"/>
    </row>
    <row r="103" spans="1:71" s="131" customFormat="1" ht="26">
      <c r="A103" s="138" t="str">
        <f t="shared" si="3"/>
        <v>spin at high speed after washing</v>
      </c>
      <c r="B103" s="131" t="s">
        <v>4268</v>
      </c>
      <c r="C103" s="131" t="s">
        <v>4300</v>
      </c>
      <c r="T103" s="138"/>
      <c r="W103" s="138"/>
      <c r="Z103" s="138"/>
      <c r="AC103" s="138"/>
      <c r="AF103" s="138"/>
      <c r="AI103" s="138"/>
      <c r="AM103" s="138"/>
      <c r="AQ103" s="138"/>
      <c r="AU103" s="138"/>
      <c r="AY103" s="138"/>
      <c r="BC103" s="138"/>
      <c r="BG103" s="138"/>
      <c r="BK103" s="138"/>
      <c r="BO103" s="138"/>
      <c r="BS103" s="138"/>
    </row>
    <row r="104" spans="1:71" s="131" customFormat="1">
      <c r="A104" s="138" t="str">
        <f t="shared" si="3"/>
        <v>do not dry in direct sunlight</v>
      </c>
      <c r="B104" s="131" t="s">
        <v>4269</v>
      </c>
      <c r="C104" s="131" t="s">
        <v>4301</v>
      </c>
      <c r="T104" s="138"/>
      <c r="W104" s="138"/>
      <c r="Z104" s="138"/>
      <c r="AC104" s="138"/>
      <c r="AF104" s="138"/>
      <c r="AI104" s="138"/>
      <c r="AM104" s="138"/>
      <c r="AQ104" s="138"/>
      <c r="AU104" s="138"/>
      <c r="AY104" s="138"/>
      <c r="BC104" s="138"/>
      <c r="BG104" s="138"/>
      <c r="BK104" s="138"/>
      <c r="BO104" s="138"/>
      <c r="BS104" s="138"/>
    </row>
    <row r="105" spans="1:71" s="131" customFormat="1">
      <c r="A105" s="138" t="str">
        <f t="shared" si="3"/>
        <v>do not spin</v>
      </c>
      <c r="B105" s="131" t="s">
        <v>4270</v>
      </c>
      <c r="C105" s="131" t="s">
        <v>4302</v>
      </c>
      <c r="T105" s="138"/>
      <c r="W105" s="138"/>
      <c r="Z105" s="138"/>
      <c r="AC105" s="138"/>
      <c r="AF105" s="138"/>
      <c r="AI105" s="138"/>
      <c r="AM105" s="138"/>
      <c r="AQ105" s="138"/>
      <c r="AU105" s="138"/>
      <c r="AY105" s="138"/>
      <c r="BC105" s="138"/>
      <c r="BG105" s="138"/>
      <c r="BK105" s="138"/>
      <c r="BO105" s="138"/>
      <c r="BS105" s="138"/>
    </row>
    <row r="106" spans="1:71" s="131" customFormat="1">
      <c r="A106" s="138" t="str">
        <f t="shared" si="3"/>
        <v>do not wring</v>
      </c>
      <c r="B106" s="131" t="s">
        <v>4271</v>
      </c>
      <c r="C106" s="131" t="s">
        <v>4303</v>
      </c>
      <c r="T106" s="138"/>
      <c r="W106" s="138"/>
      <c r="Z106" s="138"/>
      <c r="AC106" s="138"/>
      <c r="AF106" s="138"/>
      <c r="AI106" s="138"/>
      <c r="AM106" s="138"/>
      <c r="AQ106" s="138"/>
      <c r="AU106" s="138"/>
      <c r="AY106" s="138"/>
      <c r="BC106" s="138"/>
      <c r="BG106" s="138"/>
      <c r="BK106" s="138"/>
      <c r="BO106" s="138"/>
      <c r="BS106" s="138"/>
    </row>
    <row r="107" spans="1:71" s="131" customFormat="1">
      <c r="A107" s="138" t="str">
        <f t="shared" si="3"/>
        <v>iron inside out</v>
      </c>
      <c r="B107" s="131" t="s">
        <v>4272</v>
      </c>
      <c r="C107" s="131" t="s">
        <v>4304</v>
      </c>
      <c r="T107" s="138"/>
      <c r="W107" s="138"/>
      <c r="Z107" s="138"/>
      <c r="AC107" s="138"/>
      <c r="AF107" s="138"/>
      <c r="AI107" s="138"/>
      <c r="AM107" s="138"/>
      <c r="AQ107" s="138"/>
      <c r="AU107" s="138"/>
      <c r="AY107" s="138"/>
      <c r="BC107" s="138"/>
      <c r="BG107" s="138"/>
      <c r="BK107" s="138"/>
      <c r="BO107" s="138"/>
      <c r="BS107" s="138"/>
    </row>
    <row r="108" spans="1:71" s="131" customFormat="1">
      <c r="A108" s="138" t="str">
        <f t="shared" si="3"/>
        <v>wash inside out</v>
      </c>
      <c r="B108" s="131" t="s">
        <v>4273</v>
      </c>
      <c r="C108" s="131" t="s">
        <v>4305</v>
      </c>
      <c r="T108" s="138"/>
      <c r="W108" s="138"/>
      <c r="Z108" s="138"/>
      <c r="AC108" s="138"/>
      <c r="AF108" s="138"/>
      <c r="AI108" s="138"/>
      <c r="AM108" s="138"/>
      <c r="AQ108" s="138"/>
      <c r="AU108" s="138"/>
      <c r="AY108" s="138"/>
      <c r="BC108" s="138"/>
      <c r="BG108" s="138"/>
      <c r="BK108" s="138"/>
      <c r="BO108" s="138"/>
      <c r="BS108" s="138"/>
    </row>
    <row r="109" spans="1:71" s="131" customFormat="1">
      <c r="A109" s="138" t="str">
        <f t="shared" si="3"/>
        <v>wash before first use</v>
      </c>
      <c r="B109" s="131" t="s">
        <v>4274</v>
      </c>
      <c r="C109" s="131" t="s">
        <v>4306</v>
      </c>
      <c r="T109" s="138"/>
      <c r="W109" s="138"/>
      <c r="Z109" s="138"/>
      <c r="AC109" s="138"/>
      <c r="AF109" s="138"/>
      <c r="AI109" s="138"/>
      <c r="AM109" s="138"/>
      <c r="AQ109" s="138"/>
      <c r="AU109" s="138"/>
      <c r="AY109" s="138"/>
      <c r="BC109" s="138"/>
      <c r="BG109" s="138"/>
      <c r="BK109" s="138"/>
      <c r="BO109" s="138"/>
      <c r="BS109" s="138"/>
    </row>
    <row r="110" spans="1:71" s="131" customFormat="1">
      <c r="A110" s="138" t="str">
        <f t="shared" si="3"/>
        <v>use fabric softener</v>
      </c>
      <c r="B110" s="131" t="s">
        <v>4275</v>
      </c>
      <c r="C110" s="131" t="s">
        <v>4307</v>
      </c>
      <c r="T110" s="138"/>
      <c r="W110" s="138"/>
      <c r="Z110" s="138"/>
      <c r="AC110" s="138"/>
      <c r="AF110" s="138"/>
      <c r="AI110" s="138"/>
      <c r="AM110" s="138"/>
      <c r="AQ110" s="138"/>
      <c r="AU110" s="138"/>
      <c r="AY110" s="138"/>
      <c r="BC110" s="138"/>
      <c r="BG110" s="138"/>
      <c r="BK110" s="138"/>
      <c r="BO110" s="138"/>
      <c r="BS110" s="138"/>
    </row>
    <row r="111" spans="1:71" s="131" customFormat="1">
      <c r="A111" s="138" t="str">
        <f t="shared" si="3"/>
        <v>wool cycle</v>
      </c>
      <c r="B111" s="131" t="s">
        <v>4276</v>
      </c>
      <c r="C111" s="131" t="s">
        <v>4308</v>
      </c>
      <c r="T111" s="138"/>
      <c r="W111" s="138"/>
      <c r="Z111" s="138"/>
      <c r="AC111" s="138"/>
      <c r="AF111" s="138"/>
      <c r="AI111" s="138"/>
      <c r="AM111" s="138"/>
      <c r="AQ111" s="138"/>
      <c r="AU111" s="138"/>
      <c r="AY111" s="138"/>
      <c r="BC111" s="138"/>
      <c r="BG111" s="138"/>
      <c r="BK111" s="138"/>
      <c r="BO111" s="138"/>
      <c r="BS111" s="138"/>
    </row>
    <row r="112" spans="1:71" s="131" customFormat="1">
      <c r="A112" s="138" t="str">
        <f t="shared" si="3"/>
        <v>remove accessories before washing</v>
      </c>
      <c r="B112" s="131" t="s">
        <v>4277</v>
      </c>
      <c r="C112" s="131" t="s">
        <v>4309</v>
      </c>
      <c r="T112" s="138"/>
      <c r="W112" s="138"/>
      <c r="Z112" s="138"/>
      <c r="AC112" s="138"/>
      <c r="AF112" s="138"/>
      <c r="AI112" s="138"/>
      <c r="AM112" s="138"/>
      <c r="AQ112" s="138"/>
      <c r="AU112" s="138"/>
      <c r="AY112" s="138"/>
      <c r="BC112" s="138"/>
      <c r="BG112" s="138"/>
      <c r="BK112" s="138"/>
      <c r="BO112" s="138"/>
      <c r="BS112" s="138"/>
    </row>
    <row r="113" spans="1:71">
      <c r="A113" s="139" t="str">
        <f t="shared" si="3"/>
        <v>wash with similar colours inside out</v>
      </c>
      <c r="B113" s="131" t="s">
        <v>4549</v>
      </c>
      <c r="C113" s="131" t="s">
        <v>4548</v>
      </c>
    </row>
    <row r="114" spans="1:71" s="131" customFormat="1">
      <c r="A114" s="138" t="str">
        <f t="shared" si="3"/>
        <v>do not use fabric softener</v>
      </c>
      <c r="B114" s="131" t="s">
        <v>4551</v>
      </c>
      <c r="C114" s="131" t="s">
        <v>4550</v>
      </c>
      <c r="T114" s="138"/>
      <c r="W114" s="138"/>
      <c r="Z114" s="138"/>
      <c r="AC114" s="138"/>
      <c r="AF114" s="138"/>
      <c r="AI114" s="138"/>
      <c r="AM114" s="138"/>
      <c r="AQ114" s="138"/>
      <c r="AU114" s="138"/>
      <c r="AY114" s="138"/>
      <c r="BC114" s="138"/>
      <c r="BG114" s="138"/>
      <c r="BK114" s="138"/>
      <c r="BO114" s="138"/>
      <c r="BS114" s="138"/>
    </row>
    <row r="115" spans="1:71" s="131" customFormat="1">
      <c r="A115" s="138" t="str">
        <f t="shared" si="3"/>
        <v>wash separately</v>
      </c>
      <c r="B115" s="131" t="s">
        <v>4553</v>
      </c>
      <c r="C115" s="131" t="s">
        <v>4554</v>
      </c>
      <c r="T115" s="138"/>
      <c r="W115" s="138"/>
      <c r="Z115" s="138"/>
      <c r="AC115" s="138"/>
      <c r="AF115" s="138"/>
      <c r="AI115" s="138"/>
      <c r="AM115" s="138"/>
      <c r="AQ115" s="138"/>
      <c r="AU115" s="138"/>
      <c r="AY115" s="138"/>
      <c r="BC115" s="138"/>
      <c r="BG115" s="138"/>
      <c r="BK115" s="138"/>
      <c r="BO115" s="138"/>
      <c r="BS115" s="138"/>
    </row>
    <row r="116" spans="1:71" s="131" customFormat="1">
      <c r="A116" s="139"/>
      <c r="T116" s="138"/>
      <c r="W116" s="138"/>
      <c r="Z116" s="138"/>
      <c r="AC116" s="138"/>
      <c r="AF116" s="138"/>
      <c r="AI116" s="138"/>
      <c r="AM116" s="138"/>
      <c r="AQ116" s="138"/>
      <c r="AU116" s="138"/>
      <c r="AY116" s="138"/>
      <c r="BC116" s="138"/>
      <c r="BG116" s="138"/>
      <c r="BK116" s="138"/>
      <c r="BO116" s="138"/>
      <c r="BS116" s="138"/>
    </row>
    <row r="117" spans="1:71" s="131" customFormat="1">
      <c r="A117" s="156" t="s">
        <v>4245</v>
      </c>
      <c r="B117" s="155"/>
      <c r="C117" s="155"/>
      <c r="T117" s="138"/>
      <c r="W117" s="138"/>
      <c r="Z117" s="138"/>
      <c r="AC117" s="138"/>
      <c r="AF117" s="138"/>
      <c r="AI117" s="138"/>
      <c r="AM117" s="138"/>
      <c r="AQ117" s="138"/>
      <c r="AU117" s="138"/>
      <c r="AY117" s="138"/>
      <c r="BC117" s="138"/>
      <c r="BG117" s="138"/>
      <c r="BK117" s="138"/>
      <c r="BO117" s="138"/>
      <c r="BS117" s="138"/>
    </row>
    <row r="118" spans="1:71" s="131" customFormat="1" ht="14.5">
      <c r="A118" s="157" t="str">
        <f>START!B9</f>
        <v>English (default)</v>
      </c>
      <c r="B118" s="128" t="s">
        <v>239</v>
      </c>
      <c r="C118" s="128" t="s">
        <v>241</v>
      </c>
      <c r="T118" s="138"/>
      <c r="W118" s="138"/>
      <c r="Z118" s="138"/>
      <c r="AC118" s="138"/>
      <c r="AF118" s="138"/>
      <c r="AI118" s="138"/>
      <c r="AM118" s="138"/>
      <c r="AQ118" s="138"/>
      <c r="AU118" s="138"/>
      <c r="AY118" s="138"/>
      <c r="BC118" s="138"/>
      <c r="BG118" s="138"/>
      <c r="BK118" s="138"/>
      <c r="BO118" s="138"/>
      <c r="BS118" s="138"/>
    </row>
    <row r="119" spans="1:71" s="131" customFormat="1" ht="29">
      <c r="A119" s="270" t="str">
        <f>IF(A$36=B$36,B119,IF(A$36=C$36,C119))</f>
        <v>Additional Care Instruction (German translation)</v>
      </c>
      <c r="B119" s="128" t="s">
        <v>4312</v>
      </c>
      <c r="C119" s="128" t="s">
        <v>4313</v>
      </c>
      <c r="T119" s="138"/>
      <c r="W119" s="138"/>
      <c r="Z119" s="138"/>
      <c r="AC119" s="138"/>
      <c r="AF119" s="138"/>
      <c r="AI119" s="138"/>
      <c r="AM119" s="138"/>
      <c r="AQ119" s="138"/>
      <c r="AU119" s="138"/>
      <c r="AY119" s="138"/>
      <c r="BC119" s="138"/>
      <c r="BG119" s="138"/>
      <c r="BK119" s="138"/>
      <c r="BO119" s="138"/>
      <c r="BS119" s="138"/>
    </row>
    <row r="120" spans="1:71" s="131" customFormat="1">
      <c r="A120" s="139"/>
      <c r="T120" s="138"/>
      <c r="W120" s="138"/>
      <c r="Z120" s="138"/>
      <c r="AC120" s="138"/>
      <c r="AF120" s="138"/>
      <c r="AI120" s="138"/>
      <c r="AM120" s="138"/>
      <c r="AQ120" s="138"/>
      <c r="AU120" s="138"/>
      <c r="AY120" s="138"/>
      <c r="BC120" s="138"/>
      <c r="BG120" s="138"/>
      <c r="BK120" s="138"/>
      <c r="BO120" s="138"/>
      <c r="BS120" s="138"/>
    </row>
    <row r="122" spans="1:71">
      <c r="A122" s="156" t="s">
        <v>4245</v>
      </c>
      <c r="B122" s="155"/>
      <c r="C122" s="155"/>
    </row>
    <row r="123" spans="1:71" ht="14.5">
      <c r="A123" s="157" t="str">
        <f>START!B9</f>
        <v>English (default)</v>
      </c>
      <c r="B123" s="128" t="s">
        <v>239</v>
      </c>
      <c r="C123" s="128" t="s">
        <v>241</v>
      </c>
    </row>
    <row r="124" spans="1:71">
      <c r="A124" s="138" t="str">
        <f>IF(A$36=B$36,B124,IF(A$36=C$36,C124))</f>
        <v>select</v>
      </c>
      <c r="B124" s="131" t="s">
        <v>315</v>
      </c>
      <c r="C124" s="131" t="s">
        <v>315</v>
      </c>
    </row>
    <row r="125" spans="1:71">
      <c r="A125" s="138" t="str">
        <f t="shared" ref="A125:A126" si="4">IF(A$36=B$36,B125,IF(A$36=C$36,C125))</f>
        <v>yes</v>
      </c>
      <c r="B125" s="131" t="s">
        <v>4555</v>
      </c>
      <c r="C125" s="131" t="s">
        <v>4557</v>
      </c>
    </row>
    <row r="126" spans="1:71">
      <c r="A126" s="138" t="str">
        <f t="shared" si="4"/>
        <v>no</v>
      </c>
      <c r="B126" s="131" t="s">
        <v>4556</v>
      </c>
      <c r="C126" s="131" t="s">
        <v>4558</v>
      </c>
    </row>
  </sheetData>
  <pageMargins left="0.70866141732283472" right="0.70866141732283472"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pageSetUpPr fitToPage="1"/>
  </sheetPr>
  <dimension ref="A1:AC88"/>
  <sheetViews>
    <sheetView showGridLines="0" showRowColHeaders="0" zoomScaleNormal="100" workbookViewId="0">
      <selection activeCell="B11" sqref="B11:D11"/>
    </sheetView>
  </sheetViews>
  <sheetFormatPr baseColWidth="10" defaultColWidth="9.1796875" defaultRowHeight="14.5"/>
  <cols>
    <col min="1" max="1" width="6" style="278" customWidth="1"/>
    <col min="2" max="2" width="30.54296875" style="278" customWidth="1"/>
    <col min="3" max="3" width="7.81640625" style="278" customWidth="1"/>
    <col min="4" max="4" width="24.81640625" style="278" customWidth="1"/>
    <col min="5" max="5" width="0.81640625" style="278" customWidth="1"/>
    <col min="6" max="6" width="7.26953125" style="278" customWidth="1"/>
    <col min="7" max="7" width="2.26953125" style="278" customWidth="1"/>
    <col min="8" max="10" width="8.26953125" style="278" customWidth="1"/>
    <col min="11" max="19" width="6" style="278" customWidth="1"/>
    <col min="20" max="20" width="2.54296875" style="278" customWidth="1"/>
    <col min="21" max="37" width="5.26953125" style="278" customWidth="1"/>
    <col min="38" max="16384" width="9.1796875" style="278"/>
  </cols>
  <sheetData>
    <row r="1" spans="1:29" s="214" customFormat="1" ht="4.1500000000000004" customHeight="1">
      <c r="A1" s="212"/>
      <c r="B1" s="212"/>
      <c r="C1" s="212"/>
      <c r="D1" s="212"/>
      <c r="E1" s="212"/>
      <c r="F1" s="212"/>
      <c r="G1" s="212"/>
      <c r="H1" s="212"/>
      <c r="I1" s="212"/>
      <c r="J1" s="212"/>
      <c r="K1" s="212"/>
      <c r="L1" s="212"/>
      <c r="M1" s="212"/>
      <c r="N1" s="212"/>
      <c r="O1" s="212"/>
      <c r="P1" s="212"/>
      <c r="Q1" s="212"/>
      <c r="R1" s="212"/>
      <c r="S1" s="212"/>
      <c r="T1" s="212"/>
    </row>
    <row r="2" spans="1:29" s="214" customFormat="1" ht="46.5" customHeight="1">
      <c r="A2" s="212"/>
      <c r="B2" s="449" t="str">
        <f>'Fields names'!A14</f>
        <v>Product Specification Card</v>
      </c>
      <c r="C2" s="449"/>
      <c r="D2" s="449"/>
      <c r="E2" s="449"/>
      <c r="F2" s="449"/>
      <c r="G2" s="449"/>
      <c r="H2" s="449"/>
      <c r="I2" s="449"/>
      <c r="J2" s="272"/>
      <c r="L2" s="273"/>
      <c r="M2" s="273"/>
      <c r="N2" s="273"/>
      <c r="O2" s="274"/>
      <c r="P2" s="448" t="s">
        <v>4244</v>
      </c>
      <c r="Q2" s="448"/>
      <c r="R2" s="448"/>
      <c r="S2" s="448"/>
      <c r="T2" s="212"/>
      <c r="X2" s="275"/>
      <c r="Y2" s="275"/>
      <c r="Z2" s="275"/>
      <c r="AA2" s="275"/>
      <c r="AB2" s="275"/>
      <c r="AC2" s="275"/>
    </row>
    <row r="3" spans="1:29" s="214" customFormat="1" ht="15.65" customHeight="1">
      <c r="A3" s="212"/>
      <c r="B3" s="212"/>
      <c r="C3" s="212"/>
      <c r="D3" s="212"/>
      <c r="E3" s="212"/>
      <c r="N3" s="212"/>
      <c r="O3" s="212"/>
      <c r="P3" s="212"/>
      <c r="Q3" s="212"/>
      <c r="R3" s="212"/>
      <c r="S3" s="212"/>
      <c r="T3" s="212"/>
      <c r="X3" s="276"/>
    </row>
    <row r="4" spans="1:29" ht="75" customHeight="1">
      <c r="A4" s="277"/>
      <c r="B4" s="447" t="str">
        <f>'drop down choices'!DH3</f>
        <v>The information collected in the Product Specification Card supplies most of QVCs customer facing product information. Any incorrect, false or misleading information given may have a negative effect on product sales.
All fields will require mandatory completion if applicable to the product. Correct information should be put in or chosen from the drop down menu. 
If you have any queries on how this document requires to be completed please liaise with the QVC Quality Assurance Team at the following address:</v>
      </c>
      <c r="C4" s="447"/>
      <c r="D4" s="447"/>
      <c r="E4" s="447"/>
      <c r="F4" s="447"/>
      <c r="G4" s="447"/>
      <c r="H4" s="447"/>
      <c r="I4" s="447"/>
      <c r="J4" s="447"/>
      <c r="K4" s="447"/>
      <c r="L4" s="447"/>
      <c r="M4" s="447"/>
      <c r="N4" s="447"/>
      <c r="O4" s="447"/>
      <c r="P4" s="447"/>
      <c r="Q4" s="447"/>
      <c r="R4" s="447"/>
      <c r="S4" s="447"/>
    </row>
    <row r="5" spans="1:29" ht="19.149999999999999" customHeight="1">
      <c r="A5" s="277"/>
      <c r="B5" s="294" t="str">
        <f>'drop down choices'!DH4</f>
        <v>DE-QA-Vendor-Compliance@qvc.com</v>
      </c>
      <c r="C5" s="70"/>
      <c r="D5" s="70"/>
      <c r="E5" s="70"/>
      <c r="F5" s="295">
        <f>'drop down choices'!DH5</f>
        <v>0</v>
      </c>
      <c r="G5" s="70"/>
      <c r="H5" s="70"/>
      <c r="I5" s="70"/>
      <c r="J5" s="70"/>
      <c r="K5" s="70"/>
      <c r="L5" s="70"/>
      <c r="M5" s="70"/>
      <c r="N5" s="70"/>
      <c r="O5" s="70"/>
      <c r="P5" s="70"/>
      <c r="Q5" s="70"/>
      <c r="R5" s="70"/>
      <c r="S5" s="70"/>
      <c r="T5" s="278" t="s">
        <v>1551</v>
      </c>
    </row>
    <row r="6" spans="1:29" ht="22.15" hidden="1" customHeight="1">
      <c r="A6" s="279" t="s">
        <v>582</v>
      </c>
      <c r="B6" s="450" t="str">
        <f>'Fields names'!A5</f>
        <v>Select QVC Market you are supplying to</v>
      </c>
      <c r="C6" s="450"/>
      <c r="D6" s="450"/>
      <c r="E6" s="277"/>
      <c r="F6" s="277"/>
      <c r="G6" s="277"/>
      <c r="H6" s="277"/>
      <c r="I6" s="277"/>
      <c r="J6" s="277"/>
      <c r="K6" s="277"/>
      <c r="L6" s="277"/>
      <c r="M6" s="277"/>
      <c r="N6" s="277"/>
      <c r="O6" s="277"/>
      <c r="P6" s="277"/>
      <c r="Q6" s="277"/>
      <c r="R6" s="277"/>
      <c r="S6" s="277"/>
    </row>
    <row r="7" spans="1:29" ht="51.65" hidden="1" customHeight="1">
      <c r="A7" s="277"/>
      <c r="B7" s="453" t="s">
        <v>103</v>
      </c>
      <c r="C7" s="453"/>
      <c r="D7" s="453"/>
      <c r="E7" s="277"/>
      <c r="F7" s="451" t="str">
        <f>instructions!A72</f>
        <v>&lt;== QVC market and Language: Please select the QVC market you are supplying to. The selection will determine the language of the form titles and allow an easier communication and access to information.</v>
      </c>
      <c r="G7" s="451"/>
      <c r="H7" s="451"/>
      <c r="I7" s="451"/>
      <c r="J7" s="451"/>
      <c r="K7" s="451"/>
      <c r="L7" s="451"/>
      <c r="M7" s="451"/>
      <c r="N7" s="451"/>
      <c r="O7" s="451"/>
      <c r="P7" s="451"/>
      <c r="Q7" s="451"/>
      <c r="R7" s="451"/>
      <c r="S7" s="451"/>
    </row>
    <row r="8" spans="1:29" ht="18" customHeight="1">
      <c r="A8" s="279" t="s">
        <v>582</v>
      </c>
      <c r="B8" s="450" t="str">
        <f>'Fields names'!A4</f>
        <v>Select Your Language Preference</v>
      </c>
      <c r="C8" s="450"/>
      <c r="D8" s="450"/>
      <c r="E8" s="277"/>
      <c r="F8" s="280"/>
      <c r="G8" s="280"/>
      <c r="H8" s="281"/>
      <c r="I8" s="281"/>
      <c r="J8" s="281"/>
      <c r="K8" s="281"/>
      <c r="L8" s="281"/>
      <c r="M8" s="281"/>
      <c r="N8" s="281"/>
      <c r="O8" s="281"/>
      <c r="P8" s="281"/>
      <c r="Q8" s="281"/>
      <c r="R8" s="281"/>
      <c r="S8" s="281"/>
    </row>
    <row r="9" spans="1:29" ht="51.65" customHeight="1">
      <c r="A9" s="277"/>
      <c r="B9" s="454" t="s">
        <v>239</v>
      </c>
      <c r="C9" s="454"/>
      <c r="D9" s="454"/>
      <c r="E9" s="277"/>
      <c r="F9" s="455" t="str">
        <f>instructions!A72</f>
        <v>&lt;== QVC market and Language: Please select the QVC market you are supplying to. The selection will determine the language of the form titles and allow an easier communication and access to information.</v>
      </c>
      <c r="G9" s="455"/>
      <c r="H9" s="455"/>
      <c r="I9" s="455"/>
      <c r="J9" s="455"/>
      <c r="K9" s="455"/>
      <c r="L9" s="455"/>
      <c r="M9" s="455"/>
      <c r="N9" s="455"/>
      <c r="O9" s="455"/>
      <c r="P9" s="455"/>
      <c r="Q9" s="455"/>
      <c r="R9" s="455"/>
      <c r="S9" s="455"/>
    </row>
    <row r="10" spans="1:29" ht="18" customHeight="1">
      <c r="A10" s="279" t="s">
        <v>583</v>
      </c>
      <c r="B10" s="450" t="str">
        <f>'Fields names'!A6</f>
        <v>Select Category</v>
      </c>
      <c r="C10" s="450"/>
      <c r="D10" s="450"/>
      <c r="E10" s="277"/>
      <c r="F10" s="277"/>
      <c r="G10" s="280"/>
      <c r="H10" s="280"/>
      <c r="I10" s="280"/>
      <c r="J10" s="280"/>
      <c r="K10" s="277"/>
      <c r="L10" s="277"/>
      <c r="M10" s="277"/>
      <c r="N10" s="277"/>
      <c r="O10" s="277"/>
      <c r="P10" s="277"/>
      <c r="Q10" s="282"/>
      <c r="R10" s="282"/>
      <c r="S10" s="277"/>
    </row>
    <row r="11" spans="1:29" ht="51.65" customHeight="1">
      <c r="A11" s="277"/>
      <c r="B11" s="454" t="s">
        <v>299</v>
      </c>
      <c r="C11" s="454"/>
      <c r="D11" s="454"/>
      <c r="E11" s="277"/>
      <c r="F11" s="451" t="str">
        <f>instructions!A67</f>
        <v>&lt;==  Please select the Category and Sub Category applicable to the Product you are supplying QVC. Correct selection will ensure all Mandatory Information QVC needs is then highlighted for completion on this Product Spec Card</v>
      </c>
      <c r="G11" s="451"/>
      <c r="H11" s="451"/>
      <c r="I11" s="451"/>
      <c r="J11" s="451"/>
      <c r="K11" s="451"/>
      <c r="L11" s="451"/>
      <c r="M11" s="451"/>
      <c r="N11" s="451"/>
      <c r="O11" s="451"/>
      <c r="P11" s="451"/>
      <c r="Q11" s="451"/>
      <c r="R11" s="451"/>
      <c r="S11" s="451"/>
    </row>
    <row r="12" spans="1:29" s="284" customFormat="1" ht="18" customHeight="1">
      <c r="A12" s="279" t="s">
        <v>584</v>
      </c>
      <c r="B12" s="296" t="str">
        <f>'Fields names'!A9</f>
        <v>Date</v>
      </c>
      <c r="C12" s="283" t="s">
        <v>610</v>
      </c>
      <c r="D12" s="296" t="str">
        <f>'Fields names'!A10</f>
        <v>Version</v>
      </c>
      <c r="E12" s="277"/>
      <c r="F12" s="451" t="str">
        <f>instructions!A70</f>
        <v>&lt;== DATE/VERSION: Please insert date of completion and version.
If you are preparing and updated version, please insert update1, update2, … and indicate in the box below the reason for updates</v>
      </c>
      <c r="G12" s="451"/>
      <c r="H12" s="451"/>
      <c r="I12" s="451"/>
      <c r="J12" s="451"/>
      <c r="K12" s="451"/>
      <c r="L12" s="451"/>
      <c r="M12" s="451"/>
      <c r="N12" s="451"/>
      <c r="O12" s="451"/>
      <c r="P12" s="451"/>
      <c r="Q12" s="451"/>
      <c r="R12" s="451"/>
      <c r="S12" s="451"/>
      <c r="T12" s="278"/>
      <c r="U12" s="278"/>
    </row>
    <row r="13" spans="1:29" ht="30.65" customHeight="1">
      <c r="A13" s="277"/>
      <c r="B13" s="43"/>
      <c r="C13" s="14"/>
      <c r="D13" s="249" t="s">
        <v>299</v>
      </c>
      <c r="E13" s="277"/>
      <c r="F13" s="451"/>
      <c r="G13" s="451"/>
      <c r="H13" s="451"/>
      <c r="I13" s="451"/>
      <c r="J13" s="451"/>
      <c r="K13" s="451"/>
      <c r="L13" s="451"/>
      <c r="M13" s="451"/>
      <c r="N13" s="451"/>
      <c r="O13" s="451"/>
      <c r="P13" s="451"/>
      <c r="Q13" s="451"/>
      <c r="R13" s="451"/>
      <c r="S13" s="451"/>
    </row>
    <row r="14" spans="1:29" ht="14.25" customHeight="1">
      <c r="A14" s="279"/>
      <c r="B14" s="450" t="str">
        <f>'Fields names'!A11</f>
        <v>Reason for updates</v>
      </c>
      <c r="C14" s="450"/>
      <c r="D14" s="450"/>
      <c r="E14" s="285"/>
      <c r="F14" s="451"/>
      <c r="G14" s="451"/>
      <c r="H14" s="451"/>
      <c r="I14" s="451"/>
      <c r="J14" s="451"/>
      <c r="K14" s="451"/>
      <c r="L14" s="451"/>
      <c r="M14" s="451"/>
      <c r="N14" s="451"/>
      <c r="O14" s="451"/>
      <c r="P14" s="451"/>
      <c r="Q14" s="451"/>
      <c r="R14" s="451"/>
      <c r="S14" s="451"/>
    </row>
    <row r="15" spans="1:29" ht="38.5" customHeight="1">
      <c r="A15" s="277"/>
      <c r="B15" s="452"/>
      <c r="C15" s="452"/>
      <c r="D15" s="452"/>
      <c r="E15" s="30"/>
      <c r="F15" s="451"/>
      <c r="G15" s="451"/>
      <c r="H15" s="451"/>
      <c r="I15" s="451"/>
      <c r="J15" s="451"/>
      <c r="K15" s="451"/>
      <c r="L15" s="451"/>
      <c r="M15" s="451"/>
      <c r="N15" s="451"/>
      <c r="O15" s="451"/>
      <c r="P15" s="451"/>
      <c r="Q15" s="451"/>
      <c r="R15" s="451"/>
      <c r="S15" s="451"/>
    </row>
    <row r="16" spans="1:29" ht="31.5" customHeight="1">
      <c r="A16" s="277"/>
      <c r="B16" s="297" t="str">
        <f>instructions!A76</f>
        <v>Key</v>
      </c>
      <c r="C16" s="286"/>
      <c r="D16" s="277"/>
      <c r="E16" s="277"/>
      <c r="F16" s="287"/>
      <c r="G16" s="277"/>
      <c r="H16" s="277"/>
      <c r="I16" s="277"/>
      <c r="J16" s="277"/>
      <c r="K16" s="277"/>
      <c r="L16" s="277"/>
      <c r="M16" s="277"/>
      <c r="N16" s="277"/>
      <c r="O16" s="277"/>
      <c r="P16" s="277"/>
      <c r="Q16" s="277"/>
      <c r="R16" s="277"/>
      <c r="S16" s="277"/>
    </row>
    <row r="17" spans="1:20" ht="40" customHeight="1">
      <c r="A17" s="277"/>
      <c r="B17" s="288"/>
      <c r="C17" s="298" t="str">
        <f>CONCATENATE("&lt;== ",instructions!A73)</f>
        <v>&lt;== To be completed by vendor. If not applicable for the specific item, please enter n/a.</v>
      </c>
      <c r="D17" s="277"/>
      <c r="E17" s="277"/>
      <c r="F17" s="287"/>
      <c r="G17" s="277"/>
      <c r="H17" s="277"/>
      <c r="I17" s="277"/>
      <c r="J17" s="277"/>
      <c r="K17" s="277"/>
      <c r="L17" s="277"/>
      <c r="M17" s="277"/>
      <c r="N17" s="277"/>
      <c r="O17" s="277"/>
      <c r="P17" s="277"/>
      <c r="Q17" s="277"/>
      <c r="R17" s="277"/>
      <c r="S17" s="277"/>
      <c r="T17" s="289"/>
    </row>
    <row r="18" spans="1:20" ht="40" customHeight="1">
      <c r="A18" s="277"/>
      <c r="B18" s="290"/>
      <c r="C18" s="298" t="str">
        <f>CONCATENATE("&lt;== ",instructions!A74)</f>
        <v>&lt;== Vendor to select from drop down box</v>
      </c>
      <c r="D18" s="277"/>
      <c r="E18" s="277"/>
      <c r="F18" s="287"/>
      <c r="G18" s="277"/>
      <c r="H18" s="277"/>
      <c r="I18" s="277"/>
      <c r="J18" s="277"/>
      <c r="K18" s="277"/>
      <c r="L18" s="277"/>
      <c r="M18" s="277"/>
      <c r="N18" s="277"/>
      <c r="O18" s="277"/>
      <c r="P18" s="277"/>
      <c r="Q18" s="277"/>
      <c r="R18" s="277"/>
      <c r="S18" s="277"/>
      <c r="T18" s="289"/>
    </row>
    <row r="19" spans="1:20" ht="40" customHeight="1">
      <c r="A19" s="277"/>
      <c r="B19" s="291"/>
      <c r="C19" s="298" t="str">
        <f>CONCATENATE("&lt;== ",instructions!A79)</f>
        <v>&lt;== This field is calculated automatically. No manual input is required.</v>
      </c>
      <c r="D19" s="277"/>
      <c r="E19" s="277"/>
      <c r="F19" s="287"/>
      <c r="G19" s="277"/>
      <c r="H19" s="277"/>
      <c r="I19" s="277"/>
      <c r="J19" s="277"/>
      <c r="K19" s="277"/>
      <c r="L19" s="277"/>
      <c r="M19" s="277"/>
      <c r="N19" s="277"/>
      <c r="O19" s="277"/>
      <c r="P19" s="277"/>
      <c r="Q19" s="277"/>
      <c r="R19" s="277"/>
      <c r="S19" s="277"/>
      <c r="T19" s="289"/>
    </row>
    <row r="20" spans="1:20" ht="27" customHeight="1">
      <c r="A20" s="277"/>
      <c r="B20" s="277"/>
      <c r="C20" s="286"/>
      <c r="D20" s="277"/>
      <c r="E20" s="277"/>
      <c r="F20" s="287"/>
      <c r="G20" s="277"/>
      <c r="H20" s="277"/>
      <c r="I20" s="277"/>
      <c r="J20" s="277"/>
      <c r="K20" s="277"/>
      <c r="L20" s="277"/>
      <c r="M20" s="277"/>
      <c r="N20" s="277"/>
      <c r="O20" s="277"/>
      <c r="P20" s="277"/>
      <c r="Q20" s="277"/>
      <c r="R20" s="277"/>
      <c r="S20" s="277"/>
    </row>
    <row r="21" spans="1:20" ht="27" customHeight="1">
      <c r="C21" s="286"/>
    </row>
    <row r="22" spans="1:20" ht="33" customHeight="1">
      <c r="D22" s="292"/>
      <c r="E22" s="292"/>
      <c r="F22" s="292"/>
      <c r="G22" s="292"/>
      <c r="H22" s="292"/>
      <c r="I22" s="292"/>
      <c r="J22" s="292"/>
      <c r="K22" s="292"/>
      <c r="L22" s="292"/>
      <c r="M22" s="292"/>
      <c r="N22" s="292"/>
      <c r="O22" s="292"/>
      <c r="P22" s="292"/>
      <c r="Q22" s="289"/>
      <c r="R22" s="289"/>
      <c r="S22" s="289"/>
      <c r="T22" s="289"/>
    </row>
    <row r="23" spans="1:20" ht="17.25" customHeight="1">
      <c r="D23" s="292"/>
      <c r="E23" s="292"/>
      <c r="F23" s="292"/>
      <c r="G23" s="292"/>
      <c r="H23" s="292"/>
      <c r="I23" s="292"/>
      <c r="J23" s="292"/>
      <c r="K23" s="292"/>
      <c r="L23" s="292"/>
      <c r="M23" s="292"/>
      <c r="N23" s="292"/>
      <c r="O23" s="292"/>
      <c r="P23" s="292"/>
      <c r="Q23" s="292"/>
      <c r="R23" s="293"/>
      <c r="S23" s="293"/>
      <c r="T23" s="293"/>
    </row>
    <row r="24" spans="1:20" ht="17.25" customHeight="1">
      <c r="D24" s="292"/>
      <c r="E24" s="292"/>
      <c r="F24" s="292"/>
      <c r="G24" s="292"/>
      <c r="H24" s="292"/>
      <c r="I24" s="292"/>
      <c r="J24" s="292"/>
      <c r="K24" s="292"/>
      <c r="L24" s="292"/>
      <c r="M24" s="292"/>
      <c r="N24" s="292"/>
      <c r="O24" s="292"/>
      <c r="P24" s="292"/>
      <c r="R24" s="293"/>
      <c r="S24" s="293"/>
      <c r="T24" s="293"/>
    </row>
    <row r="25" spans="1:20" ht="17.25" customHeight="1">
      <c r="Q25" s="292"/>
    </row>
    <row r="26" spans="1:20" ht="17.25" customHeight="1">
      <c r="Q26" s="292"/>
    </row>
    <row r="27" spans="1:20" ht="17.25" customHeight="1">
      <c r="Q27" s="292"/>
    </row>
    <row r="28" spans="1:20" ht="17.25" customHeight="1">
      <c r="Q28" s="292"/>
    </row>
    <row r="29" spans="1:20" ht="17.25" customHeight="1">
      <c r="Q29" s="293"/>
    </row>
    <row r="30" spans="1:20" ht="17.25" customHeight="1">
      <c r="Q30" s="293"/>
    </row>
    <row r="31" spans="1:20" ht="17.25" customHeight="1">
      <c r="Q31" s="293"/>
    </row>
    <row r="32" spans="1:20" ht="17.25" customHeight="1"/>
    <row r="33" spans="4:16" ht="17.25" customHeight="1"/>
    <row r="34" spans="4:16" ht="17.25" customHeight="1"/>
    <row r="35" spans="4:16" ht="17.25" customHeight="1"/>
    <row r="36" spans="4:16" ht="17.25" customHeight="1"/>
    <row r="37" spans="4:16" ht="17.25" customHeight="1">
      <c r="D37" s="292"/>
      <c r="E37" s="292"/>
      <c r="F37" s="292"/>
      <c r="G37" s="292"/>
      <c r="H37" s="292"/>
      <c r="I37" s="292"/>
      <c r="J37" s="292"/>
      <c r="K37" s="292"/>
      <c r="L37" s="292"/>
      <c r="M37" s="292"/>
      <c r="N37" s="292"/>
      <c r="O37" s="292"/>
      <c r="P37" s="292"/>
    </row>
    <row r="38" spans="4:16" ht="17.25" customHeight="1">
      <c r="D38" s="292"/>
      <c r="E38" s="292"/>
      <c r="F38" s="292"/>
      <c r="G38" s="292"/>
      <c r="H38" s="292"/>
      <c r="I38" s="292"/>
      <c r="J38" s="292"/>
      <c r="K38" s="292"/>
      <c r="L38" s="292"/>
      <c r="M38" s="292"/>
      <c r="N38" s="292"/>
      <c r="O38" s="292"/>
      <c r="P38" s="292"/>
    </row>
    <row r="39" spans="4:16" ht="17.25" customHeight="1">
      <c r="D39" s="292"/>
      <c r="E39" s="292"/>
      <c r="F39" s="292"/>
      <c r="G39" s="292"/>
      <c r="H39" s="292"/>
      <c r="I39" s="292"/>
      <c r="J39" s="292"/>
      <c r="K39" s="292"/>
      <c r="L39" s="292"/>
      <c r="M39" s="292"/>
      <c r="N39" s="292"/>
      <c r="O39" s="292"/>
      <c r="P39" s="292"/>
    </row>
    <row r="40" spans="4:16" ht="17.25" customHeight="1">
      <c r="D40" s="292"/>
      <c r="E40" s="292"/>
      <c r="F40" s="292"/>
      <c r="G40" s="292"/>
      <c r="H40" s="292"/>
      <c r="I40" s="292"/>
      <c r="J40" s="292"/>
      <c r="K40" s="292"/>
      <c r="L40" s="292"/>
      <c r="M40" s="292"/>
      <c r="N40" s="292"/>
      <c r="O40" s="292"/>
      <c r="P40" s="292"/>
    </row>
    <row r="41" spans="4:16" ht="17.25" customHeight="1">
      <c r="D41" s="292"/>
      <c r="E41" s="292"/>
      <c r="F41" s="292"/>
      <c r="G41" s="292"/>
      <c r="H41" s="292"/>
      <c r="I41" s="292"/>
      <c r="J41" s="292"/>
      <c r="K41" s="292"/>
      <c r="L41" s="292"/>
      <c r="M41" s="292"/>
      <c r="N41" s="292"/>
      <c r="O41" s="292"/>
      <c r="P41" s="292"/>
    </row>
    <row r="42" spans="4:16" ht="17.25" customHeight="1">
      <c r="D42" s="292"/>
      <c r="E42" s="292"/>
      <c r="F42" s="292"/>
      <c r="G42" s="292"/>
      <c r="H42" s="292"/>
      <c r="I42" s="292"/>
      <c r="J42" s="292"/>
      <c r="K42" s="292"/>
      <c r="L42" s="292"/>
      <c r="M42" s="292"/>
      <c r="N42" s="292"/>
      <c r="O42" s="292"/>
      <c r="P42" s="292"/>
    </row>
    <row r="43" spans="4:16" ht="17.25" customHeight="1">
      <c r="D43" s="292"/>
      <c r="E43" s="292"/>
      <c r="F43" s="292"/>
      <c r="G43" s="292"/>
      <c r="H43" s="292"/>
      <c r="I43" s="292"/>
      <c r="J43" s="292"/>
      <c r="K43" s="292"/>
      <c r="L43" s="292"/>
      <c r="M43" s="292"/>
      <c r="N43" s="292"/>
      <c r="O43" s="292"/>
      <c r="P43" s="292"/>
    </row>
    <row r="44" spans="4:16" ht="17.25" customHeight="1">
      <c r="D44" s="292"/>
      <c r="E44" s="292"/>
      <c r="F44" s="292"/>
      <c r="G44" s="292"/>
      <c r="H44" s="292"/>
      <c r="I44" s="292"/>
      <c r="J44" s="292"/>
      <c r="K44" s="292"/>
      <c r="L44" s="292"/>
      <c r="M44" s="292"/>
      <c r="N44" s="292"/>
      <c r="O44" s="292"/>
      <c r="P44" s="292"/>
    </row>
    <row r="45" spans="4:16" ht="17.25" customHeight="1">
      <c r="D45" s="292"/>
      <c r="E45" s="292"/>
      <c r="F45" s="292"/>
      <c r="G45" s="292"/>
      <c r="H45" s="292"/>
      <c r="I45" s="292"/>
      <c r="J45" s="292"/>
      <c r="K45" s="292"/>
      <c r="L45" s="292"/>
      <c r="M45" s="292"/>
      <c r="N45" s="292"/>
      <c r="O45" s="292"/>
      <c r="P45" s="292"/>
    </row>
    <row r="46" spans="4:16" ht="17.25" customHeight="1">
      <c r="D46" s="292"/>
      <c r="E46" s="292"/>
      <c r="F46" s="292"/>
      <c r="G46" s="292"/>
      <c r="H46" s="292"/>
      <c r="I46" s="292"/>
      <c r="J46" s="292"/>
      <c r="K46" s="292"/>
      <c r="L46" s="292"/>
      <c r="M46" s="292"/>
      <c r="N46" s="292"/>
      <c r="O46" s="292"/>
      <c r="P46" s="292"/>
    </row>
    <row r="47" spans="4:16" ht="17.25" customHeight="1">
      <c r="D47" s="292"/>
      <c r="E47" s="292"/>
      <c r="F47" s="292"/>
      <c r="G47" s="292"/>
      <c r="H47" s="292"/>
      <c r="I47" s="292"/>
      <c r="J47" s="292"/>
      <c r="K47" s="292"/>
      <c r="L47" s="292"/>
      <c r="M47" s="292"/>
      <c r="N47" s="292"/>
      <c r="O47" s="292"/>
      <c r="P47" s="292"/>
    </row>
    <row r="48" spans="4:16" ht="17.25" customHeight="1">
      <c r="D48" s="292"/>
      <c r="E48" s="292"/>
      <c r="F48" s="292"/>
      <c r="G48" s="292"/>
      <c r="H48" s="292"/>
      <c r="I48" s="292"/>
      <c r="J48" s="292"/>
      <c r="K48" s="292"/>
      <c r="L48" s="292"/>
      <c r="M48" s="292"/>
      <c r="N48" s="292"/>
      <c r="O48" s="292"/>
      <c r="P48" s="292"/>
    </row>
    <row r="49" spans="4:16" ht="17.25" customHeight="1">
      <c r="D49" s="292"/>
      <c r="E49" s="292"/>
      <c r="F49" s="292"/>
      <c r="G49" s="292"/>
      <c r="H49" s="292"/>
      <c r="I49" s="292"/>
      <c r="J49" s="292"/>
      <c r="K49" s="292"/>
      <c r="L49" s="292"/>
      <c r="M49" s="292"/>
      <c r="N49" s="292"/>
      <c r="O49" s="292"/>
      <c r="P49" s="292"/>
    </row>
    <row r="50" spans="4:16" ht="17.25" customHeight="1">
      <c r="D50" s="292"/>
      <c r="E50" s="292"/>
      <c r="F50" s="292"/>
      <c r="G50" s="292"/>
      <c r="H50" s="292"/>
      <c r="I50" s="292"/>
      <c r="J50" s="292"/>
      <c r="K50" s="292"/>
      <c r="L50" s="292"/>
      <c r="M50" s="292"/>
      <c r="N50" s="292"/>
      <c r="O50" s="292"/>
      <c r="P50" s="292"/>
    </row>
    <row r="51" spans="4:16" ht="17.25" customHeight="1">
      <c r="D51" s="292"/>
      <c r="E51" s="292"/>
      <c r="F51" s="292"/>
      <c r="G51" s="292"/>
      <c r="H51" s="292"/>
      <c r="I51" s="292"/>
      <c r="J51" s="292"/>
      <c r="K51" s="292"/>
      <c r="L51" s="292"/>
      <c r="M51" s="292"/>
      <c r="N51" s="292"/>
      <c r="O51" s="292"/>
      <c r="P51" s="292"/>
    </row>
    <row r="52" spans="4:16" ht="17.25" customHeight="1">
      <c r="D52" s="292"/>
      <c r="E52" s="292"/>
      <c r="F52" s="292"/>
      <c r="G52" s="292"/>
      <c r="H52" s="292"/>
      <c r="I52" s="292"/>
      <c r="J52" s="292"/>
      <c r="K52" s="292"/>
      <c r="L52" s="292"/>
      <c r="M52" s="292"/>
      <c r="N52" s="292"/>
      <c r="O52" s="292"/>
      <c r="P52" s="292"/>
    </row>
    <row r="53" spans="4:16" ht="17.25" customHeight="1"/>
    <row r="54" spans="4:16" ht="17.25" customHeight="1"/>
    <row r="55" spans="4:16" ht="17.25" customHeight="1"/>
    <row r="56" spans="4:16" ht="17.25" customHeight="1"/>
    <row r="57" spans="4:16" ht="17.25" customHeight="1"/>
    <row r="58" spans="4:16" ht="17.25" customHeight="1"/>
    <row r="59" spans="4:16" ht="17.25" customHeight="1"/>
    <row r="60" spans="4:16" ht="17.25" customHeight="1"/>
    <row r="61" spans="4:16" ht="17.25" customHeight="1"/>
    <row r="62" spans="4:16" ht="17.25" customHeight="1"/>
    <row r="63" spans="4:16" ht="17.25" customHeight="1"/>
    <row r="64" spans="4:16"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sheetData>
  <sheetProtection algorithmName="SHA-512" hashValue="hLZMS4ozvt7h9z1/10JoKZVjekMnU/2kTSY4kn/p7k8CksTIJgTd6WLK2JJ93fYQ6i7ix8oYIaehfdrx8FSrJg==" saltValue="HXJhoArgNthmPQYT4hUzpQ==" spinCount="100000" sheet="1" objects="1" scenarios="1"/>
  <dataConsolidate/>
  <mergeCells count="15">
    <mergeCell ref="B4:S4"/>
    <mergeCell ref="P2:S2"/>
    <mergeCell ref="B2:I2"/>
    <mergeCell ref="B6:D6"/>
    <mergeCell ref="B14:D14"/>
    <mergeCell ref="F7:S7"/>
    <mergeCell ref="F11:S11"/>
    <mergeCell ref="F12:S15"/>
    <mergeCell ref="B15:D15"/>
    <mergeCell ref="B7:D7"/>
    <mergeCell ref="B9:D9"/>
    <mergeCell ref="B11:D11"/>
    <mergeCell ref="B8:D8"/>
    <mergeCell ref="B10:D10"/>
    <mergeCell ref="F9:S9"/>
  </mergeCells>
  <conditionalFormatting sqref="F5">
    <cfRule type="cellIs" dxfId="126" priority="1" operator="equal">
      <formula>0</formula>
    </cfRule>
  </conditionalFormatting>
  <conditionalFormatting sqref="P2 F16:F20">
    <cfRule type="containsText" dxfId="125" priority="2" operator="containsText" text="W">
      <formula>NOT(ISERROR(SEARCH("W",F2)))</formula>
    </cfRule>
  </conditionalFormatting>
  <dataValidations count="1">
    <dataValidation type="list" allowBlank="1" showInputMessage="1" showErrorMessage="1" sqref="C15:E15" xr:uid="{00000000-0002-0000-0000-000003000000}">
      <formula1>$CM$3:$CM$10</formula1>
    </dataValidation>
  </dataValidations>
  <pageMargins left="0.23622047244094491" right="0.23622047244094491" top="0.35433070866141736" bottom="0.55118110236220474" header="0.31496062992125984" footer="0.31496062992125984"/>
  <pageSetup paperSize="9" scale="61" fitToHeight="0" orientation="portrait" r:id="rId1"/>
  <headerFooter>
    <oddFooter>&amp;L&amp;F&amp;REU_FM 002 SPEC CARD ACCESSORIES v1</oddFooter>
  </headerFooter>
  <colBreaks count="1" manualBreakCount="1">
    <brk id="20" max="1048575" man="1"/>
  </colBreaks>
  <ignoredErrors>
    <ignoredError sqref="F5 B5" unlockedFormula="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5000000}">
          <x14:formula1>
            <xm:f>Language!$D$3:$D$4</xm:f>
          </x14:formula1>
          <xm:sqref>B9:D9</xm:sqref>
        </x14:dataValidation>
        <x14:dataValidation type="list" allowBlank="1" showInputMessage="1" showErrorMessage="1" xr:uid="{00000000-0002-0000-0000-000006000000}">
          <x14:formula1>
            <xm:f>'drop down choices'!$CM$3:$CM$7</xm:f>
          </x14:formula1>
          <xm:sqref>D13</xm:sqref>
        </x14:dataValidation>
        <x14:dataValidation type="list" allowBlank="1" showInputMessage="1" showErrorMessage="1" xr:uid="{00000000-0002-0000-0000-000004000000}">
          <x14:formula1>
            <xm:f>Language!$B$2:$B$5</xm:f>
          </x14:formula1>
          <xm:sqref>B7:D7</xm:sqref>
        </x14:dataValidation>
        <x14:dataValidation type="list" allowBlank="1" showInputMessage="1" showErrorMessage="1" xr:uid="{00000000-0002-0000-0000-00000A000000}">
          <x14:formula1>
            <xm:f>'drop down choices'!$CM$3:$CM$9</xm:f>
          </x14:formula1>
          <xm:sqref>C13:D13</xm:sqref>
        </x14:dataValidation>
        <x14:dataValidation type="list" allowBlank="1" showInputMessage="1" showErrorMessage="1" xr:uid="{BD139030-CBC0-4854-B469-3E405889D5EE}">
          <x14:formula1>
            <xm:f>'Attributes list'!$A$37:$A$40</xm:f>
          </x14:formula1>
          <xm:sqref>B11:D11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59B25-8A3B-4BE7-8CE4-CACFFE3D06DB}">
  <sheetPr>
    <tabColor theme="4"/>
    <pageSetUpPr fitToPage="1"/>
  </sheetPr>
  <dimension ref="A1:XEG72"/>
  <sheetViews>
    <sheetView showGridLines="0" showRowColHeaders="0" zoomScale="85" zoomScaleNormal="85" workbookViewId="0">
      <selection activeCell="B13" sqref="B13:L13"/>
    </sheetView>
  </sheetViews>
  <sheetFormatPr baseColWidth="10" defaultColWidth="11.1796875" defaultRowHeight="15.5"/>
  <cols>
    <col min="1" max="1" width="5.1796875" style="224" customWidth="1"/>
    <col min="2" max="2" width="4" style="224" customWidth="1"/>
    <col min="3" max="3" width="6.26953125" style="224" customWidth="1"/>
    <col min="4" max="5" width="5" style="224" customWidth="1"/>
    <col min="6" max="6" width="2.26953125" style="224" customWidth="1"/>
    <col min="7" max="9" width="5" style="224" customWidth="1"/>
    <col min="10" max="10" width="7.54296875" style="224" customWidth="1"/>
    <col min="11" max="12" width="6.81640625" style="224" customWidth="1"/>
    <col min="13" max="13" width="3.453125" style="224" customWidth="1"/>
    <col min="14" max="14" width="11" style="224" customWidth="1"/>
    <col min="15" max="15" width="6.81640625" style="224" customWidth="1"/>
    <col min="16" max="16" width="7.26953125" style="224" customWidth="1"/>
    <col min="17" max="17" width="7" style="224" customWidth="1"/>
    <col min="18" max="18" width="4.453125" style="224" customWidth="1"/>
    <col min="19" max="19" width="9.54296875" style="224" customWidth="1"/>
    <col min="20" max="20" width="6.81640625" style="224" hidden="1" customWidth="1"/>
    <col min="21" max="22" width="5.453125" style="224" customWidth="1"/>
    <col min="23" max="23" width="13.1796875" style="224" customWidth="1"/>
    <col min="24" max="27" width="5.453125" style="224" customWidth="1"/>
    <col min="28" max="28" width="5.26953125" style="224" customWidth="1"/>
    <col min="29" max="29" width="13.7265625" style="224" customWidth="1"/>
    <col min="30" max="30" width="5" style="224" hidden="1" customWidth="1"/>
    <col min="31" max="31" width="5" style="224" customWidth="1"/>
    <col min="32" max="33" width="5.26953125" style="224" customWidth="1"/>
    <col min="34" max="34" width="9.81640625" style="224" customWidth="1"/>
    <col min="35" max="35" width="17" style="224" customWidth="1"/>
    <col min="36" max="36" width="6.453125" style="238" customWidth="1"/>
    <col min="37" max="37" width="6.453125" style="237" customWidth="1"/>
    <col min="38" max="39" width="7" style="224" customWidth="1"/>
    <col min="40" max="40" width="15.81640625" style="224" customWidth="1"/>
    <col min="41" max="124" width="7" style="224" customWidth="1"/>
    <col min="125" max="16384" width="11.1796875" style="224"/>
  </cols>
  <sheetData>
    <row r="1" spans="1:50" s="214" customFormat="1" ht="6" customHeight="1">
      <c r="A1" s="212"/>
      <c r="B1" s="212"/>
      <c r="C1" s="212"/>
      <c r="D1" s="212"/>
      <c r="E1" s="213"/>
      <c r="F1" s="213"/>
      <c r="G1" s="213"/>
      <c r="H1" s="213"/>
      <c r="I1" s="213"/>
      <c r="J1" s="213"/>
      <c r="K1" s="213"/>
      <c r="L1" s="213"/>
      <c r="M1" s="213"/>
      <c r="N1" s="213"/>
      <c r="O1" s="213"/>
      <c r="P1" s="213"/>
      <c r="Q1" s="213"/>
      <c r="R1" s="213"/>
      <c r="AD1" s="215"/>
      <c r="AE1" s="216"/>
    </row>
    <row r="2" spans="1:50" s="214" customFormat="1" ht="28.15" customHeight="1">
      <c r="A2" s="212"/>
      <c r="B2" s="212"/>
      <c r="C2" s="212"/>
      <c r="D2" s="212"/>
      <c r="E2" s="511" t="str">
        <f>'Fields names'!A14</f>
        <v>Product Specification Card</v>
      </c>
      <c r="F2" s="511"/>
      <c r="G2" s="511"/>
      <c r="H2" s="511"/>
      <c r="I2" s="511"/>
      <c r="J2" s="511"/>
      <c r="K2" s="511"/>
      <c r="L2" s="511"/>
      <c r="M2" s="511"/>
      <c r="N2" s="511"/>
      <c r="O2" s="511"/>
      <c r="P2" s="511"/>
      <c r="Q2" s="511"/>
      <c r="R2" s="511"/>
      <c r="S2" s="217"/>
      <c r="T2" s="217"/>
      <c r="W2" s="303" t="str">
        <f>'Fields names'!A16</f>
        <v>QVC SKN (Article Number)</v>
      </c>
      <c r="X2" s="510"/>
      <c r="Y2" s="510"/>
      <c r="Z2" s="510"/>
      <c r="AA2" s="510"/>
      <c r="AB2" s="510"/>
      <c r="AC2" s="510"/>
      <c r="AD2" s="218"/>
      <c r="AE2" s="212"/>
      <c r="AF2" s="212"/>
    </row>
    <row r="3" spans="1:50" s="214" customFormat="1" ht="14.5" customHeight="1">
      <c r="A3" s="212"/>
      <c r="B3" s="212"/>
      <c r="C3" s="212"/>
      <c r="D3" s="212"/>
      <c r="E3" s="512" t="str">
        <f>'Fields names'!A265</f>
        <v>Apparel and Accessories</v>
      </c>
      <c r="F3" s="512"/>
      <c r="G3" s="512"/>
      <c r="H3" s="512"/>
      <c r="I3" s="512"/>
      <c r="J3" s="512"/>
      <c r="K3" s="512"/>
      <c r="L3" s="512"/>
      <c r="M3" s="512"/>
      <c r="N3" s="512"/>
      <c r="O3" s="512"/>
      <c r="P3" s="512"/>
      <c r="Q3" s="512"/>
      <c r="R3" s="512"/>
      <c r="AD3" s="219"/>
      <c r="AE3" s="220"/>
    </row>
    <row r="4" spans="1:50" s="214" customFormat="1" ht="13.9" customHeight="1">
      <c r="A4" s="212"/>
      <c r="B4" s="221"/>
      <c r="C4" s="221"/>
      <c r="D4" s="221"/>
      <c r="E4" s="512"/>
      <c r="F4" s="512"/>
      <c r="G4" s="512"/>
      <c r="H4" s="512"/>
      <c r="I4" s="512"/>
      <c r="J4" s="512"/>
      <c r="K4" s="512"/>
      <c r="L4" s="512"/>
      <c r="M4" s="512"/>
      <c r="N4" s="512"/>
      <c r="O4" s="512"/>
      <c r="P4" s="512"/>
      <c r="Q4" s="512"/>
      <c r="R4" s="512"/>
      <c r="AD4" s="218"/>
      <c r="AE4" s="212"/>
      <c r="AF4" s="212"/>
    </row>
    <row r="5" spans="1:50" ht="19.149999999999999" customHeight="1">
      <c r="A5" s="222"/>
      <c r="B5" s="304" t="str">
        <f>'Fields names'!A17</f>
        <v>Vendor Name</v>
      </c>
      <c r="C5" s="299"/>
      <c r="D5" s="299"/>
      <c r="E5" s="299"/>
      <c r="F5" s="299"/>
      <c r="G5" s="299"/>
      <c r="H5" s="299"/>
      <c r="I5" s="300"/>
      <c r="J5" s="300"/>
      <c r="K5" s="300"/>
      <c r="L5" s="300"/>
      <c r="M5" s="300"/>
      <c r="N5" s="300"/>
      <c r="O5" s="223"/>
      <c r="P5" s="519" t="str">
        <f>'Fields names'!A19</f>
        <v>Brand</v>
      </c>
      <c r="Q5" s="519"/>
      <c r="R5" s="519"/>
      <c r="S5" s="519"/>
      <c r="T5" s="519"/>
      <c r="U5" s="519"/>
      <c r="V5" s="519"/>
      <c r="W5" s="519"/>
      <c r="X5" s="519"/>
      <c r="Y5" s="519"/>
      <c r="Z5" s="301"/>
      <c r="AA5" s="518" t="s">
        <v>4239</v>
      </c>
      <c r="AB5" s="518"/>
      <c r="AC5" s="518"/>
      <c r="AD5" s="301"/>
      <c r="AE5" s="301"/>
      <c r="AF5" s="301"/>
      <c r="AG5" s="301"/>
      <c r="AH5" s="301"/>
      <c r="AI5" s="301"/>
      <c r="AJ5" s="50"/>
      <c r="AK5" s="50"/>
      <c r="AL5" s="50"/>
      <c r="AM5" s="50"/>
      <c r="AN5" s="50"/>
      <c r="AO5" s="50"/>
      <c r="AP5" s="50"/>
      <c r="AQ5" s="50"/>
      <c r="AR5" s="50"/>
      <c r="AS5" s="50"/>
      <c r="AT5" s="50"/>
      <c r="AU5" s="50"/>
      <c r="AV5" s="50"/>
      <c r="AW5" s="50"/>
      <c r="AX5" s="50"/>
    </row>
    <row r="6" spans="1:50" s="228" customFormat="1" ht="36.65" customHeight="1">
      <c r="A6" s="225"/>
      <c r="B6" s="479"/>
      <c r="C6" s="479"/>
      <c r="D6" s="479"/>
      <c r="E6" s="479"/>
      <c r="F6" s="479"/>
      <c r="G6" s="479"/>
      <c r="H6" s="479"/>
      <c r="I6" s="210"/>
      <c r="J6" s="210"/>
      <c r="K6" s="210"/>
      <c r="L6" s="210"/>
      <c r="M6" s="210"/>
      <c r="N6" s="210"/>
      <c r="O6" s="226"/>
      <c r="P6" s="516"/>
      <c r="Q6" s="516"/>
      <c r="R6" s="516"/>
      <c r="S6" s="516"/>
      <c r="T6" s="516"/>
      <c r="U6" s="516"/>
      <c r="V6" s="516"/>
      <c r="W6" s="516"/>
      <c r="X6" s="211"/>
      <c r="Y6" s="211"/>
      <c r="Z6" s="226"/>
      <c r="AA6" s="250"/>
      <c r="AB6" s="251" t="s">
        <v>4242</v>
      </c>
      <c r="AC6" s="250"/>
      <c r="AD6" s="250"/>
      <c r="AE6" s="475"/>
      <c r="AF6" s="475"/>
      <c r="AG6" s="475"/>
      <c r="AH6" s="475"/>
      <c r="AI6" s="475"/>
      <c r="AJ6" s="475"/>
      <c r="AK6" s="475"/>
      <c r="AL6" s="475"/>
      <c r="AM6" s="475"/>
      <c r="AN6" s="475"/>
      <c r="AO6" s="475"/>
      <c r="AP6" s="475"/>
      <c r="AQ6" s="475"/>
      <c r="AR6" s="475"/>
      <c r="AS6" s="476"/>
      <c r="AT6" s="476"/>
      <c r="AU6" s="476"/>
      <c r="AV6" s="476"/>
      <c r="AW6" s="476"/>
    </row>
    <row r="7" spans="1:50" ht="20.5" customHeight="1">
      <c r="A7" s="222"/>
      <c r="B7" s="483" t="str">
        <f>'Fields names'!A22</f>
        <v xml:space="preserve">
Contact for QA/Spec Card Issues (name and email address)</v>
      </c>
      <c r="C7" s="483"/>
      <c r="D7" s="483"/>
      <c r="E7" s="483"/>
      <c r="F7" s="483"/>
      <c r="G7" s="483"/>
      <c r="H7" s="483"/>
      <c r="I7" s="483"/>
      <c r="J7" s="483"/>
      <c r="K7" s="483"/>
      <c r="L7" s="483"/>
      <c r="M7" s="229"/>
      <c r="N7" s="513" t="str">
        <f>'Fields names'!A18</f>
        <v>Agency</v>
      </c>
      <c r="O7" s="513"/>
      <c r="P7" s="513"/>
      <c r="Q7" s="513"/>
      <c r="R7" s="229"/>
      <c r="S7" s="517" t="str">
        <f>'Fields names'!A20</f>
        <v>Vendor Model # (Style #)</v>
      </c>
      <c r="T7" s="517"/>
      <c r="U7" s="517"/>
      <c r="V7" s="517"/>
      <c r="W7" s="517"/>
      <c r="X7" s="229"/>
      <c r="Y7" s="517" t="str">
        <f>'Fields names'!A43</f>
        <v>Country of Origin</v>
      </c>
      <c r="Z7" s="517"/>
      <c r="AA7" s="517"/>
      <c r="AB7" s="517"/>
      <c r="AC7" s="517"/>
      <c r="AD7" s="227"/>
      <c r="AE7" s="50"/>
      <c r="AF7" s="222"/>
      <c r="AG7" s="222"/>
      <c r="AH7" s="222"/>
      <c r="AI7" s="50"/>
      <c r="AJ7" s="50"/>
      <c r="AK7" s="50"/>
      <c r="AL7" s="50"/>
      <c r="AM7" s="50"/>
      <c r="AN7" s="50"/>
      <c r="AO7" s="50"/>
      <c r="AP7" s="50"/>
      <c r="AQ7" s="50"/>
      <c r="AR7" s="50"/>
    </row>
    <row r="8" spans="1:50" ht="31.9" customHeight="1">
      <c r="A8" s="222"/>
      <c r="B8" s="515"/>
      <c r="C8" s="515"/>
      <c r="D8" s="515"/>
      <c r="E8" s="515"/>
      <c r="F8" s="515"/>
      <c r="G8" s="515"/>
      <c r="H8" s="515"/>
      <c r="I8" s="515"/>
      <c r="J8" s="515"/>
      <c r="K8" s="515"/>
      <c r="L8" s="515"/>
      <c r="M8" s="229"/>
      <c r="N8" s="514"/>
      <c r="O8" s="514"/>
      <c r="P8" s="514"/>
      <c r="Q8" s="514"/>
      <c r="R8" s="226"/>
      <c r="S8" s="479"/>
      <c r="T8" s="479"/>
      <c r="U8" s="479"/>
      <c r="V8" s="479"/>
      <c r="W8" s="479"/>
      <c r="X8" s="226"/>
      <c r="Y8" s="479"/>
      <c r="Z8" s="479"/>
      <c r="AA8" s="479"/>
      <c r="AB8" s="479"/>
      <c r="AC8" s="479"/>
      <c r="AE8" s="478" t="str">
        <f>CONCATENATE("&lt;== ",instructions!A10,"")</f>
        <v>&lt;== please indicate the Country of Origin (where the product is manufactured, Made In)</v>
      </c>
      <c r="AF8" s="478"/>
      <c r="AG8" s="478"/>
      <c r="AH8" s="478"/>
      <c r="AI8" s="478"/>
      <c r="AJ8" s="478"/>
      <c r="AK8" s="478"/>
      <c r="AL8" s="478"/>
      <c r="AM8" s="478"/>
      <c r="AN8" s="478"/>
      <c r="AO8" s="50"/>
      <c r="AP8" s="50"/>
      <c r="AQ8" s="50"/>
      <c r="AR8" s="50"/>
    </row>
    <row r="9" spans="1:50" ht="12" customHeight="1" thickBot="1">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230"/>
      <c r="AK9" s="231"/>
      <c r="AL9" s="231"/>
      <c r="AM9" s="50"/>
      <c r="AN9" s="50"/>
      <c r="AO9" s="50"/>
      <c r="AP9" s="50"/>
      <c r="AQ9" s="50"/>
      <c r="AR9" s="50"/>
    </row>
    <row r="10" spans="1:50" ht="21.65" customHeight="1" thickBot="1">
      <c r="A10" s="222"/>
      <c r="B10" s="480" t="str">
        <f>'Fields names'!A30</f>
        <v>Product Description</v>
      </c>
      <c r="C10" s="481"/>
      <c r="D10" s="481"/>
      <c r="E10" s="481"/>
      <c r="F10" s="481"/>
      <c r="G10" s="481"/>
      <c r="H10" s="481"/>
      <c r="I10" s="481"/>
      <c r="J10" s="481"/>
      <c r="K10" s="481"/>
      <c r="L10" s="481"/>
      <c r="M10" s="481"/>
      <c r="N10" s="481"/>
      <c r="O10" s="481"/>
      <c r="P10" s="481"/>
      <c r="Q10" s="481"/>
      <c r="R10" s="481"/>
      <c r="S10" s="481"/>
      <c r="T10" s="481"/>
      <c r="U10" s="481"/>
      <c r="V10" s="481"/>
      <c r="W10" s="481"/>
      <c r="X10" s="481"/>
      <c r="Y10" s="481"/>
      <c r="Z10" s="481"/>
      <c r="AA10" s="481"/>
      <c r="AB10" s="481"/>
      <c r="AC10" s="482"/>
      <c r="AD10" s="50"/>
      <c r="AE10" s="50"/>
      <c r="AF10" s="222"/>
      <c r="AG10" s="222"/>
      <c r="AH10" s="222"/>
      <c r="AI10" s="50"/>
      <c r="AJ10" s="50"/>
      <c r="AK10" s="50"/>
      <c r="AL10" s="50"/>
      <c r="AM10" s="50"/>
      <c r="AN10" s="50"/>
      <c r="AO10" s="50"/>
      <c r="AP10" s="50"/>
      <c r="AQ10" s="50"/>
      <c r="AR10" s="50"/>
    </row>
    <row r="11" spans="1:50" ht="4.9000000000000004" customHeight="1">
      <c r="A11" s="50"/>
      <c r="B11" s="50"/>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230"/>
      <c r="AK11" s="231"/>
      <c r="AL11" s="231"/>
      <c r="AM11" s="50"/>
      <c r="AN11" s="50"/>
      <c r="AO11" s="50"/>
      <c r="AP11" s="50"/>
      <c r="AQ11" s="50"/>
      <c r="AR11" s="50"/>
    </row>
    <row r="12" spans="1:50" ht="15" customHeight="1">
      <c r="A12" s="222"/>
      <c r="B12" s="483" t="str">
        <f>'Fields names'!A26</f>
        <v>Product Category (tops / bottoms / dresses / jumpsuits )</v>
      </c>
      <c r="C12" s="483"/>
      <c r="D12" s="483"/>
      <c r="E12" s="483"/>
      <c r="F12" s="483"/>
      <c r="G12" s="483"/>
      <c r="H12" s="483"/>
      <c r="I12" s="483"/>
      <c r="J12" s="483"/>
      <c r="K12" s="483"/>
      <c r="L12" s="483"/>
      <c r="M12" s="229"/>
      <c r="N12" s="50"/>
      <c r="O12" s="50"/>
      <c r="P12" s="50"/>
      <c r="Q12" s="50"/>
      <c r="AJ12" s="224"/>
      <c r="AK12" s="224"/>
    </row>
    <row r="13" spans="1:50" ht="31.9" customHeight="1">
      <c r="A13" s="222"/>
      <c r="B13" s="484"/>
      <c r="C13" s="484"/>
      <c r="D13" s="484"/>
      <c r="E13" s="484"/>
      <c r="F13" s="484"/>
      <c r="G13" s="484"/>
      <c r="H13" s="484"/>
      <c r="I13" s="484"/>
      <c r="J13" s="484"/>
      <c r="K13" s="484"/>
      <c r="L13" s="484"/>
      <c r="M13" s="229"/>
      <c r="N13" s="50"/>
      <c r="O13" s="50"/>
      <c r="P13" s="50"/>
      <c r="Q13" s="50"/>
      <c r="AJ13" s="224"/>
      <c r="AK13" s="224"/>
    </row>
    <row r="14" spans="1:50" ht="4.9000000000000004" customHeight="1">
      <c r="A14" s="50"/>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230"/>
      <c r="AK14" s="231"/>
      <c r="AL14" s="231"/>
      <c r="AM14" s="50"/>
      <c r="AN14" s="50"/>
      <c r="AO14" s="50"/>
      <c r="AP14" s="50"/>
      <c r="AQ14" s="50"/>
      <c r="AR14" s="50"/>
    </row>
    <row r="15" spans="1:50" ht="27" customHeight="1">
      <c r="A15" s="222"/>
      <c r="B15" s="501" t="str">
        <f>'Fields names'!A33</f>
        <v>ATTRIBUTES</v>
      </c>
      <c r="C15" s="502"/>
      <c r="D15" s="502"/>
      <c r="E15" s="502"/>
      <c r="F15" s="502"/>
      <c r="G15" s="502"/>
      <c r="H15" s="502"/>
      <c r="I15" s="503"/>
      <c r="J15" s="504" t="str">
        <f>'Fields names'!A32</f>
        <v>value</v>
      </c>
      <c r="K15" s="505"/>
      <c r="L15" s="505"/>
      <c r="M15" s="505"/>
      <c r="N15" s="505"/>
      <c r="O15" s="505"/>
      <c r="P15" s="505"/>
      <c r="Q15" s="505"/>
      <c r="R15" s="505"/>
      <c r="S15" s="505"/>
      <c r="T15" s="506"/>
      <c r="U15" s="495" t="str">
        <f>'Fields names'!A36</f>
        <v>PRODUCT 
IMAGE</v>
      </c>
      <c r="V15" s="496"/>
      <c r="W15" s="496"/>
      <c r="X15" s="496"/>
      <c r="Y15" s="496"/>
      <c r="Z15" s="496"/>
      <c r="AA15" s="496"/>
      <c r="AB15" s="496"/>
      <c r="AC15" s="497"/>
      <c r="AD15" s="50"/>
      <c r="AE15" s="478" t="str">
        <f>instructions!A18</f>
        <v>&lt;== Attributes - Long Description (LD)
Those attributes are used to create the LD and it is critical that you complete and highlight all applicable fields in this section; those information are also used for web description, on air shows and all compliance processes within the business.</v>
      </c>
      <c r="AF15" s="478"/>
      <c r="AG15" s="478"/>
      <c r="AH15" s="478"/>
      <c r="AI15" s="478"/>
      <c r="AJ15" s="478"/>
      <c r="AK15" s="478"/>
      <c r="AL15" s="478"/>
      <c r="AM15" s="478"/>
      <c r="AN15" s="50"/>
      <c r="AO15" s="50"/>
      <c r="AP15" s="50"/>
      <c r="AQ15" s="50"/>
      <c r="AR15" s="50"/>
    </row>
    <row r="16" spans="1:50" ht="44.25" customHeight="1">
      <c r="A16" s="222"/>
      <c r="B16" s="306" t="str">
        <f>IF(C16&lt;&gt;0,"1.","")</f>
        <v>1.</v>
      </c>
      <c r="C16" s="473" t="str">
        <f>'Attributes list'!A3</f>
        <v/>
      </c>
      <c r="D16" s="473"/>
      <c r="E16" s="473"/>
      <c r="F16" s="473"/>
      <c r="G16" s="473"/>
      <c r="H16" s="473"/>
      <c r="I16" s="474"/>
      <c r="J16" s="467"/>
      <c r="K16" s="468"/>
      <c r="L16" s="468"/>
      <c r="M16" s="468"/>
      <c r="N16" s="468"/>
      <c r="O16" s="468"/>
      <c r="P16" s="468"/>
      <c r="Q16" s="468"/>
      <c r="R16" s="468"/>
      <c r="S16" s="469"/>
      <c r="T16" s="305" t="str">
        <f>IF(J16="","",IFERROR(VLOOKUP(J16,Übersetzungen!$A:$B,2,FALSE),J16))</f>
        <v/>
      </c>
      <c r="U16" s="485" t="str">
        <f>'Fields names'!A36</f>
        <v>PRODUCT 
IMAGE</v>
      </c>
      <c r="V16" s="486"/>
      <c r="W16" s="486"/>
      <c r="X16" s="486"/>
      <c r="Y16" s="486"/>
      <c r="Z16" s="486"/>
      <c r="AA16" s="486"/>
      <c r="AB16" s="486"/>
      <c r="AC16" s="487"/>
      <c r="AD16" s="50"/>
      <c r="AE16" s="232"/>
      <c r="AF16" s="232"/>
      <c r="AG16" s="232"/>
      <c r="AH16" s="232"/>
      <c r="AI16" s="232"/>
      <c r="AJ16" s="232"/>
      <c r="AK16" s="232"/>
      <c r="AL16" s="232"/>
      <c r="AM16" s="232"/>
      <c r="AN16" s="50"/>
      <c r="AO16" s="50"/>
      <c r="AP16" s="50"/>
      <c r="AQ16" s="50"/>
      <c r="AR16" s="50"/>
    </row>
    <row r="17" spans="1:44 16361:16361" ht="44.25" customHeight="1">
      <c r="A17" s="222"/>
      <c r="B17" s="306" t="str">
        <f>IF(C17=0,
   "",
   IF(B15="",
      "1.",
      VALUE(LEFT(B16,LEN(B16)-1))+1&amp;"."))</f>
        <v>2.</v>
      </c>
      <c r="C17" s="473" t="str">
        <f>'Attributes list'!A4</f>
        <v/>
      </c>
      <c r="D17" s="473"/>
      <c r="E17" s="473"/>
      <c r="F17" s="473"/>
      <c r="G17" s="473"/>
      <c r="H17" s="473"/>
      <c r="I17" s="474"/>
      <c r="J17" s="467"/>
      <c r="K17" s="468"/>
      <c r="L17" s="468"/>
      <c r="M17" s="468"/>
      <c r="N17" s="468"/>
      <c r="O17" s="468"/>
      <c r="P17" s="468"/>
      <c r="Q17" s="468"/>
      <c r="R17" s="468"/>
      <c r="S17" s="469"/>
      <c r="T17" s="305" t="str">
        <f>IF(J17="","",IFERROR(VLOOKUP(J17,Übersetzungen!$A:$B,2,FALSE),J17))</f>
        <v/>
      </c>
      <c r="U17" s="488"/>
      <c r="V17" s="489"/>
      <c r="W17" s="489"/>
      <c r="X17" s="489"/>
      <c r="Y17" s="489"/>
      <c r="Z17" s="489"/>
      <c r="AA17" s="489"/>
      <c r="AB17" s="489"/>
      <c r="AC17" s="490"/>
      <c r="AD17" s="50"/>
      <c r="AE17" s="232"/>
      <c r="AF17" s="232"/>
      <c r="AG17" s="232"/>
      <c r="AH17" s="232"/>
      <c r="AI17" s="232"/>
      <c r="AJ17" s="232"/>
      <c r="AK17" s="232"/>
      <c r="AL17" s="232"/>
      <c r="AM17" s="232"/>
      <c r="AN17" s="50"/>
      <c r="AO17" s="50"/>
      <c r="AP17" s="50"/>
      <c r="AQ17" s="50"/>
      <c r="AR17" s="50"/>
    </row>
    <row r="18" spans="1:44 16361:16361" ht="44.25" customHeight="1">
      <c r="A18" s="222"/>
      <c r="B18" s="306" t="str">
        <f t="shared" ref="B18:B45" si="0">IF(C18=0,
   "",
   IF(B16="",
      "1.",
      VALUE(LEFT(B17,LEN(B17)-1))+1&amp;"."))</f>
        <v>3.</v>
      </c>
      <c r="C18" s="473" t="str">
        <f>'Attributes list'!A5</f>
        <v/>
      </c>
      <c r="D18" s="473"/>
      <c r="E18" s="473"/>
      <c r="F18" s="473"/>
      <c r="G18" s="473"/>
      <c r="H18" s="473"/>
      <c r="I18" s="474"/>
      <c r="J18" s="467"/>
      <c r="K18" s="468"/>
      <c r="L18" s="468"/>
      <c r="M18" s="468"/>
      <c r="N18" s="468"/>
      <c r="O18" s="468"/>
      <c r="P18" s="468"/>
      <c r="Q18" s="468"/>
      <c r="R18" s="468"/>
      <c r="S18" s="469"/>
      <c r="T18" s="305" t="str">
        <f>IF(J18="","",IFERROR(VLOOKUP(J18,Übersetzungen!$A:$B,2,FALSE),J18))</f>
        <v/>
      </c>
      <c r="U18" s="488"/>
      <c r="V18" s="489"/>
      <c r="W18" s="489"/>
      <c r="X18" s="489"/>
      <c r="Y18" s="489"/>
      <c r="Z18" s="489"/>
      <c r="AA18" s="489"/>
      <c r="AB18" s="489"/>
      <c r="AC18" s="490"/>
      <c r="AD18" s="50"/>
      <c r="AE18" s="478" t="str">
        <f>instructions!A14</f>
        <v xml:space="preserve">&lt;== Product Images
Please insert a global picture where all components are clearly visible.  Additional detail pictures can be inserted in the "IMAGES" dedicated tab </v>
      </c>
      <c r="AF18" s="478"/>
      <c r="AG18" s="478"/>
      <c r="AH18" s="478"/>
      <c r="AI18" s="478"/>
      <c r="AJ18" s="478"/>
      <c r="AK18" s="478"/>
      <c r="AL18" s="478"/>
      <c r="AM18" s="478"/>
      <c r="AN18" s="50"/>
      <c r="AO18" s="50"/>
      <c r="AP18" s="50"/>
      <c r="AQ18" s="50"/>
      <c r="AR18" s="50"/>
      <c r="XEG18" s="233"/>
    </row>
    <row r="19" spans="1:44 16361:16361" s="236" customFormat="1" ht="44.25" customHeight="1">
      <c r="A19" s="234"/>
      <c r="B19" s="306" t="str">
        <f t="shared" si="0"/>
        <v>4.</v>
      </c>
      <c r="C19" s="473" t="str">
        <f>'Attributes list'!A6</f>
        <v/>
      </c>
      <c r="D19" s="473"/>
      <c r="E19" s="473"/>
      <c r="F19" s="473"/>
      <c r="G19" s="473"/>
      <c r="H19" s="473"/>
      <c r="I19" s="474"/>
      <c r="J19" s="470"/>
      <c r="K19" s="471"/>
      <c r="L19" s="471"/>
      <c r="M19" s="471"/>
      <c r="N19" s="471"/>
      <c r="O19" s="471"/>
      <c r="P19" s="471"/>
      <c r="Q19" s="471"/>
      <c r="R19" s="471"/>
      <c r="S19" s="472"/>
      <c r="T19" s="305" t="str">
        <f>IF(J19="","",IFERROR(VLOOKUP(J19,Übersetzungen!$A:$B,2,FALSE),J19))</f>
        <v/>
      </c>
      <c r="U19" s="488"/>
      <c r="V19" s="489"/>
      <c r="W19" s="489"/>
      <c r="X19" s="489"/>
      <c r="Y19" s="489"/>
      <c r="Z19" s="489"/>
      <c r="AA19" s="489"/>
      <c r="AB19" s="489"/>
      <c r="AC19" s="490"/>
      <c r="AD19" s="50"/>
      <c r="AE19" s="478"/>
      <c r="AF19" s="478"/>
      <c r="AG19" s="478"/>
      <c r="AH19" s="478"/>
      <c r="AI19" s="478"/>
      <c r="AJ19" s="478"/>
      <c r="AK19" s="478"/>
      <c r="AL19" s="478"/>
      <c r="AM19" s="478"/>
      <c r="AN19" s="235"/>
      <c r="AO19" s="235"/>
      <c r="AP19" s="235"/>
      <c r="AQ19" s="235"/>
      <c r="AR19" s="235"/>
    </row>
    <row r="20" spans="1:44 16361:16361" s="236" customFormat="1" ht="44.25" customHeight="1">
      <c r="A20" s="234"/>
      <c r="B20" s="306" t="str">
        <f t="shared" si="0"/>
        <v>5.</v>
      </c>
      <c r="C20" s="473" t="str">
        <f>'Attributes list'!A7</f>
        <v/>
      </c>
      <c r="D20" s="473"/>
      <c r="E20" s="473"/>
      <c r="F20" s="473"/>
      <c r="G20" s="473"/>
      <c r="H20" s="473"/>
      <c r="I20" s="474"/>
      <c r="J20" s="467"/>
      <c r="K20" s="468"/>
      <c r="L20" s="468"/>
      <c r="M20" s="468"/>
      <c r="N20" s="468"/>
      <c r="O20" s="468"/>
      <c r="P20" s="468"/>
      <c r="Q20" s="468"/>
      <c r="R20" s="468"/>
      <c r="S20" s="469"/>
      <c r="T20" s="305" t="str">
        <f>IF(J20="","",IFERROR(VLOOKUP(J20,Übersetzungen!$A:$B,2,FALSE),J20))</f>
        <v/>
      </c>
      <c r="U20" s="488"/>
      <c r="V20" s="489"/>
      <c r="W20" s="489"/>
      <c r="X20" s="489"/>
      <c r="Y20" s="489"/>
      <c r="Z20" s="489"/>
      <c r="AA20" s="489"/>
      <c r="AB20" s="489"/>
      <c r="AC20" s="490"/>
      <c r="AD20" s="50"/>
      <c r="AE20" s="235"/>
      <c r="AF20" s="235"/>
      <c r="AG20" s="235"/>
      <c r="AH20" s="235"/>
      <c r="AI20" s="235"/>
      <c r="AJ20" s="235"/>
      <c r="AK20" s="235"/>
      <c r="AL20" s="235"/>
      <c r="AM20" s="235"/>
      <c r="AN20" s="235"/>
      <c r="AO20" s="235"/>
      <c r="AP20" s="235"/>
      <c r="AQ20" s="235"/>
      <c r="AR20" s="235"/>
    </row>
    <row r="21" spans="1:44 16361:16361" s="236" customFormat="1" ht="52.5" customHeight="1">
      <c r="A21" s="234"/>
      <c r="B21" s="306" t="str">
        <f t="shared" si="0"/>
        <v>6.</v>
      </c>
      <c r="C21" s="473" t="str">
        <f>'Attributes list'!A8</f>
        <v/>
      </c>
      <c r="D21" s="473"/>
      <c r="E21" s="473"/>
      <c r="F21" s="473"/>
      <c r="G21" s="473"/>
      <c r="H21" s="473"/>
      <c r="I21" s="474"/>
      <c r="J21" s="467"/>
      <c r="K21" s="468"/>
      <c r="L21" s="468"/>
      <c r="M21" s="468"/>
      <c r="N21" s="468"/>
      <c r="O21" s="468"/>
      <c r="P21" s="468"/>
      <c r="Q21" s="468"/>
      <c r="R21" s="468"/>
      <c r="S21" s="469"/>
      <c r="T21" s="305" t="str">
        <f>IF(J21="","",IFERROR(VLOOKUP(J21,Übersetzungen!$A:$B,2,FALSE),J21))</f>
        <v/>
      </c>
      <c r="U21" s="488"/>
      <c r="V21" s="489"/>
      <c r="W21" s="489"/>
      <c r="X21" s="489"/>
      <c r="Y21" s="489"/>
      <c r="Z21" s="489"/>
      <c r="AA21" s="489"/>
      <c r="AB21" s="489"/>
      <c r="AC21" s="490"/>
      <c r="AD21" s="50"/>
      <c r="AE21" s="235"/>
      <c r="AF21" s="235"/>
      <c r="AG21" s="235"/>
      <c r="AH21" s="235"/>
      <c r="AI21" s="235"/>
      <c r="AJ21" s="235"/>
      <c r="AK21" s="235"/>
      <c r="AL21" s="235"/>
      <c r="AM21" s="235"/>
      <c r="AN21" s="235"/>
      <c r="AO21" s="235"/>
      <c r="AP21" s="235"/>
      <c r="AQ21" s="235"/>
      <c r="AR21" s="235"/>
    </row>
    <row r="22" spans="1:44 16361:16361" s="236" customFormat="1" ht="39.65" customHeight="1">
      <c r="A22" s="234"/>
      <c r="B22" s="306" t="str">
        <f t="shared" si="0"/>
        <v>7.</v>
      </c>
      <c r="C22" s="473" t="str">
        <f>'Attributes list'!A9</f>
        <v/>
      </c>
      <c r="D22" s="473"/>
      <c r="E22" s="473"/>
      <c r="F22" s="473"/>
      <c r="G22" s="473"/>
      <c r="H22" s="473"/>
      <c r="I22" s="474"/>
      <c r="J22" s="470"/>
      <c r="K22" s="471"/>
      <c r="L22" s="471"/>
      <c r="M22" s="471"/>
      <c r="N22" s="471"/>
      <c r="O22" s="471"/>
      <c r="P22" s="471"/>
      <c r="Q22" s="471"/>
      <c r="R22" s="471"/>
      <c r="S22" s="472"/>
      <c r="T22" s="305" t="str">
        <f>IF(J22="","",IFERROR(VLOOKUP(J22,Übersetzungen!$A:$B,2,FALSE),J22))</f>
        <v/>
      </c>
      <c r="U22" s="488"/>
      <c r="V22" s="489"/>
      <c r="W22" s="489"/>
      <c r="X22" s="489"/>
      <c r="Y22" s="489"/>
      <c r="Z22" s="489"/>
      <c r="AA22" s="489"/>
      <c r="AB22" s="489"/>
      <c r="AC22" s="490"/>
      <c r="AD22" s="50"/>
      <c r="AE22" s="235"/>
      <c r="AF22" s="235"/>
      <c r="AG22" s="235"/>
      <c r="AH22" s="235"/>
      <c r="AI22" s="235"/>
      <c r="AJ22" s="235"/>
      <c r="AK22" s="235"/>
      <c r="AL22" s="235"/>
      <c r="AM22" s="235"/>
      <c r="AN22" s="235"/>
      <c r="AO22" s="235"/>
      <c r="AP22" s="235"/>
      <c r="AQ22" s="235"/>
      <c r="AR22" s="235"/>
    </row>
    <row r="23" spans="1:44 16361:16361" s="236" customFormat="1" ht="44.25" customHeight="1">
      <c r="A23" s="234"/>
      <c r="B23" s="306" t="str">
        <f t="shared" si="0"/>
        <v>8.</v>
      </c>
      <c r="C23" s="473" t="str">
        <f>'Attributes list'!A10</f>
        <v/>
      </c>
      <c r="D23" s="473"/>
      <c r="E23" s="473"/>
      <c r="F23" s="473"/>
      <c r="G23" s="473"/>
      <c r="H23" s="473"/>
      <c r="I23" s="474"/>
      <c r="J23" s="467"/>
      <c r="K23" s="468"/>
      <c r="L23" s="468"/>
      <c r="M23" s="468"/>
      <c r="N23" s="468"/>
      <c r="O23" s="468"/>
      <c r="P23" s="468"/>
      <c r="Q23" s="468"/>
      <c r="R23" s="468"/>
      <c r="S23" s="469"/>
      <c r="T23" s="305" t="str">
        <f>IF(J23="","",IFERROR(VLOOKUP(J23,Übersetzungen!$A:$B,2,FALSE),J23))</f>
        <v/>
      </c>
      <c r="U23" s="491"/>
      <c r="V23" s="492"/>
      <c r="W23" s="492"/>
      <c r="X23" s="492"/>
      <c r="Y23" s="492"/>
      <c r="Z23" s="492"/>
      <c r="AA23" s="492"/>
      <c r="AB23" s="492"/>
      <c r="AC23" s="493"/>
      <c r="AD23" s="50"/>
      <c r="AE23" s="477" t="str">
        <f>instructions!A5</f>
        <v>&lt;== TV Caption (Product Description)_x000D_
This is essentially the title of the product which will be used for the selling description of the product on all platforms (TV/web/mobile/tablet). Please ensure it includes your brand name and product type.</v>
      </c>
      <c r="AF23" s="477"/>
      <c r="AG23" s="477"/>
      <c r="AH23" s="477"/>
      <c r="AI23" s="477"/>
      <c r="AJ23" s="477"/>
      <c r="AK23" s="477"/>
      <c r="AL23" s="477"/>
      <c r="AM23" s="477"/>
      <c r="AN23" s="235"/>
      <c r="AO23" s="235"/>
      <c r="AP23" s="235"/>
      <c r="AQ23" s="235"/>
      <c r="AR23" s="235"/>
    </row>
    <row r="24" spans="1:44 16361:16361" s="236" customFormat="1" ht="44.25" customHeight="1">
      <c r="A24" s="234"/>
      <c r="B24" s="306" t="str">
        <f t="shared" si="0"/>
        <v>9.</v>
      </c>
      <c r="C24" s="473" t="str">
        <f>'Attributes list'!A11</f>
        <v/>
      </c>
      <c r="D24" s="473"/>
      <c r="E24" s="473"/>
      <c r="F24" s="473"/>
      <c r="G24" s="473"/>
      <c r="H24" s="473"/>
      <c r="I24" s="474"/>
      <c r="J24" s="467"/>
      <c r="K24" s="468"/>
      <c r="L24" s="468"/>
      <c r="M24" s="468"/>
      <c r="N24" s="468"/>
      <c r="O24" s="468"/>
      <c r="P24" s="468"/>
      <c r="Q24" s="468"/>
      <c r="R24" s="468"/>
      <c r="S24" s="469"/>
      <c r="T24" s="305" t="str">
        <f>IF(J24="","",IFERROR(VLOOKUP(J24,Übersetzungen!$A:$B,2,FALSE),J24))</f>
        <v/>
      </c>
      <c r="U24" s="498" t="str">
        <f>'Fields names'!A31</f>
        <v>Long Description</v>
      </c>
      <c r="V24" s="499"/>
      <c r="W24" s="499"/>
      <c r="X24" s="499"/>
      <c r="Y24" s="499"/>
      <c r="Z24" s="499"/>
      <c r="AA24" s="499"/>
      <c r="AB24" s="499"/>
      <c r="AC24" s="500"/>
      <c r="AD24" s="50"/>
      <c r="AE24" s="477"/>
      <c r="AF24" s="477"/>
      <c r="AG24" s="477"/>
      <c r="AH24" s="477"/>
      <c r="AI24" s="477"/>
      <c r="AJ24" s="477"/>
      <c r="AK24" s="477"/>
      <c r="AL24" s="477"/>
      <c r="AM24" s="477"/>
      <c r="AN24" s="235"/>
      <c r="AO24" s="235"/>
      <c r="AP24" s="235"/>
      <c r="AQ24" s="235"/>
      <c r="AR24" s="235"/>
    </row>
    <row r="25" spans="1:44 16361:16361" s="236" customFormat="1" ht="44.25" customHeight="1">
      <c r="A25" s="234"/>
      <c r="B25" s="306" t="str">
        <f t="shared" si="0"/>
        <v>10.</v>
      </c>
      <c r="C25" s="473" t="str">
        <f>'Attributes list'!A12</f>
        <v/>
      </c>
      <c r="D25" s="473"/>
      <c r="E25" s="473"/>
      <c r="F25" s="473"/>
      <c r="G25" s="473"/>
      <c r="H25" s="473"/>
      <c r="I25" s="474"/>
      <c r="J25" s="467"/>
      <c r="K25" s="468"/>
      <c r="L25" s="468"/>
      <c r="M25" s="468"/>
      <c r="N25" s="468"/>
      <c r="O25" s="468"/>
      <c r="P25" s="468"/>
      <c r="Q25" s="468"/>
      <c r="R25" s="468"/>
      <c r="S25" s="469"/>
      <c r="T25" s="305" t="str">
        <f>IF(J25="","",IFERROR(VLOOKUP(J25,Übersetzungen!$A:$B,2,FALSE),J25))</f>
        <v/>
      </c>
      <c r="U25" s="520" t="str">
        <f>_xlfn.TEXTJOIN("; ",
TRUE,
T16:T46,
IF(ISNUMBER(L48),
   _xlfn.TEXTJOIN(" ",TRUE,
      N49,
      J49,
      T48,
      K48&amp;":",
      L48,
      M48),
   ""),
IF(ISNUMBER(L49),
   _xlfn.TEXTJOIN(" ",TRUE,
      T49,
      K49&amp;":",
      L49,
      M49),
   ""),
IF(ISNUMBER(Q48),
   _xlfn.TEXTJOIN(" ",TRUE,
      S49,
      O49,
      T48,
      P48&amp;":",
      Q48,
      R48),
   ""),
IF(ISNUMBER(Q49),
   _xlfn.TEXTJOIN(" ",TRUE,
      T49,
      P49&amp;":",
      Q49,
      R49),
   ""))</f>
        <v/>
      </c>
      <c r="V25" s="520"/>
      <c r="W25" s="520"/>
      <c r="X25" s="520"/>
      <c r="Y25" s="520"/>
      <c r="Z25" s="520"/>
      <c r="AA25" s="520"/>
      <c r="AB25" s="520"/>
      <c r="AC25" s="520"/>
      <c r="AD25" s="50"/>
      <c r="AE25" s="232"/>
      <c r="AF25" s="232"/>
      <c r="AG25" s="232"/>
      <c r="AH25" s="232"/>
      <c r="AI25" s="232"/>
      <c r="AJ25" s="232"/>
      <c r="AK25" s="232"/>
      <c r="AL25" s="232"/>
      <c r="AM25" s="232"/>
      <c r="AN25" s="235"/>
      <c r="AO25" s="235"/>
      <c r="AP25" s="235"/>
      <c r="AQ25" s="235"/>
      <c r="AR25" s="235"/>
    </row>
    <row r="26" spans="1:44 16361:16361" s="236" customFormat="1" ht="44.25" customHeight="1">
      <c r="A26" s="234"/>
      <c r="B26" s="306" t="str">
        <f t="shared" si="0"/>
        <v>11.</v>
      </c>
      <c r="C26" s="473" t="str">
        <f>'Attributes list'!A13</f>
        <v/>
      </c>
      <c r="D26" s="473"/>
      <c r="E26" s="473"/>
      <c r="F26" s="473"/>
      <c r="G26" s="473"/>
      <c r="H26" s="473"/>
      <c r="I26" s="474"/>
      <c r="J26" s="467"/>
      <c r="K26" s="468"/>
      <c r="L26" s="468"/>
      <c r="M26" s="468"/>
      <c r="N26" s="468"/>
      <c r="O26" s="468"/>
      <c r="P26" s="468"/>
      <c r="Q26" s="468"/>
      <c r="R26" s="468"/>
      <c r="S26" s="469"/>
      <c r="T26" s="305" t="str">
        <f>IF(J26="","",IFERROR(VLOOKUP(J26,Übersetzungen!$A:$B,2,FALSE),J26))</f>
        <v/>
      </c>
      <c r="U26" s="520"/>
      <c r="V26" s="520"/>
      <c r="W26" s="520"/>
      <c r="X26" s="520"/>
      <c r="Y26" s="520"/>
      <c r="Z26" s="520"/>
      <c r="AA26" s="520"/>
      <c r="AB26" s="520"/>
      <c r="AC26" s="520"/>
      <c r="AD26" s="50"/>
      <c r="AE26" s="50"/>
      <c r="AF26" s="50"/>
      <c r="AG26" s="50"/>
      <c r="AH26" s="50"/>
      <c r="AI26" s="235"/>
      <c r="AJ26" s="235"/>
      <c r="AK26" s="234"/>
      <c r="AL26" s="234"/>
      <c r="AM26" s="234"/>
      <c r="AN26" s="235"/>
      <c r="AO26" s="235"/>
      <c r="AP26" s="235"/>
      <c r="AQ26" s="235"/>
      <c r="AR26" s="235"/>
    </row>
    <row r="27" spans="1:44 16361:16361" s="236" customFormat="1" ht="44.25" customHeight="1">
      <c r="A27" s="234"/>
      <c r="B27" s="306" t="str">
        <f t="shared" si="0"/>
        <v>12.</v>
      </c>
      <c r="C27" s="473" t="str">
        <f>'Attributes list'!A14</f>
        <v/>
      </c>
      <c r="D27" s="473"/>
      <c r="E27" s="473"/>
      <c r="F27" s="473"/>
      <c r="G27" s="473"/>
      <c r="H27" s="473"/>
      <c r="I27" s="474"/>
      <c r="J27" s="467"/>
      <c r="K27" s="468"/>
      <c r="L27" s="468"/>
      <c r="M27" s="468"/>
      <c r="N27" s="468"/>
      <c r="O27" s="468"/>
      <c r="P27" s="468"/>
      <c r="Q27" s="468"/>
      <c r="R27" s="468"/>
      <c r="S27" s="469"/>
      <c r="T27" s="305" t="str">
        <f>IF(J27="","",IFERROR(VLOOKUP(J27,Übersetzungen!$A:$B,2,FALSE),J27))</f>
        <v/>
      </c>
      <c r="U27" s="520"/>
      <c r="V27" s="520"/>
      <c r="W27" s="520"/>
      <c r="X27" s="520"/>
      <c r="Y27" s="520"/>
      <c r="Z27" s="520"/>
      <c r="AA27" s="520"/>
      <c r="AB27" s="520"/>
      <c r="AC27" s="520"/>
      <c r="AD27" s="50"/>
      <c r="AF27" s="230"/>
      <c r="AG27" s="230"/>
      <c r="AH27" s="230"/>
      <c r="AI27" s="230"/>
      <c r="AJ27" s="230"/>
      <c r="AK27" s="230"/>
      <c r="AL27" s="230"/>
      <c r="AM27" s="230"/>
      <c r="AN27" s="235"/>
      <c r="AO27" s="235"/>
      <c r="AP27" s="235"/>
      <c r="AQ27" s="235"/>
      <c r="AR27" s="235"/>
    </row>
    <row r="28" spans="1:44 16361:16361" s="236" customFormat="1" ht="44.25" customHeight="1">
      <c r="A28" s="234"/>
      <c r="B28" s="306" t="str">
        <f t="shared" si="0"/>
        <v>13.</v>
      </c>
      <c r="C28" s="473" t="str">
        <f>'Attributes list'!A15</f>
        <v/>
      </c>
      <c r="D28" s="473"/>
      <c r="E28" s="473"/>
      <c r="F28" s="473"/>
      <c r="G28" s="473"/>
      <c r="H28" s="473"/>
      <c r="I28" s="474"/>
      <c r="J28" s="467"/>
      <c r="K28" s="468"/>
      <c r="L28" s="468"/>
      <c r="M28" s="468"/>
      <c r="N28" s="468"/>
      <c r="O28" s="468"/>
      <c r="P28" s="468"/>
      <c r="Q28" s="468"/>
      <c r="R28" s="468"/>
      <c r="S28" s="469"/>
      <c r="T28" s="305" t="str">
        <f>IF(J28="","",IFERROR(VLOOKUP(J28,Übersetzungen!$A:$B,2,FALSE),J28))</f>
        <v/>
      </c>
      <c r="U28" s="520"/>
      <c r="V28" s="520"/>
      <c r="W28" s="520"/>
      <c r="X28" s="520"/>
      <c r="Y28" s="520"/>
      <c r="Z28" s="520"/>
      <c r="AA28" s="520"/>
      <c r="AB28" s="520"/>
      <c r="AC28" s="520"/>
      <c r="AD28" s="50"/>
      <c r="AE28" s="494" t="str">
        <f>instructions!A17</f>
        <v>&lt;== this field is automatically composed with the sum of all the attributes, if you use this field for a free text, please make sure all attributes are captured</v>
      </c>
      <c r="AF28" s="494"/>
      <c r="AG28" s="494"/>
      <c r="AH28" s="494"/>
      <c r="AI28" s="494"/>
      <c r="AJ28" s="494"/>
      <c r="AK28" s="494"/>
      <c r="AL28" s="494"/>
      <c r="AM28" s="494"/>
      <c r="AN28" s="235"/>
      <c r="AO28" s="235"/>
      <c r="AP28" s="235"/>
      <c r="AQ28" s="235"/>
      <c r="AR28" s="235"/>
    </row>
    <row r="29" spans="1:44 16361:16361" s="236" customFormat="1" ht="44.25" customHeight="1">
      <c r="A29" s="234"/>
      <c r="B29" s="306" t="str">
        <f t="shared" si="0"/>
        <v>14.</v>
      </c>
      <c r="C29" s="473" t="str">
        <f>'Attributes list'!A16</f>
        <v/>
      </c>
      <c r="D29" s="473"/>
      <c r="E29" s="473"/>
      <c r="F29" s="473"/>
      <c r="G29" s="473"/>
      <c r="H29" s="473"/>
      <c r="I29" s="474"/>
      <c r="J29" s="467"/>
      <c r="K29" s="468"/>
      <c r="L29" s="468"/>
      <c r="M29" s="468"/>
      <c r="N29" s="468"/>
      <c r="O29" s="468"/>
      <c r="P29" s="468"/>
      <c r="Q29" s="468"/>
      <c r="R29" s="468"/>
      <c r="S29" s="469"/>
      <c r="T29" s="305" t="str">
        <f>IF(J29="","",IFERROR(VLOOKUP(J29,Übersetzungen!$A:$B,2,FALSE),J29))</f>
        <v/>
      </c>
      <c r="U29" s="520"/>
      <c r="V29" s="520"/>
      <c r="W29" s="520"/>
      <c r="X29" s="520"/>
      <c r="Y29" s="520"/>
      <c r="Z29" s="520"/>
      <c r="AA29" s="520"/>
      <c r="AB29" s="520"/>
      <c r="AC29" s="520"/>
      <c r="AD29" s="50"/>
      <c r="AE29" s="494"/>
      <c r="AF29" s="494"/>
      <c r="AG29" s="494"/>
      <c r="AH29" s="494"/>
      <c r="AI29" s="494"/>
      <c r="AJ29" s="494"/>
      <c r="AK29" s="494"/>
      <c r="AL29" s="494"/>
      <c r="AM29" s="494"/>
      <c r="AN29" s="235"/>
      <c r="AO29" s="235"/>
      <c r="AP29" s="235"/>
      <c r="AQ29" s="235"/>
      <c r="AR29" s="235"/>
    </row>
    <row r="30" spans="1:44 16361:16361" s="236" customFormat="1" ht="44.25" customHeight="1">
      <c r="A30" s="234"/>
      <c r="B30" s="306" t="str">
        <f t="shared" si="0"/>
        <v>15.</v>
      </c>
      <c r="C30" s="473" t="str">
        <f>'Attributes list'!A17</f>
        <v/>
      </c>
      <c r="D30" s="473"/>
      <c r="E30" s="473"/>
      <c r="F30" s="473"/>
      <c r="G30" s="473"/>
      <c r="H30" s="473"/>
      <c r="I30" s="474"/>
      <c r="J30" s="467"/>
      <c r="K30" s="468"/>
      <c r="L30" s="468"/>
      <c r="M30" s="468"/>
      <c r="N30" s="468"/>
      <c r="O30" s="468"/>
      <c r="P30" s="468"/>
      <c r="Q30" s="468"/>
      <c r="R30" s="468"/>
      <c r="S30" s="469"/>
      <c r="T30" s="305" t="str">
        <f>IF(J30="","",IFERROR(VLOOKUP(J30,Übersetzungen!$A:$B,2,FALSE),J30))</f>
        <v/>
      </c>
      <c r="U30" s="521"/>
      <c r="V30" s="521"/>
      <c r="W30" s="521"/>
      <c r="X30" s="521"/>
      <c r="Y30" s="521"/>
      <c r="Z30" s="521"/>
      <c r="AA30" s="521"/>
      <c r="AB30" s="521"/>
      <c r="AC30" s="521"/>
      <c r="AD30" s="50"/>
      <c r="AE30" s="494"/>
      <c r="AF30" s="494"/>
      <c r="AG30" s="494"/>
      <c r="AH30" s="494"/>
      <c r="AI30" s="494"/>
      <c r="AJ30" s="494"/>
      <c r="AK30" s="494"/>
      <c r="AL30" s="494"/>
      <c r="AM30" s="494"/>
      <c r="AN30" s="235"/>
      <c r="AO30" s="235"/>
      <c r="AP30" s="235"/>
      <c r="AQ30" s="235"/>
      <c r="AR30" s="235"/>
    </row>
    <row r="31" spans="1:44 16361:16361" s="236" customFormat="1" ht="44.25" customHeight="1">
      <c r="A31" s="234"/>
      <c r="B31" s="306" t="str">
        <f t="shared" si="0"/>
        <v>16.</v>
      </c>
      <c r="C31" s="473" t="str">
        <f>'Attributes list'!A18</f>
        <v/>
      </c>
      <c r="D31" s="473"/>
      <c r="E31" s="473"/>
      <c r="F31" s="473"/>
      <c r="G31" s="473"/>
      <c r="H31" s="473"/>
      <c r="I31" s="474"/>
      <c r="J31" s="467"/>
      <c r="K31" s="468"/>
      <c r="L31" s="468"/>
      <c r="M31" s="468"/>
      <c r="N31" s="468"/>
      <c r="O31" s="468"/>
      <c r="P31" s="468"/>
      <c r="Q31" s="468"/>
      <c r="R31" s="468"/>
      <c r="S31" s="469"/>
      <c r="T31" s="305" t="str">
        <f>IF(J31="","",IFERROR(VLOOKUP(J31,Übersetzungen!$A:$B,2,FALSE),J31))</f>
        <v/>
      </c>
      <c r="U31" s="521"/>
      <c r="V31" s="521"/>
      <c r="W31" s="521"/>
      <c r="X31" s="521"/>
      <c r="Y31" s="521"/>
      <c r="Z31" s="521"/>
      <c r="AA31" s="521"/>
      <c r="AB31" s="521"/>
      <c r="AC31" s="521"/>
      <c r="AD31" s="50"/>
      <c r="AE31" s="494"/>
      <c r="AF31" s="494"/>
      <c r="AG31" s="494"/>
      <c r="AH31" s="494"/>
      <c r="AI31" s="494"/>
      <c r="AJ31" s="494"/>
      <c r="AK31" s="494"/>
      <c r="AL31" s="494"/>
      <c r="AM31" s="494"/>
      <c r="AN31" s="235"/>
      <c r="AO31" s="235"/>
      <c r="AP31" s="235"/>
      <c r="AQ31" s="235"/>
      <c r="AR31" s="235"/>
    </row>
    <row r="32" spans="1:44 16361:16361" s="236" customFormat="1" ht="44.25" customHeight="1">
      <c r="A32" s="234"/>
      <c r="B32" s="306" t="str">
        <f t="shared" si="0"/>
        <v>17.</v>
      </c>
      <c r="C32" s="473" t="str">
        <f>'Attributes list'!A19</f>
        <v/>
      </c>
      <c r="D32" s="473"/>
      <c r="E32" s="473"/>
      <c r="F32" s="473"/>
      <c r="G32" s="473"/>
      <c r="H32" s="473"/>
      <c r="I32" s="474"/>
      <c r="J32" s="467"/>
      <c r="K32" s="468"/>
      <c r="L32" s="468"/>
      <c r="M32" s="468"/>
      <c r="N32" s="468"/>
      <c r="O32" s="468"/>
      <c r="P32" s="468"/>
      <c r="Q32" s="468"/>
      <c r="R32" s="468"/>
      <c r="S32" s="469"/>
      <c r="T32" s="305" t="str">
        <f>IF(J32="","",IFERROR(VLOOKUP(J32,Übersetzungen!$A:$B,2,FALSE),J32))</f>
        <v/>
      </c>
      <c r="U32" s="521"/>
      <c r="V32" s="521"/>
      <c r="W32" s="521"/>
      <c r="X32" s="521"/>
      <c r="Y32" s="521"/>
      <c r="Z32" s="521"/>
      <c r="AA32" s="521"/>
      <c r="AB32" s="521"/>
      <c r="AC32" s="521"/>
      <c r="AD32" s="50"/>
      <c r="AE32" s="494"/>
      <c r="AF32" s="494"/>
      <c r="AG32" s="494"/>
      <c r="AH32" s="494"/>
      <c r="AI32" s="494"/>
      <c r="AJ32" s="494"/>
      <c r="AK32" s="494"/>
      <c r="AL32" s="494"/>
      <c r="AM32" s="494"/>
      <c r="AN32" s="235"/>
      <c r="AO32" s="235"/>
      <c r="AP32" s="235"/>
      <c r="AQ32" s="235"/>
      <c r="AR32" s="235"/>
    </row>
    <row r="33" spans="1:44" s="236" customFormat="1" ht="44.25" customHeight="1">
      <c r="A33" s="234"/>
      <c r="B33" s="306" t="str">
        <f t="shared" si="0"/>
        <v>18.</v>
      </c>
      <c r="C33" s="473" t="str">
        <f>'Attributes list'!A20</f>
        <v/>
      </c>
      <c r="D33" s="473"/>
      <c r="E33" s="473"/>
      <c r="F33" s="473"/>
      <c r="G33" s="473"/>
      <c r="H33" s="473"/>
      <c r="I33" s="474"/>
      <c r="J33" s="467"/>
      <c r="K33" s="468"/>
      <c r="L33" s="468"/>
      <c r="M33" s="468"/>
      <c r="N33" s="468"/>
      <c r="O33" s="468"/>
      <c r="P33" s="468"/>
      <c r="Q33" s="468"/>
      <c r="R33" s="468"/>
      <c r="S33" s="469"/>
      <c r="T33" s="305" t="str">
        <f>IF(J33="","",IFERROR(VLOOKUP(J33,Übersetzungen!$A:$B,2,FALSE),J33))</f>
        <v/>
      </c>
      <c r="U33" s="521"/>
      <c r="V33" s="521"/>
      <c r="W33" s="521"/>
      <c r="X33" s="521"/>
      <c r="Y33" s="521"/>
      <c r="Z33" s="521"/>
      <c r="AA33" s="521"/>
      <c r="AB33" s="521"/>
      <c r="AC33" s="521"/>
      <c r="AD33" s="50"/>
      <c r="AE33" s="494"/>
      <c r="AF33" s="494"/>
      <c r="AG33" s="494"/>
      <c r="AH33" s="494"/>
      <c r="AI33" s="494"/>
      <c r="AJ33" s="494"/>
      <c r="AK33" s="494"/>
      <c r="AL33" s="494"/>
      <c r="AM33" s="494"/>
      <c r="AN33" s="235"/>
      <c r="AO33" s="235"/>
      <c r="AP33" s="235"/>
      <c r="AQ33" s="235"/>
      <c r="AR33" s="235"/>
    </row>
    <row r="34" spans="1:44" s="236" customFormat="1" ht="44.25" customHeight="1">
      <c r="A34" s="234"/>
      <c r="B34" s="306" t="str">
        <f t="shared" si="0"/>
        <v>19.</v>
      </c>
      <c r="C34" s="473" t="str">
        <f>'Attributes list'!A21</f>
        <v/>
      </c>
      <c r="D34" s="473"/>
      <c r="E34" s="473"/>
      <c r="F34" s="473"/>
      <c r="G34" s="473"/>
      <c r="H34" s="473"/>
      <c r="I34" s="474"/>
      <c r="J34" s="467"/>
      <c r="K34" s="468"/>
      <c r="L34" s="468"/>
      <c r="M34" s="468"/>
      <c r="N34" s="468"/>
      <c r="O34" s="468"/>
      <c r="P34" s="468"/>
      <c r="Q34" s="468"/>
      <c r="R34" s="468"/>
      <c r="S34" s="469"/>
      <c r="T34" s="305" t="str">
        <f>IF(J34="","",IFERROR(VLOOKUP(J34,Übersetzungen!$A:$B,2,FALSE),J34))</f>
        <v/>
      </c>
      <c r="U34" s="521"/>
      <c r="V34" s="521"/>
      <c r="W34" s="521"/>
      <c r="X34" s="521"/>
      <c r="Y34" s="521"/>
      <c r="Z34" s="521"/>
      <c r="AA34" s="521"/>
      <c r="AB34" s="521"/>
      <c r="AC34" s="521"/>
      <c r="AD34" s="50"/>
      <c r="AE34" s="494"/>
      <c r="AF34" s="494"/>
      <c r="AG34" s="494"/>
      <c r="AH34" s="494"/>
      <c r="AI34" s="494"/>
      <c r="AJ34" s="494"/>
      <c r="AK34" s="494"/>
      <c r="AL34" s="494"/>
      <c r="AM34" s="494"/>
      <c r="AN34" s="235"/>
      <c r="AO34" s="235"/>
      <c r="AP34" s="235"/>
      <c r="AQ34" s="235"/>
      <c r="AR34" s="235"/>
    </row>
    <row r="35" spans="1:44" s="236" customFormat="1" ht="44.25" customHeight="1">
      <c r="A35" s="234"/>
      <c r="B35" s="306" t="str">
        <f t="shared" si="0"/>
        <v>20.</v>
      </c>
      <c r="C35" s="473" t="str">
        <f>'Attributes list'!A22</f>
        <v/>
      </c>
      <c r="D35" s="473"/>
      <c r="E35" s="473"/>
      <c r="F35" s="473"/>
      <c r="G35" s="473"/>
      <c r="H35" s="473"/>
      <c r="I35" s="474"/>
      <c r="J35" s="467"/>
      <c r="K35" s="468"/>
      <c r="L35" s="468"/>
      <c r="M35" s="468"/>
      <c r="N35" s="468"/>
      <c r="O35" s="468"/>
      <c r="P35" s="468"/>
      <c r="Q35" s="468"/>
      <c r="R35" s="468"/>
      <c r="S35" s="469"/>
      <c r="T35" s="305" t="str">
        <f>IF(J35="","",IFERROR(VLOOKUP(J35,Übersetzungen!$A:$B,2,FALSE),J35))</f>
        <v/>
      </c>
      <c r="U35" s="521"/>
      <c r="V35" s="521"/>
      <c r="W35" s="521"/>
      <c r="X35" s="521"/>
      <c r="Y35" s="521"/>
      <c r="Z35" s="521"/>
      <c r="AA35" s="521"/>
      <c r="AB35" s="521"/>
      <c r="AC35" s="521"/>
      <c r="AD35" s="50"/>
      <c r="AE35" s="494"/>
      <c r="AF35" s="494"/>
      <c r="AG35" s="494"/>
      <c r="AH35" s="494"/>
      <c r="AI35" s="494"/>
      <c r="AJ35" s="494"/>
      <c r="AK35" s="494"/>
      <c r="AL35" s="494"/>
      <c r="AM35" s="494"/>
      <c r="AN35" s="235"/>
      <c r="AO35" s="235"/>
      <c r="AP35" s="235"/>
      <c r="AQ35" s="235"/>
      <c r="AR35" s="235"/>
    </row>
    <row r="36" spans="1:44" s="236" customFormat="1" ht="44.25" customHeight="1">
      <c r="A36" s="234"/>
      <c r="B36" s="306" t="str">
        <f t="shared" si="0"/>
        <v>21.</v>
      </c>
      <c r="C36" s="473" t="str">
        <f>'Attributes list'!A23</f>
        <v/>
      </c>
      <c r="D36" s="473"/>
      <c r="E36" s="473"/>
      <c r="F36" s="473"/>
      <c r="G36" s="473"/>
      <c r="H36" s="473"/>
      <c r="I36" s="474"/>
      <c r="J36" s="467"/>
      <c r="K36" s="468"/>
      <c r="L36" s="468"/>
      <c r="M36" s="468"/>
      <c r="N36" s="468"/>
      <c r="O36" s="468"/>
      <c r="P36" s="468"/>
      <c r="Q36" s="468"/>
      <c r="R36" s="468"/>
      <c r="S36" s="469"/>
      <c r="T36" s="305" t="str">
        <f>IF(J36="","",IFERROR(VLOOKUP(J36,Übersetzungen!$A:$B,2,FALSE),J36))</f>
        <v/>
      </c>
      <c r="U36" s="521"/>
      <c r="V36" s="521"/>
      <c r="W36" s="521"/>
      <c r="X36" s="521"/>
      <c r="Y36" s="521"/>
      <c r="Z36" s="521"/>
      <c r="AA36" s="521"/>
      <c r="AB36" s="521"/>
      <c r="AC36" s="521"/>
      <c r="AD36" s="50"/>
      <c r="AE36" s="494"/>
      <c r="AF36" s="494"/>
      <c r="AG36" s="494"/>
      <c r="AH36" s="494"/>
      <c r="AI36" s="494"/>
      <c r="AJ36" s="494"/>
      <c r="AK36" s="494"/>
      <c r="AL36" s="494"/>
      <c r="AM36" s="494"/>
      <c r="AN36" s="235"/>
      <c r="AO36" s="235"/>
      <c r="AP36" s="235"/>
      <c r="AQ36" s="235"/>
      <c r="AR36" s="235"/>
    </row>
    <row r="37" spans="1:44" s="236" customFormat="1" ht="44.25" customHeight="1">
      <c r="A37" s="234"/>
      <c r="B37" s="306" t="str">
        <f t="shared" si="0"/>
        <v>22.</v>
      </c>
      <c r="C37" s="473" t="str">
        <f>'Attributes list'!A24</f>
        <v/>
      </c>
      <c r="D37" s="473"/>
      <c r="E37" s="473"/>
      <c r="F37" s="473"/>
      <c r="G37" s="473"/>
      <c r="H37" s="473"/>
      <c r="I37" s="474"/>
      <c r="J37" s="467"/>
      <c r="K37" s="468"/>
      <c r="L37" s="468"/>
      <c r="M37" s="468"/>
      <c r="N37" s="468"/>
      <c r="O37" s="468"/>
      <c r="P37" s="468"/>
      <c r="Q37" s="468"/>
      <c r="R37" s="468"/>
      <c r="S37" s="469"/>
      <c r="T37" s="305" t="str">
        <f>IF(J37="","",IFERROR(VLOOKUP(J37,Übersetzungen!$A:$B,2,FALSE),J37))</f>
        <v/>
      </c>
      <c r="U37" s="521"/>
      <c r="V37" s="521"/>
      <c r="W37" s="521"/>
      <c r="X37" s="521"/>
      <c r="Y37" s="521"/>
      <c r="Z37" s="521"/>
      <c r="AA37" s="521"/>
      <c r="AB37" s="521"/>
      <c r="AC37" s="521"/>
      <c r="AD37" s="50"/>
      <c r="AE37" s="494"/>
      <c r="AF37" s="494"/>
      <c r="AG37" s="494"/>
      <c r="AH37" s="494"/>
      <c r="AI37" s="494"/>
      <c r="AJ37" s="494"/>
      <c r="AK37" s="494"/>
      <c r="AL37" s="494"/>
      <c r="AM37" s="494"/>
      <c r="AN37" s="235"/>
      <c r="AO37" s="235"/>
      <c r="AP37" s="235"/>
      <c r="AQ37" s="235"/>
      <c r="AR37" s="235"/>
    </row>
    <row r="38" spans="1:44" s="236" customFormat="1" ht="44.25" customHeight="1">
      <c r="A38" s="234"/>
      <c r="B38" s="306" t="str">
        <f t="shared" si="0"/>
        <v>23.</v>
      </c>
      <c r="C38" s="473" t="str">
        <f>'Attributes list'!A25</f>
        <v/>
      </c>
      <c r="D38" s="473"/>
      <c r="E38" s="473"/>
      <c r="F38" s="473"/>
      <c r="G38" s="473"/>
      <c r="H38" s="473"/>
      <c r="I38" s="474"/>
      <c r="J38" s="467"/>
      <c r="K38" s="468"/>
      <c r="L38" s="468"/>
      <c r="M38" s="468"/>
      <c r="N38" s="468"/>
      <c r="O38" s="468"/>
      <c r="P38" s="468"/>
      <c r="Q38" s="468"/>
      <c r="R38" s="468"/>
      <c r="S38" s="469"/>
      <c r="T38" s="305" t="str">
        <f>IF(J38="","",IFERROR(VLOOKUP(J38,Übersetzungen!$A:$B,2,FALSE),J38))</f>
        <v/>
      </c>
      <c r="U38" s="521"/>
      <c r="V38" s="521"/>
      <c r="W38" s="521"/>
      <c r="X38" s="521"/>
      <c r="Y38" s="521"/>
      <c r="Z38" s="521"/>
      <c r="AA38" s="521"/>
      <c r="AB38" s="521"/>
      <c r="AC38" s="521"/>
      <c r="AD38" s="50"/>
      <c r="AE38" s="494"/>
      <c r="AF38" s="494"/>
      <c r="AG38" s="494"/>
      <c r="AH38" s="494"/>
      <c r="AI38" s="494"/>
      <c r="AJ38" s="494"/>
      <c r="AK38" s="494"/>
      <c r="AL38" s="494"/>
      <c r="AM38" s="494"/>
      <c r="AN38" s="235"/>
      <c r="AO38" s="235"/>
      <c r="AP38" s="235"/>
      <c r="AQ38" s="235"/>
      <c r="AR38" s="235"/>
    </row>
    <row r="39" spans="1:44" s="236" customFormat="1" ht="44.25" customHeight="1">
      <c r="A39" s="234"/>
      <c r="B39" s="306" t="str">
        <f t="shared" si="0"/>
        <v>24.</v>
      </c>
      <c r="C39" s="473" t="str">
        <f>'Attributes list'!A26</f>
        <v/>
      </c>
      <c r="D39" s="473"/>
      <c r="E39" s="473"/>
      <c r="F39" s="473"/>
      <c r="G39" s="473"/>
      <c r="H39" s="473"/>
      <c r="I39" s="474"/>
      <c r="J39" s="467"/>
      <c r="K39" s="468"/>
      <c r="L39" s="468"/>
      <c r="M39" s="468"/>
      <c r="N39" s="468"/>
      <c r="O39" s="468"/>
      <c r="P39" s="468"/>
      <c r="Q39" s="468"/>
      <c r="R39" s="468"/>
      <c r="S39" s="469"/>
      <c r="T39" s="305" t="str">
        <f>IF(J39="","",IFERROR(VLOOKUP(J39,Übersetzungen!$A:$B,2,FALSE),J39))</f>
        <v/>
      </c>
      <c r="U39" s="521"/>
      <c r="V39" s="521"/>
      <c r="W39" s="521"/>
      <c r="X39" s="521"/>
      <c r="Y39" s="521"/>
      <c r="Z39" s="521"/>
      <c r="AA39" s="521"/>
      <c r="AB39" s="521"/>
      <c r="AC39" s="521"/>
      <c r="AD39" s="50"/>
      <c r="AE39" s="494"/>
      <c r="AF39" s="494"/>
      <c r="AG39" s="494"/>
      <c r="AH39" s="494"/>
      <c r="AI39" s="494"/>
      <c r="AJ39" s="494"/>
      <c r="AK39" s="494"/>
      <c r="AL39" s="494"/>
      <c r="AM39" s="494"/>
      <c r="AN39" s="235"/>
      <c r="AO39" s="235"/>
      <c r="AP39" s="235"/>
      <c r="AQ39" s="235"/>
      <c r="AR39" s="235"/>
    </row>
    <row r="40" spans="1:44" s="236" customFormat="1" ht="44.25" customHeight="1">
      <c r="A40" s="234"/>
      <c r="B40" s="306" t="str">
        <f t="shared" si="0"/>
        <v>25.</v>
      </c>
      <c r="C40" s="473" t="str">
        <f>'Attributes list'!A27</f>
        <v/>
      </c>
      <c r="D40" s="473"/>
      <c r="E40" s="473"/>
      <c r="F40" s="473"/>
      <c r="G40" s="473"/>
      <c r="H40" s="473"/>
      <c r="I40" s="474"/>
      <c r="J40" s="467"/>
      <c r="K40" s="468"/>
      <c r="L40" s="468"/>
      <c r="M40" s="468"/>
      <c r="N40" s="468"/>
      <c r="O40" s="468"/>
      <c r="P40" s="468"/>
      <c r="Q40" s="468"/>
      <c r="R40" s="468"/>
      <c r="S40" s="469"/>
      <c r="T40" s="305" t="str">
        <f>IF(J40="","",IFERROR(VLOOKUP(J40,Übersetzungen!$A:$B,2,FALSE),J40))</f>
        <v/>
      </c>
      <c r="U40" s="521"/>
      <c r="V40" s="521"/>
      <c r="W40" s="521"/>
      <c r="X40" s="521"/>
      <c r="Y40" s="521"/>
      <c r="Z40" s="521"/>
      <c r="AA40" s="521"/>
      <c r="AB40" s="521"/>
      <c r="AC40" s="521"/>
      <c r="AD40" s="50"/>
      <c r="AE40" s="494"/>
      <c r="AF40" s="494"/>
      <c r="AG40" s="494"/>
      <c r="AH40" s="494"/>
      <c r="AI40" s="494"/>
      <c r="AJ40" s="494"/>
      <c r="AK40" s="494"/>
      <c r="AL40" s="494"/>
      <c r="AM40" s="494"/>
      <c r="AN40" s="235"/>
      <c r="AO40" s="235"/>
      <c r="AP40" s="235"/>
      <c r="AQ40" s="235"/>
      <c r="AR40" s="235"/>
    </row>
    <row r="41" spans="1:44" s="236" customFormat="1" ht="44.25" customHeight="1">
      <c r="A41" s="234"/>
      <c r="B41" s="306" t="str">
        <f t="shared" si="0"/>
        <v>26.</v>
      </c>
      <c r="C41" s="473" t="str">
        <f>'Attributes list'!A28</f>
        <v/>
      </c>
      <c r="D41" s="473"/>
      <c r="E41" s="473"/>
      <c r="F41" s="473"/>
      <c r="G41" s="473"/>
      <c r="H41" s="473"/>
      <c r="I41" s="474"/>
      <c r="J41" s="467"/>
      <c r="K41" s="468"/>
      <c r="L41" s="468"/>
      <c r="M41" s="468"/>
      <c r="N41" s="468"/>
      <c r="O41" s="468"/>
      <c r="P41" s="468"/>
      <c r="Q41" s="468"/>
      <c r="R41" s="468"/>
      <c r="S41" s="469"/>
      <c r="T41" s="305" t="str">
        <f>IF(J41="","",IFERROR(VLOOKUP(J41,Übersetzungen!$A:$B,2,FALSE),J41))</f>
        <v/>
      </c>
      <c r="U41" s="521"/>
      <c r="V41" s="521"/>
      <c r="W41" s="521"/>
      <c r="X41" s="521"/>
      <c r="Y41" s="521"/>
      <c r="Z41" s="521"/>
      <c r="AA41" s="521"/>
      <c r="AB41" s="521"/>
      <c r="AC41" s="521"/>
      <c r="AD41" s="50"/>
      <c r="AE41" s="494"/>
      <c r="AF41" s="494"/>
      <c r="AG41" s="494"/>
      <c r="AH41" s="494"/>
      <c r="AI41" s="494"/>
      <c r="AJ41" s="494"/>
      <c r="AK41" s="494"/>
      <c r="AL41" s="494"/>
      <c r="AM41" s="494"/>
      <c r="AN41" s="235"/>
      <c r="AO41" s="235"/>
      <c r="AP41" s="235"/>
      <c r="AQ41" s="235"/>
      <c r="AR41" s="235"/>
    </row>
    <row r="42" spans="1:44" s="236" customFormat="1" ht="44.25" customHeight="1">
      <c r="A42" s="234"/>
      <c r="B42" s="306" t="str">
        <f t="shared" si="0"/>
        <v>27.</v>
      </c>
      <c r="C42" s="473" t="str">
        <f>'Attributes list'!A27</f>
        <v/>
      </c>
      <c r="D42" s="473"/>
      <c r="E42" s="473"/>
      <c r="F42" s="473"/>
      <c r="G42" s="473"/>
      <c r="H42" s="473"/>
      <c r="I42" s="474"/>
      <c r="J42" s="467"/>
      <c r="K42" s="468"/>
      <c r="L42" s="468"/>
      <c r="M42" s="468"/>
      <c r="N42" s="468"/>
      <c r="O42" s="468"/>
      <c r="P42" s="468"/>
      <c r="Q42" s="468"/>
      <c r="R42" s="468"/>
      <c r="S42" s="469"/>
      <c r="T42" s="305" t="str">
        <f>IF(J42="","",IFERROR(VLOOKUP(J42,Übersetzungen!$A:$B,2,FALSE),J42))</f>
        <v/>
      </c>
      <c r="U42" s="521"/>
      <c r="V42" s="521"/>
      <c r="W42" s="521"/>
      <c r="X42" s="521"/>
      <c r="Y42" s="521"/>
      <c r="Z42" s="521"/>
      <c r="AA42" s="521"/>
      <c r="AB42" s="521"/>
      <c r="AC42" s="521"/>
      <c r="AD42" s="50"/>
      <c r="AE42" s="494"/>
      <c r="AF42" s="494"/>
      <c r="AG42" s="494"/>
      <c r="AH42" s="494"/>
      <c r="AI42" s="494"/>
      <c r="AJ42" s="494"/>
      <c r="AK42" s="494"/>
      <c r="AL42" s="494"/>
      <c r="AM42" s="494"/>
      <c r="AN42" s="235"/>
      <c r="AO42" s="235"/>
      <c r="AP42" s="235"/>
      <c r="AQ42" s="235"/>
      <c r="AR42" s="235"/>
    </row>
    <row r="43" spans="1:44" s="236" customFormat="1" ht="44.25" customHeight="1">
      <c r="A43" s="234"/>
      <c r="B43" s="306" t="str">
        <f t="shared" si="0"/>
        <v>28.</v>
      </c>
      <c r="C43" s="473" t="str">
        <f>'Attributes list'!A28</f>
        <v/>
      </c>
      <c r="D43" s="473"/>
      <c r="E43" s="473"/>
      <c r="F43" s="473"/>
      <c r="G43" s="473"/>
      <c r="H43" s="473"/>
      <c r="I43" s="474"/>
      <c r="J43" s="467"/>
      <c r="K43" s="468"/>
      <c r="L43" s="468"/>
      <c r="M43" s="468"/>
      <c r="N43" s="468"/>
      <c r="O43" s="468"/>
      <c r="P43" s="468"/>
      <c r="Q43" s="468"/>
      <c r="R43" s="468"/>
      <c r="S43" s="469"/>
      <c r="T43" s="305" t="str">
        <f>IF(J43="","",IFERROR(VLOOKUP(J43,Übersetzungen!$A:$B,2,FALSE),J43))</f>
        <v/>
      </c>
      <c r="U43" s="521"/>
      <c r="V43" s="521"/>
      <c r="W43" s="521"/>
      <c r="X43" s="521"/>
      <c r="Y43" s="521"/>
      <c r="Z43" s="521"/>
      <c r="AA43" s="521"/>
      <c r="AB43" s="521"/>
      <c r="AC43" s="521"/>
      <c r="AD43" s="50"/>
      <c r="AE43" s="494"/>
      <c r="AF43" s="494"/>
      <c r="AG43" s="494"/>
      <c r="AH43" s="494"/>
      <c r="AI43" s="494"/>
      <c r="AJ43" s="494"/>
      <c r="AK43" s="494"/>
      <c r="AL43" s="494"/>
      <c r="AM43" s="494"/>
      <c r="AN43" s="235"/>
      <c r="AO43" s="235"/>
      <c r="AP43" s="235"/>
      <c r="AQ43" s="235"/>
      <c r="AR43" s="235"/>
    </row>
    <row r="44" spans="1:44" s="236" customFormat="1" ht="44.25" customHeight="1">
      <c r="A44" s="234"/>
      <c r="B44" s="306" t="str">
        <f t="shared" si="0"/>
        <v>29.</v>
      </c>
      <c r="C44" s="473" t="str">
        <f>'Attributes list'!A29</f>
        <v/>
      </c>
      <c r="D44" s="473"/>
      <c r="E44" s="473"/>
      <c r="F44" s="473"/>
      <c r="G44" s="473"/>
      <c r="H44" s="473"/>
      <c r="I44" s="474"/>
      <c r="J44" s="467"/>
      <c r="K44" s="468"/>
      <c r="L44" s="468"/>
      <c r="M44" s="468"/>
      <c r="N44" s="468"/>
      <c r="O44" s="468"/>
      <c r="P44" s="468"/>
      <c r="Q44" s="468"/>
      <c r="R44" s="468"/>
      <c r="S44" s="469"/>
      <c r="T44" s="305" t="str">
        <f>IF(J44="","",IFERROR(VLOOKUP(J44,Übersetzungen!$A:$B,2,FALSE),J44))</f>
        <v/>
      </c>
      <c r="U44" s="521"/>
      <c r="V44" s="521"/>
      <c r="W44" s="521"/>
      <c r="X44" s="521"/>
      <c r="Y44" s="521"/>
      <c r="Z44" s="521"/>
      <c r="AA44" s="521"/>
      <c r="AB44" s="521"/>
      <c r="AC44" s="521"/>
      <c r="AD44" s="50"/>
      <c r="AE44" s="494"/>
      <c r="AF44" s="494"/>
      <c r="AG44" s="494"/>
      <c r="AH44" s="494"/>
      <c r="AI44" s="494"/>
      <c r="AJ44" s="494"/>
      <c r="AK44" s="494"/>
      <c r="AL44" s="494"/>
      <c r="AM44" s="494"/>
      <c r="AN44" s="235"/>
      <c r="AO44" s="235"/>
      <c r="AP44" s="235"/>
      <c r="AQ44" s="235"/>
      <c r="AR44" s="235"/>
    </row>
    <row r="45" spans="1:44" s="236" customFormat="1" ht="44.25" customHeight="1">
      <c r="A45" s="234"/>
      <c r="B45" s="306" t="str">
        <f t="shared" si="0"/>
        <v>30.</v>
      </c>
      <c r="C45" s="473" t="str">
        <f>'Attributes list'!A30</f>
        <v/>
      </c>
      <c r="D45" s="473"/>
      <c r="E45" s="473"/>
      <c r="F45" s="473"/>
      <c r="G45" s="473"/>
      <c r="H45" s="473"/>
      <c r="I45" s="474"/>
      <c r="J45" s="467"/>
      <c r="K45" s="468"/>
      <c r="L45" s="468"/>
      <c r="M45" s="468"/>
      <c r="N45" s="468"/>
      <c r="O45" s="468"/>
      <c r="P45" s="468"/>
      <c r="Q45" s="468"/>
      <c r="R45" s="468"/>
      <c r="S45" s="469"/>
      <c r="T45" s="305" t="str">
        <f>IF(J45="","",IFERROR(VLOOKUP(J45,Übersetzungen!$A:$B,2,FALSE),J45))</f>
        <v/>
      </c>
      <c r="U45" s="521"/>
      <c r="V45" s="521"/>
      <c r="W45" s="521"/>
      <c r="X45" s="521"/>
      <c r="Y45" s="521"/>
      <c r="Z45" s="521"/>
      <c r="AA45" s="521"/>
      <c r="AB45" s="521"/>
      <c r="AC45" s="521"/>
      <c r="AD45" s="50"/>
      <c r="AE45" s="494"/>
      <c r="AF45" s="494"/>
      <c r="AG45" s="494"/>
      <c r="AH45" s="494"/>
      <c r="AI45" s="494"/>
      <c r="AJ45" s="494"/>
      <c r="AK45" s="494"/>
      <c r="AL45" s="494"/>
      <c r="AM45" s="494"/>
      <c r="AN45" s="235"/>
      <c r="AO45" s="235"/>
      <c r="AP45" s="235"/>
      <c r="AQ45" s="235"/>
      <c r="AR45" s="235"/>
    </row>
    <row r="46" spans="1:44" s="236" customFormat="1" ht="44.25" customHeight="1" thickBot="1">
      <c r="A46" s="234"/>
      <c r="B46" s="302"/>
      <c r="C46" s="528" t="str">
        <f>'Attributes list'!A31</f>
        <v/>
      </c>
      <c r="D46" s="528"/>
      <c r="E46" s="528"/>
      <c r="F46" s="528"/>
      <c r="G46" s="528"/>
      <c r="H46" s="528"/>
      <c r="I46" s="529"/>
      <c r="J46" s="522"/>
      <c r="K46" s="523"/>
      <c r="L46" s="523"/>
      <c r="M46" s="523"/>
      <c r="N46" s="523"/>
      <c r="O46" s="523"/>
      <c r="P46" s="523"/>
      <c r="Q46" s="523"/>
      <c r="R46" s="523"/>
      <c r="S46" s="524"/>
      <c r="T46" s="305" t="str">
        <f>IF(J46="","",IFERROR(VLOOKUP(J46,Übersetzungen!$A:$B,2,FALSE),J46))</f>
        <v/>
      </c>
      <c r="U46" s="521"/>
      <c r="V46" s="521"/>
      <c r="W46" s="521"/>
      <c r="X46" s="521"/>
      <c r="Y46" s="521"/>
      <c r="Z46" s="521"/>
      <c r="AA46" s="521"/>
      <c r="AB46" s="521"/>
      <c r="AC46" s="521"/>
      <c r="AD46" s="50"/>
      <c r="AE46" s="494"/>
      <c r="AF46" s="494"/>
      <c r="AG46" s="494"/>
      <c r="AH46" s="494"/>
      <c r="AI46" s="494"/>
      <c r="AJ46" s="494"/>
      <c r="AK46" s="494"/>
      <c r="AL46" s="494"/>
      <c r="AM46" s="494"/>
      <c r="AN46" s="235"/>
      <c r="AO46" s="235"/>
      <c r="AP46" s="235"/>
      <c r="AQ46" s="235"/>
      <c r="AR46" s="235"/>
    </row>
    <row r="47" spans="1:44" s="236" customFormat="1" ht="16" customHeight="1">
      <c r="A47" s="234"/>
      <c r="B47" s="239"/>
      <c r="C47" s="240"/>
      <c r="D47" s="240"/>
      <c r="E47" s="240"/>
      <c r="F47" s="240"/>
      <c r="G47" s="240"/>
      <c r="H47" s="240"/>
      <c r="I47" s="240"/>
      <c r="J47" s="507" t="s">
        <v>3523</v>
      </c>
      <c r="K47" s="508"/>
      <c r="L47" s="508"/>
      <c r="M47" s="508"/>
      <c r="N47" s="509"/>
      <c r="O47" s="507" t="s">
        <v>3524</v>
      </c>
      <c r="P47" s="508"/>
      <c r="Q47" s="508"/>
      <c r="R47" s="508"/>
      <c r="S47" s="527"/>
      <c r="T47" s="209"/>
      <c r="U47" s="521"/>
      <c r="V47" s="521"/>
      <c r="W47" s="521"/>
      <c r="X47" s="521"/>
      <c r="Y47" s="521"/>
      <c r="Z47" s="521"/>
      <c r="AA47" s="521"/>
      <c r="AB47" s="521"/>
      <c r="AC47" s="521"/>
      <c r="AD47" s="50"/>
      <c r="AE47" s="494"/>
      <c r="AF47" s="494"/>
      <c r="AG47" s="494"/>
      <c r="AH47" s="494"/>
      <c r="AI47" s="494"/>
      <c r="AJ47" s="494"/>
      <c r="AK47" s="494"/>
      <c r="AL47" s="494"/>
      <c r="AM47" s="494"/>
      <c r="AN47" s="235"/>
      <c r="AO47" s="235"/>
      <c r="AP47" s="235"/>
      <c r="AQ47" s="235"/>
      <c r="AR47" s="235"/>
    </row>
    <row r="48" spans="1:44" s="236" customFormat="1" ht="44.25" customHeight="1">
      <c r="A48" s="234"/>
      <c r="B48" s="525" t="str">
        <f>'Attributes list'!A32</f>
        <v/>
      </c>
      <c r="C48" s="526"/>
      <c r="D48" s="526"/>
      <c r="E48" s="526"/>
      <c r="F48" s="526"/>
      <c r="G48" s="526"/>
      <c r="H48" s="526"/>
      <c r="I48" s="526"/>
      <c r="J48" s="241"/>
      <c r="K48" s="242"/>
      <c r="L48" s="245"/>
      <c r="M48" s="202" t="s">
        <v>2044</v>
      </c>
      <c r="N48" s="309" cm="1">
        <f t="array" ref="N48">IFERROR(INDEX(_xlfn._xlws.FILTER('Angabe Länge'!$D$2:$D$200,('Angabe Länge'!$A$2:$A$200=J48)*(L48&gt;='Angabe Länge'!$B$2:$B$200)*(L48&lt;='Angabe Länge'!$C$2:$C$200)),1),"")</f>
        <v>0</v>
      </c>
      <c r="O48" s="241"/>
      <c r="P48" s="242"/>
      <c r="Q48" s="247"/>
      <c r="R48" s="202" t="s">
        <v>2044</v>
      </c>
      <c r="S48" s="307" cm="1">
        <f t="array" ref="S48">IFERROR(INDEX(_xlfn._xlws.FILTER('Angabe Länge'!$D$2:$D$200,('Angabe Länge'!$A$2:$A$200=O48)*(Q48&gt;='Angabe Länge'!$B$2:$B$200)*(Q48&lt;='Angabe Länge'!$C$2:$C$200)),1),"")</f>
        <v>0</v>
      </c>
      <c r="T48" s="305" t="str">
        <f>IF(B48="","",IFERROR(VLOOKUP(B48,Übersetzungen!$A:$B,2,FALSE),B48))</f>
        <v/>
      </c>
      <c r="U48" s="521"/>
      <c r="V48" s="521"/>
      <c r="W48" s="521"/>
      <c r="X48" s="521"/>
      <c r="Y48" s="521"/>
      <c r="Z48" s="521"/>
      <c r="AA48" s="521"/>
      <c r="AB48" s="521"/>
      <c r="AC48" s="521"/>
      <c r="AD48" s="50"/>
      <c r="AE48" s="494"/>
      <c r="AF48" s="494"/>
      <c r="AG48" s="494"/>
      <c r="AH48" s="494"/>
      <c r="AI48" s="494"/>
      <c r="AJ48" s="494"/>
      <c r="AK48" s="494"/>
      <c r="AL48" s="494"/>
      <c r="AM48" s="494"/>
      <c r="AN48" s="235"/>
      <c r="AO48" s="235"/>
      <c r="AP48" s="235"/>
      <c r="AQ48" s="235"/>
      <c r="AR48" s="235"/>
    </row>
    <row r="49" spans="1:46" s="236" customFormat="1" ht="44.25" customHeight="1" thickBot="1">
      <c r="A49" s="234"/>
      <c r="B49" s="465" t="str">
        <f>'Attributes list'!A33</f>
        <v/>
      </c>
      <c r="C49" s="466"/>
      <c r="D49" s="466"/>
      <c r="E49" s="466"/>
      <c r="F49" s="466"/>
      <c r="G49" s="466"/>
      <c r="H49" s="466"/>
      <c r="I49" s="466"/>
      <c r="J49" s="244"/>
      <c r="K49" s="243"/>
      <c r="L49" s="246"/>
      <c r="M49" s="203" t="s">
        <v>2044</v>
      </c>
      <c r="N49" s="310">
        <f>IF(N48="","",IFERROR(VLOOKUP(N48,Übersetzungen!$A:$B,2,FALSE),N48))</f>
        <v>0</v>
      </c>
      <c r="O49" s="244"/>
      <c r="P49" s="243"/>
      <c r="Q49" s="248"/>
      <c r="R49" s="203" t="s">
        <v>2044</v>
      </c>
      <c r="S49" s="308">
        <f>IF(S48="","",IFERROR(VLOOKUP(S48,Übersetzungen!$A:$B,2,FALSE),S48))</f>
        <v>0</v>
      </c>
      <c r="T49" s="305" t="str">
        <f>IF(B49="","",IFERROR(VLOOKUP(B49,Übersetzungen!$A:$B,2,FALSE),B49))</f>
        <v/>
      </c>
      <c r="U49" s="521"/>
      <c r="V49" s="521"/>
      <c r="W49" s="521"/>
      <c r="X49" s="521"/>
      <c r="Y49" s="521"/>
      <c r="Z49" s="521"/>
      <c r="AA49" s="521"/>
      <c r="AB49" s="521"/>
      <c r="AC49" s="521"/>
      <c r="AD49" s="50"/>
      <c r="AE49" s="494"/>
      <c r="AF49" s="494"/>
      <c r="AG49" s="494"/>
      <c r="AH49" s="494"/>
      <c r="AI49" s="494"/>
      <c r="AJ49" s="494"/>
      <c r="AK49" s="494"/>
      <c r="AL49" s="494"/>
      <c r="AM49" s="494"/>
      <c r="AN49" s="235"/>
      <c r="AO49" s="235"/>
      <c r="AP49" s="235"/>
      <c r="AQ49" s="235"/>
      <c r="AR49" s="235"/>
    </row>
    <row r="50" spans="1:46" ht="7.15" customHeight="1">
      <c r="A50" s="50"/>
      <c r="B50" s="50"/>
      <c r="C50" s="50"/>
      <c r="D50" s="50"/>
      <c r="E50" s="50"/>
      <c r="F50" s="50"/>
      <c r="G50" s="50"/>
      <c r="H50" s="50"/>
      <c r="I50" s="50"/>
      <c r="J50" s="50"/>
      <c r="K50" s="50"/>
      <c r="L50" s="226"/>
      <c r="M50" s="50"/>
      <c r="N50" s="50"/>
      <c r="O50" s="50"/>
      <c r="P50" s="50"/>
      <c r="Q50" s="50"/>
      <c r="R50" s="50"/>
      <c r="S50" s="50"/>
      <c r="T50" s="50"/>
      <c r="U50" s="50"/>
      <c r="V50" s="50"/>
      <c r="W50" s="50"/>
      <c r="X50" s="50"/>
      <c r="Y50" s="50"/>
      <c r="Z50" s="50"/>
      <c r="AA50" s="50"/>
      <c r="AB50" s="50"/>
      <c r="AC50" s="50"/>
      <c r="AD50" s="50"/>
      <c r="AE50" s="50"/>
      <c r="AF50" s="50"/>
      <c r="AG50" s="50"/>
      <c r="AH50" s="50"/>
      <c r="AI50" s="50"/>
      <c r="AJ50" s="230"/>
      <c r="AK50" s="231"/>
      <c r="AL50" s="231"/>
      <c r="AM50" s="50"/>
      <c r="AN50" s="50"/>
      <c r="AO50" s="50"/>
      <c r="AP50" s="50"/>
      <c r="AQ50" s="50"/>
      <c r="AR50" s="50"/>
    </row>
    <row r="51" spans="1:46" ht="9.65" customHeight="1">
      <c r="A51" s="222"/>
      <c r="B51" s="222"/>
      <c r="C51" s="222"/>
      <c r="D51" s="222"/>
      <c r="E51" s="222"/>
      <c r="F51" s="222"/>
      <c r="G51" s="222"/>
      <c r="H51" s="222"/>
      <c r="I51" s="222"/>
      <c r="J51" s="226"/>
      <c r="K51" s="226"/>
      <c r="L51" s="226"/>
      <c r="M51" s="226"/>
      <c r="N51" s="226"/>
      <c r="O51" s="226"/>
      <c r="P51" s="226"/>
      <c r="Q51" s="226"/>
      <c r="R51" s="226"/>
      <c r="S51" s="226"/>
      <c r="T51" s="226"/>
      <c r="U51" s="226"/>
      <c r="V51" s="226"/>
      <c r="W51" s="50"/>
      <c r="X51" s="50"/>
      <c r="Y51" s="50"/>
      <c r="Z51" s="50"/>
      <c r="AA51" s="50"/>
      <c r="AB51" s="50"/>
      <c r="AC51" s="50"/>
      <c r="AD51" s="50"/>
      <c r="AE51" s="50"/>
      <c r="AF51" s="50"/>
      <c r="AG51" s="50"/>
      <c r="AH51" s="50"/>
      <c r="AI51" s="50"/>
      <c r="AJ51" s="50"/>
      <c r="AK51" s="50"/>
      <c r="AL51" s="50"/>
      <c r="AM51" s="50"/>
      <c r="AN51" s="50"/>
      <c r="AO51" s="50"/>
      <c r="AP51" s="50"/>
      <c r="AQ51" s="50"/>
      <c r="AR51" s="50"/>
    </row>
    <row r="52" spans="1:46">
      <c r="A52" s="222"/>
      <c r="B52" s="222"/>
      <c r="C52" s="222"/>
      <c r="D52" s="222"/>
      <c r="E52" s="222"/>
      <c r="F52" s="222"/>
      <c r="G52" s="222"/>
      <c r="H52" s="222"/>
      <c r="I52" s="222"/>
      <c r="J52" s="226"/>
      <c r="K52" s="226"/>
      <c r="L52" s="226"/>
      <c r="M52" s="226"/>
      <c r="N52" s="226"/>
      <c r="O52" s="226"/>
      <c r="P52" s="226"/>
      <c r="Q52" s="226"/>
      <c r="R52" s="226"/>
      <c r="S52" s="226"/>
      <c r="T52" s="226"/>
      <c r="U52" s="226"/>
      <c r="V52" s="226"/>
      <c r="W52" s="50"/>
      <c r="X52" s="50"/>
      <c r="Y52" s="50"/>
      <c r="Z52" s="50"/>
      <c r="AA52" s="50"/>
      <c r="AB52" s="50"/>
      <c r="AC52" s="50"/>
      <c r="AD52" s="50"/>
      <c r="AE52" s="50"/>
      <c r="AF52" s="50"/>
      <c r="AG52" s="50"/>
      <c r="AH52" s="50"/>
      <c r="AI52" s="50"/>
      <c r="AJ52" s="50"/>
      <c r="AK52" s="50"/>
      <c r="AL52" s="50"/>
      <c r="AM52" s="50"/>
      <c r="AN52" s="50"/>
      <c r="AO52" s="50"/>
      <c r="AP52" s="50"/>
      <c r="AQ52" s="50"/>
      <c r="AR52" s="50"/>
      <c r="AS52" s="237"/>
      <c r="AT52" s="237"/>
    </row>
    <row r="53" spans="1:46">
      <c r="A53" s="222"/>
      <c r="B53" s="222"/>
      <c r="C53" s="222"/>
      <c r="D53" s="222"/>
      <c r="E53" s="222"/>
      <c r="F53" s="222"/>
      <c r="G53" s="222"/>
      <c r="H53" s="222"/>
      <c r="I53" s="222"/>
      <c r="J53" s="226"/>
      <c r="K53" s="226"/>
      <c r="L53" s="226"/>
      <c r="M53" s="226"/>
      <c r="N53" s="226"/>
      <c r="O53" s="226"/>
      <c r="P53" s="226"/>
      <c r="Q53" s="226"/>
      <c r="R53" s="226"/>
      <c r="S53" s="226"/>
      <c r="T53" s="226"/>
      <c r="U53" s="226"/>
      <c r="V53" s="226"/>
      <c r="W53" s="50"/>
      <c r="X53" s="50"/>
      <c r="Y53" s="50"/>
      <c r="Z53" s="50"/>
      <c r="AA53" s="50"/>
      <c r="AB53" s="50"/>
      <c r="AC53" s="50"/>
      <c r="AD53" s="50"/>
      <c r="AE53" s="50"/>
      <c r="AF53" s="50"/>
      <c r="AG53" s="50"/>
      <c r="AH53" s="50"/>
      <c r="AI53" s="50"/>
      <c r="AJ53" s="50"/>
      <c r="AK53" s="50"/>
      <c r="AL53" s="50"/>
      <c r="AM53" s="50"/>
      <c r="AN53" s="50"/>
      <c r="AO53" s="50"/>
      <c r="AP53" s="50"/>
      <c r="AQ53" s="50"/>
      <c r="AR53" s="50"/>
    </row>
    <row r="54" spans="1:46">
      <c r="A54" s="222"/>
      <c r="B54" s="222"/>
      <c r="C54" s="222"/>
      <c r="D54" s="222"/>
      <c r="E54" s="222"/>
      <c r="F54" s="222"/>
      <c r="G54" s="222"/>
      <c r="H54" s="222"/>
      <c r="I54" s="222"/>
      <c r="J54" s="226"/>
      <c r="K54" s="226"/>
      <c r="L54" s="226"/>
      <c r="M54" s="226"/>
      <c r="N54" s="226"/>
      <c r="O54" s="226"/>
      <c r="P54" s="226"/>
      <c r="Q54" s="226"/>
      <c r="R54" s="226"/>
      <c r="S54" s="226"/>
      <c r="T54" s="226"/>
      <c r="U54" s="226"/>
      <c r="V54" s="226"/>
      <c r="W54" s="50"/>
      <c r="X54" s="50"/>
      <c r="Y54" s="50"/>
      <c r="Z54" s="50"/>
      <c r="AA54" s="50"/>
      <c r="AB54" s="50"/>
      <c r="AC54" s="50"/>
      <c r="AD54" s="50"/>
      <c r="AE54" s="50"/>
      <c r="AF54" s="50"/>
      <c r="AG54" s="50"/>
      <c r="AH54" s="50"/>
      <c r="AI54" s="50"/>
      <c r="AJ54" s="50"/>
      <c r="AK54" s="50"/>
      <c r="AL54" s="50"/>
      <c r="AM54" s="50"/>
      <c r="AN54" s="50"/>
      <c r="AO54" s="50"/>
      <c r="AP54" s="50"/>
      <c r="AQ54" s="50"/>
      <c r="AR54" s="50"/>
    </row>
    <row r="55" spans="1:46">
      <c r="A55" s="222"/>
      <c r="B55" s="222"/>
      <c r="C55" s="222"/>
      <c r="D55" s="222"/>
      <c r="E55" s="222"/>
      <c r="F55" s="222"/>
      <c r="G55" s="222"/>
      <c r="H55" s="222"/>
      <c r="I55" s="222"/>
      <c r="J55" s="226"/>
      <c r="K55" s="226"/>
      <c r="L55" s="226"/>
      <c r="M55" s="226"/>
      <c r="N55" s="226"/>
      <c r="O55" s="226"/>
      <c r="P55" s="226"/>
      <c r="Q55" s="226"/>
      <c r="R55" s="226"/>
      <c r="S55" s="226"/>
      <c r="T55" s="226"/>
      <c r="U55" s="226"/>
      <c r="V55" s="226"/>
      <c r="W55" s="50"/>
      <c r="X55" s="50"/>
      <c r="Y55" s="50"/>
      <c r="Z55" s="50"/>
      <c r="AA55" s="50"/>
      <c r="AB55" s="50"/>
      <c r="AC55" s="50"/>
      <c r="AD55" s="50"/>
      <c r="AE55" s="50"/>
      <c r="AF55" s="50"/>
      <c r="AG55" s="50"/>
      <c r="AH55" s="50"/>
      <c r="AI55" s="50"/>
      <c r="AJ55" s="50"/>
      <c r="AK55" s="50"/>
      <c r="AL55" s="50"/>
      <c r="AM55" s="50"/>
      <c r="AN55" s="50"/>
      <c r="AO55" s="50"/>
      <c r="AP55" s="50"/>
      <c r="AQ55" s="50"/>
      <c r="AR55" s="50"/>
    </row>
    <row r="56" spans="1:46">
      <c r="A56" s="222"/>
      <c r="B56" s="222"/>
      <c r="C56" s="222"/>
      <c r="D56" s="222"/>
      <c r="E56" s="222"/>
      <c r="F56" s="222"/>
      <c r="G56" s="222"/>
      <c r="H56" s="222"/>
      <c r="I56" s="222"/>
      <c r="J56" s="226"/>
      <c r="K56" s="226"/>
      <c r="L56" s="226"/>
      <c r="M56" s="226"/>
      <c r="N56" s="226"/>
      <c r="O56" s="226"/>
      <c r="P56" s="226"/>
      <c r="Q56" s="226"/>
      <c r="R56" s="226"/>
      <c r="S56" s="226"/>
      <c r="T56" s="226"/>
      <c r="U56" s="226"/>
      <c r="V56" s="226"/>
      <c r="W56" s="50"/>
      <c r="X56" s="50"/>
      <c r="Y56" s="50"/>
      <c r="Z56" s="50"/>
      <c r="AA56" s="50"/>
      <c r="AB56" s="50"/>
      <c r="AC56" s="50"/>
      <c r="AD56" s="50"/>
      <c r="AE56" s="50"/>
      <c r="AF56" s="50"/>
      <c r="AG56" s="50"/>
      <c r="AH56" s="50"/>
      <c r="AI56" s="50"/>
      <c r="AJ56" s="50"/>
      <c r="AK56" s="50"/>
      <c r="AL56" s="50"/>
      <c r="AM56" s="50"/>
      <c r="AN56" s="50"/>
      <c r="AO56" s="50"/>
      <c r="AP56" s="50"/>
      <c r="AQ56" s="50"/>
      <c r="AR56" s="50"/>
    </row>
    <row r="57" spans="1:46">
      <c r="A57" s="222"/>
      <c r="B57" s="222"/>
      <c r="C57" s="222"/>
      <c r="D57" s="222"/>
      <c r="E57" s="222"/>
      <c r="F57" s="222"/>
      <c r="G57" s="222"/>
      <c r="H57" s="222"/>
      <c r="I57" s="222"/>
      <c r="J57" s="226"/>
      <c r="K57" s="226"/>
      <c r="L57" s="226"/>
      <c r="M57" s="226"/>
      <c r="N57" s="226"/>
      <c r="O57" s="226"/>
      <c r="P57" s="226"/>
      <c r="Q57" s="226"/>
      <c r="R57" s="226"/>
      <c r="S57" s="226"/>
      <c r="T57" s="226"/>
      <c r="U57" s="226"/>
      <c r="V57" s="226"/>
      <c r="W57" s="50"/>
      <c r="X57" s="50"/>
      <c r="Y57" s="50"/>
      <c r="Z57" s="50"/>
      <c r="AA57" s="50"/>
      <c r="AB57" s="50"/>
      <c r="AC57" s="50"/>
      <c r="AD57" s="50"/>
      <c r="AE57" s="50"/>
      <c r="AF57" s="50"/>
      <c r="AG57" s="50"/>
      <c r="AH57" s="50"/>
      <c r="AI57" s="50"/>
      <c r="AJ57" s="50"/>
      <c r="AK57" s="50"/>
      <c r="AL57" s="50"/>
      <c r="AM57" s="50"/>
      <c r="AN57" s="50"/>
      <c r="AO57" s="50"/>
      <c r="AP57" s="50"/>
      <c r="AQ57" s="50"/>
      <c r="AR57" s="50"/>
    </row>
    <row r="58" spans="1:46">
      <c r="A58" s="222"/>
      <c r="B58" s="222"/>
      <c r="C58" s="222"/>
      <c r="D58" s="222"/>
      <c r="E58" s="222"/>
      <c r="F58" s="222"/>
      <c r="G58" s="222"/>
      <c r="H58" s="222"/>
      <c r="I58" s="222"/>
      <c r="J58" s="226"/>
      <c r="K58" s="226"/>
      <c r="L58" s="226"/>
      <c r="M58" s="226"/>
      <c r="N58" s="226"/>
      <c r="O58" s="226"/>
      <c r="P58" s="226"/>
      <c r="Q58" s="226"/>
      <c r="R58" s="226"/>
      <c r="S58" s="226"/>
      <c r="T58" s="226"/>
      <c r="U58" s="226"/>
      <c r="V58" s="226"/>
      <c r="W58" s="50"/>
      <c r="X58" s="50"/>
      <c r="Y58" s="50"/>
      <c r="Z58" s="50"/>
      <c r="AA58" s="50"/>
      <c r="AB58" s="50"/>
      <c r="AC58" s="50"/>
      <c r="AD58" s="50"/>
      <c r="AE58" s="50"/>
      <c r="AF58" s="50"/>
      <c r="AG58" s="50"/>
      <c r="AH58" s="50"/>
      <c r="AI58" s="50"/>
      <c r="AJ58" s="50"/>
      <c r="AK58" s="50"/>
      <c r="AL58" s="50"/>
      <c r="AM58" s="50"/>
      <c r="AN58" s="50"/>
      <c r="AO58" s="50"/>
      <c r="AP58" s="50"/>
      <c r="AQ58" s="50"/>
      <c r="AR58" s="50"/>
    </row>
    <row r="59" spans="1:46">
      <c r="A59" s="222"/>
      <c r="B59" s="222"/>
      <c r="C59" s="222"/>
      <c r="D59" s="222"/>
      <c r="E59" s="222"/>
      <c r="F59" s="222"/>
      <c r="G59" s="222"/>
      <c r="H59" s="222"/>
      <c r="I59" s="222"/>
      <c r="J59" s="226"/>
      <c r="K59" s="226"/>
      <c r="L59" s="226"/>
      <c r="M59" s="226"/>
      <c r="N59" s="226"/>
      <c r="O59" s="226"/>
      <c r="P59" s="226"/>
      <c r="Q59" s="226"/>
      <c r="R59" s="226"/>
      <c r="S59" s="226"/>
      <c r="T59" s="226"/>
      <c r="U59" s="226"/>
      <c r="V59" s="226"/>
      <c r="W59" s="50"/>
      <c r="X59" s="50"/>
      <c r="Y59" s="50"/>
      <c r="Z59" s="50"/>
      <c r="AA59" s="50"/>
      <c r="AB59" s="50"/>
      <c r="AC59" s="50"/>
      <c r="AD59" s="50"/>
      <c r="AE59" s="50"/>
      <c r="AF59" s="50"/>
      <c r="AG59" s="50"/>
      <c r="AH59" s="50"/>
      <c r="AI59" s="50"/>
      <c r="AJ59" s="50"/>
      <c r="AK59" s="50"/>
      <c r="AL59" s="50"/>
      <c r="AM59" s="50"/>
      <c r="AN59" s="50"/>
      <c r="AO59" s="50"/>
      <c r="AP59" s="50"/>
      <c r="AQ59" s="50"/>
      <c r="AR59" s="50"/>
    </row>
    <row r="60" spans="1:46">
      <c r="A60" s="222"/>
      <c r="B60" s="222"/>
      <c r="C60" s="222"/>
      <c r="D60" s="222"/>
      <c r="E60" s="222"/>
      <c r="F60" s="222"/>
      <c r="G60" s="222"/>
      <c r="H60" s="222"/>
      <c r="I60" s="222"/>
      <c r="J60" s="226"/>
      <c r="K60" s="226"/>
      <c r="L60" s="226"/>
      <c r="M60" s="226"/>
      <c r="N60" s="226"/>
      <c r="O60" s="226"/>
      <c r="P60" s="226"/>
      <c r="Q60" s="226"/>
      <c r="R60" s="226"/>
      <c r="S60" s="226"/>
      <c r="T60" s="226"/>
      <c r="U60" s="226"/>
      <c r="V60" s="226"/>
      <c r="W60" s="50"/>
      <c r="X60" s="50"/>
      <c r="Y60" s="50"/>
      <c r="Z60" s="50"/>
      <c r="AA60" s="50"/>
      <c r="AB60" s="50"/>
      <c r="AC60" s="50"/>
      <c r="AD60" s="50"/>
      <c r="AE60" s="50"/>
      <c r="AF60" s="50"/>
      <c r="AG60" s="50"/>
      <c r="AH60" s="50"/>
      <c r="AI60" s="50"/>
      <c r="AJ60" s="50"/>
      <c r="AK60" s="50"/>
      <c r="AL60" s="50"/>
      <c r="AM60" s="50"/>
      <c r="AN60" s="50"/>
      <c r="AO60" s="50"/>
      <c r="AP60" s="50"/>
      <c r="AQ60" s="50"/>
      <c r="AR60" s="50"/>
    </row>
    <row r="61" spans="1:46">
      <c r="A61" s="222"/>
      <c r="B61" s="222"/>
      <c r="C61" s="222"/>
      <c r="D61" s="222"/>
      <c r="E61" s="222"/>
      <c r="F61" s="222"/>
      <c r="G61" s="222"/>
      <c r="H61" s="222"/>
      <c r="I61" s="222"/>
      <c r="J61" s="226"/>
      <c r="K61" s="226"/>
      <c r="L61" s="226"/>
      <c r="M61" s="226"/>
      <c r="N61" s="226"/>
      <c r="O61" s="226"/>
      <c r="P61" s="226"/>
      <c r="Q61" s="226"/>
      <c r="R61" s="226"/>
      <c r="S61" s="226"/>
      <c r="T61" s="226"/>
      <c r="U61" s="226"/>
      <c r="V61" s="226"/>
      <c r="W61" s="50"/>
      <c r="X61" s="50"/>
      <c r="Y61" s="50"/>
      <c r="Z61" s="50"/>
      <c r="AA61" s="50"/>
      <c r="AB61" s="50"/>
      <c r="AC61" s="50"/>
      <c r="AD61" s="50"/>
      <c r="AE61" s="50"/>
      <c r="AF61" s="50"/>
      <c r="AG61" s="50"/>
      <c r="AH61" s="50"/>
      <c r="AI61" s="50"/>
      <c r="AJ61" s="50"/>
      <c r="AK61" s="50"/>
      <c r="AL61" s="50"/>
      <c r="AM61" s="50"/>
      <c r="AN61" s="50"/>
      <c r="AO61" s="50"/>
      <c r="AP61" s="50"/>
      <c r="AQ61" s="50"/>
      <c r="AR61" s="50"/>
    </row>
    <row r="62" spans="1:46">
      <c r="A62" s="222"/>
      <c r="B62" s="222"/>
      <c r="C62" s="222"/>
      <c r="D62" s="222"/>
      <c r="E62" s="222"/>
      <c r="F62" s="222"/>
      <c r="G62" s="222"/>
      <c r="H62" s="222"/>
      <c r="I62" s="222"/>
      <c r="J62" s="226"/>
      <c r="K62" s="226"/>
      <c r="L62" s="226"/>
      <c r="M62" s="226"/>
      <c r="N62" s="226"/>
      <c r="O62" s="226"/>
      <c r="P62" s="226"/>
      <c r="Q62" s="226"/>
      <c r="R62" s="226"/>
      <c r="S62" s="226"/>
      <c r="T62" s="226"/>
      <c r="U62" s="226"/>
      <c r="V62" s="226"/>
      <c r="W62" s="50"/>
      <c r="X62" s="50"/>
      <c r="Y62" s="50"/>
      <c r="Z62" s="50"/>
      <c r="AA62" s="50"/>
      <c r="AB62" s="50"/>
      <c r="AC62" s="50"/>
      <c r="AD62" s="50"/>
      <c r="AE62" s="50"/>
      <c r="AF62" s="50"/>
      <c r="AG62" s="50"/>
      <c r="AH62" s="50"/>
      <c r="AI62" s="50"/>
      <c r="AJ62" s="50"/>
      <c r="AK62" s="50"/>
      <c r="AL62" s="50"/>
      <c r="AM62" s="50"/>
      <c r="AN62" s="50"/>
      <c r="AO62" s="50"/>
      <c r="AP62" s="50"/>
      <c r="AQ62" s="50"/>
      <c r="AR62" s="50"/>
    </row>
    <row r="63" spans="1:46">
      <c r="A63" s="222"/>
      <c r="B63" s="222"/>
      <c r="C63" s="222"/>
      <c r="D63" s="222"/>
      <c r="E63" s="222"/>
      <c r="F63" s="222"/>
      <c r="G63" s="222"/>
      <c r="H63" s="222"/>
      <c r="I63" s="222"/>
      <c r="J63" s="226"/>
      <c r="K63" s="226"/>
      <c r="L63" s="226"/>
      <c r="M63" s="226"/>
      <c r="N63" s="226"/>
      <c r="O63" s="226"/>
      <c r="P63" s="226"/>
      <c r="Q63" s="226"/>
      <c r="R63" s="226"/>
      <c r="S63" s="226"/>
      <c r="T63" s="226"/>
      <c r="U63" s="226"/>
      <c r="V63" s="226"/>
      <c r="W63" s="50"/>
      <c r="X63" s="50"/>
      <c r="Y63" s="50"/>
      <c r="Z63" s="50"/>
      <c r="AA63" s="50"/>
      <c r="AB63" s="50"/>
      <c r="AC63" s="50"/>
      <c r="AD63" s="50"/>
      <c r="AE63" s="50"/>
      <c r="AF63" s="50"/>
      <c r="AG63" s="50"/>
      <c r="AH63" s="50"/>
      <c r="AI63" s="50"/>
      <c r="AJ63" s="50"/>
      <c r="AK63" s="50"/>
      <c r="AL63" s="50"/>
      <c r="AM63" s="50"/>
      <c r="AN63" s="50"/>
      <c r="AO63" s="50"/>
      <c r="AP63" s="50"/>
      <c r="AQ63" s="50"/>
      <c r="AR63" s="50"/>
    </row>
    <row r="64" spans="1:46">
      <c r="A64" s="222"/>
      <c r="B64" s="222"/>
      <c r="C64" s="222"/>
      <c r="D64" s="222"/>
      <c r="E64" s="222"/>
      <c r="F64" s="222"/>
      <c r="G64" s="222"/>
      <c r="H64" s="222"/>
      <c r="I64" s="222"/>
      <c r="J64" s="226"/>
      <c r="K64" s="226"/>
      <c r="L64" s="226"/>
      <c r="M64" s="226"/>
      <c r="N64" s="226"/>
      <c r="O64" s="226"/>
      <c r="P64" s="226"/>
      <c r="Q64" s="226"/>
      <c r="R64" s="226"/>
      <c r="S64" s="226"/>
      <c r="T64" s="226"/>
      <c r="U64" s="226"/>
      <c r="V64" s="226"/>
      <c r="W64" s="50"/>
      <c r="X64" s="50"/>
      <c r="Y64" s="50"/>
      <c r="Z64" s="50"/>
      <c r="AA64" s="50"/>
      <c r="AB64" s="50"/>
      <c r="AC64" s="50"/>
      <c r="AD64" s="50"/>
      <c r="AE64" s="50"/>
      <c r="AF64" s="50"/>
      <c r="AG64" s="50"/>
      <c r="AH64" s="50"/>
      <c r="AI64" s="50"/>
      <c r="AJ64" s="50"/>
      <c r="AK64" s="50"/>
      <c r="AL64" s="50"/>
      <c r="AM64" s="50"/>
      <c r="AN64" s="50"/>
      <c r="AO64" s="50"/>
      <c r="AP64" s="50"/>
      <c r="AQ64" s="50"/>
      <c r="AR64" s="50"/>
    </row>
    <row r="65" spans="1:44">
      <c r="A65" s="222"/>
      <c r="B65" s="222"/>
      <c r="C65" s="222"/>
      <c r="D65" s="222"/>
      <c r="E65" s="222"/>
      <c r="F65" s="222"/>
      <c r="G65" s="222"/>
      <c r="H65" s="222"/>
      <c r="I65" s="222"/>
      <c r="J65" s="226"/>
      <c r="K65" s="226"/>
      <c r="L65" s="226"/>
      <c r="M65" s="226"/>
      <c r="N65" s="226"/>
      <c r="O65" s="226"/>
      <c r="P65" s="226"/>
      <c r="Q65" s="226"/>
      <c r="R65" s="226"/>
      <c r="S65" s="226"/>
      <c r="T65" s="226"/>
      <c r="U65" s="226"/>
      <c r="V65" s="226"/>
      <c r="W65" s="50"/>
      <c r="X65" s="50"/>
      <c r="Y65" s="50"/>
      <c r="Z65" s="50"/>
      <c r="AA65" s="50"/>
      <c r="AB65" s="50"/>
      <c r="AC65" s="50"/>
      <c r="AD65" s="50"/>
      <c r="AE65" s="50"/>
      <c r="AF65" s="50"/>
      <c r="AG65" s="50"/>
      <c r="AH65" s="50"/>
      <c r="AI65" s="50"/>
      <c r="AJ65" s="50"/>
      <c r="AK65" s="50"/>
      <c r="AL65" s="50"/>
      <c r="AM65" s="50"/>
      <c r="AN65" s="50"/>
      <c r="AO65" s="50"/>
      <c r="AP65" s="50"/>
      <c r="AQ65" s="50"/>
      <c r="AR65" s="50"/>
    </row>
    <row r="66" spans="1:44">
      <c r="A66" s="222"/>
      <c r="B66" s="222"/>
      <c r="C66" s="222"/>
      <c r="D66" s="222"/>
      <c r="E66" s="222"/>
      <c r="F66" s="222"/>
      <c r="G66" s="222"/>
      <c r="H66" s="222"/>
      <c r="I66" s="222"/>
      <c r="J66" s="226"/>
      <c r="K66" s="226"/>
      <c r="L66" s="226"/>
      <c r="M66" s="226"/>
      <c r="N66" s="226"/>
      <c r="O66" s="226"/>
      <c r="P66" s="226"/>
      <c r="Q66" s="226"/>
      <c r="R66" s="226"/>
      <c r="S66" s="226"/>
      <c r="T66" s="226"/>
      <c r="U66" s="226"/>
      <c r="V66" s="226"/>
      <c r="W66" s="50"/>
      <c r="X66" s="50"/>
      <c r="Y66" s="50"/>
      <c r="Z66" s="50"/>
      <c r="AA66" s="50"/>
      <c r="AB66" s="50"/>
      <c r="AC66" s="50"/>
      <c r="AD66" s="50"/>
      <c r="AE66" s="50"/>
      <c r="AF66" s="50"/>
      <c r="AG66" s="50"/>
      <c r="AH66" s="50"/>
      <c r="AI66" s="50"/>
      <c r="AJ66" s="50"/>
      <c r="AK66" s="50"/>
      <c r="AL66" s="50"/>
      <c r="AM66" s="50"/>
      <c r="AN66" s="50"/>
      <c r="AO66" s="50"/>
      <c r="AP66" s="50"/>
      <c r="AQ66" s="50"/>
      <c r="AR66" s="50"/>
    </row>
    <row r="67" spans="1:44">
      <c r="A67" s="222"/>
      <c r="B67" s="222"/>
      <c r="C67" s="222"/>
      <c r="D67" s="222"/>
      <c r="E67" s="222"/>
      <c r="F67" s="222"/>
      <c r="G67" s="222"/>
      <c r="H67" s="222"/>
      <c r="I67" s="222"/>
      <c r="J67" s="226"/>
      <c r="K67" s="226"/>
      <c r="L67" s="226"/>
      <c r="M67" s="226"/>
      <c r="N67" s="226"/>
      <c r="O67" s="226"/>
      <c r="P67" s="226"/>
      <c r="Q67" s="226"/>
      <c r="R67" s="226"/>
      <c r="S67" s="226"/>
      <c r="T67" s="226"/>
      <c r="U67" s="226"/>
      <c r="V67" s="226"/>
      <c r="W67" s="50"/>
      <c r="X67" s="50"/>
      <c r="Y67" s="50"/>
      <c r="Z67" s="50"/>
      <c r="AA67" s="50"/>
      <c r="AB67" s="50"/>
      <c r="AC67" s="50"/>
      <c r="AD67" s="50"/>
      <c r="AE67" s="50"/>
      <c r="AF67" s="50"/>
      <c r="AG67" s="50"/>
      <c r="AH67" s="50"/>
      <c r="AI67" s="50"/>
      <c r="AJ67" s="50"/>
      <c r="AK67" s="50"/>
      <c r="AL67" s="50"/>
      <c r="AM67" s="50"/>
      <c r="AN67" s="50"/>
      <c r="AO67" s="50"/>
      <c r="AP67" s="50"/>
      <c r="AQ67" s="50"/>
      <c r="AR67" s="50"/>
    </row>
    <row r="68" spans="1:44">
      <c r="A68" s="222"/>
      <c r="B68" s="222"/>
      <c r="C68" s="222"/>
      <c r="D68" s="222"/>
      <c r="E68" s="222"/>
      <c r="F68" s="222"/>
      <c r="G68" s="222"/>
      <c r="H68" s="222"/>
      <c r="I68" s="222"/>
      <c r="J68" s="226"/>
      <c r="K68" s="226"/>
      <c r="L68" s="226"/>
      <c r="M68" s="226"/>
      <c r="N68" s="226"/>
      <c r="O68" s="226"/>
      <c r="P68" s="226"/>
      <c r="Q68" s="226"/>
      <c r="R68" s="226"/>
      <c r="S68" s="226"/>
      <c r="T68" s="226"/>
      <c r="U68" s="226"/>
      <c r="V68" s="226"/>
      <c r="W68" s="50"/>
      <c r="X68" s="50"/>
      <c r="Y68" s="50"/>
      <c r="Z68" s="50"/>
      <c r="AA68" s="50"/>
      <c r="AB68" s="50"/>
      <c r="AC68" s="50"/>
      <c r="AD68" s="50"/>
      <c r="AE68" s="50"/>
      <c r="AF68" s="50"/>
      <c r="AG68" s="50"/>
      <c r="AH68" s="50"/>
      <c r="AI68" s="50"/>
      <c r="AJ68" s="50"/>
      <c r="AK68" s="50"/>
      <c r="AL68" s="50"/>
      <c r="AM68" s="50"/>
      <c r="AN68" s="50"/>
      <c r="AO68" s="50"/>
      <c r="AP68" s="50"/>
      <c r="AQ68" s="50"/>
      <c r="AR68" s="50"/>
    </row>
    <row r="69" spans="1:44">
      <c r="A69" s="222"/>
      <c r="B69" s="222"/>
      <c r="C69" s="222"/>
      <c r="D69" s="222"/>
      <c r="E69" s="222"/>
      <c r="F69" s="222"/>
      <c r="G69" s="222"/>
      <c r="H69" s="222"/>
      <c r="I69" s="222"/>
      <c r="J69" s="226"/>
      <c r="K69" s="226"/>
      <c r="L69" s="226"/>
      <c r="M69" s="226"/>
      <c r="N69" s="226"/>
      <c r="O69" s="226"/>
      <c r="P69" s="226"/>
      <c r="Q69" s="226"/>
      <c r="R69" s="226"/>
      <c r="S69" s="226"/>
      <c r="T69" s="226"/>
      <c r="U69" s="226"/>
      <c r="V69" s="226"/>
      <c r="W69" s="50"/>
      <c r="X69" s="50"/>
      <c r="Y69" s="50"/>
      <c r="Z69" s="50"/>
      <c r="AA69" s="50"/>
      <c r="AB69" s="50"/>
      <c r="AC69" s="50"/>
      <c r="AD69" s="50"/>
      <c r="AE69" s="50"/>
      <c r="AF69" s="50"/>
      <c r="AG69" s="50"/>
      <c r="AH69" s="50"/>
      <c r="AI69" s="50"/>
      <c r="AJ69" s="50"/>
      <c r="AK69" s="50"/>
      <c r="AL69" s="50"/>
      <c r="AM69" s="50"/>
      <c r="AN69" s="50"/>
      <c r="AO69" s="50"/>
      <c r="AP69" s="50"/>
      <c r="AQ69" s="50"/>
      <c r="AR69" s="50"/>
    </row>
    <row r="70" spans="1:44">
      <c r="A70" s="222"/>
      <c r="B70" s="222"/>
      <c r="C70" s="222"/>
      <c r="D70" s="222"/>
      <c r="E70" s="222"/>
      <c r="F70" s="222"/>
      <c r="G70" s="222"/>
      <c r="H70" s="222"/>
      <c r="I70" s="222"/>
      <c r="J70" s="226"/>
      <c r="K70" s="226"/>
      <c r="L70" s="226"/>
      <c r="M70" s="226"/>
      <c r="N70" s="226"/>
      <c r="O70" s="226"/>
      <c r="P70" s="226"/>
      <c r="Q70" s="226"/>
      <c r="R70" s="226"/>
      <c r="S70" s="226"/>
      <c r="T70" s="226"/>
      <c r="U70" s="226"/>
      <c r="V70" s="226"/>
      <c r="W70" s="50"/>
      <c r="X70" s="50"/>
      <c r="Y70" s="50"/>
      <c r="Z70" s="50"/>
      <c r="AA70" s="50"/>
      <c r="AB70" s="50"/>
      <c r="AC70" s="50"/>
      <c r="AD70" s="50"/>
      <c r="AE70" s="50"/>
      <c r="AF70" s="50"/>
      <c r="AG70" s="50"/>
      <c r="AH70" s="50"/>
      <c r="AI70" s="50"/>
      <c r="AJ70" s="50"/>
      <c r="AK70" s="50"/>
      <c r="AL70" s="50"/>
      <c r="AM70" s="50"/>
      <c r="AN70" s="50"/>
      <c r="AO70" s="50"/>
      <c r="AP70" s="50"/>
      <c r="AQ70" s="50"/>
      <c r="AR70" s="50"/>
    </row>
    <row r="71" spans="1:44">
      <c r="A71" s="222"/>
      <c r="B71" s="222"/>
      <c r="C71" s="222"/>
      <c r="D71" s="222"/>
      <c r="E71" s="222"/>
      <c r="F71" s="222"/>
      <c r="G71" s="222"/>
      <c r="H71" s="222"/>
      <c r="I71" s="222"/>
      <c r="J71" s="226"/>
      <c r="K71" s="226"/>
      <c r="L71" s="226"/>
      <c r="M71" s="226"/>
      <c r="N71" s="226"/>
      <c r="O71" s="226"/>
      <c r="P71" s="226"/>
      <c r="Q71" s="226"/>
      <c r="R71" s="226"/>
      <c r="S71" s="226"/>
      <c r="T71" s="226"/>
      <c r="U71" s="226"/>
      <c r="V71" s="226"/>
      <c r="W71" s="50"/>
      <c r="X71" s="50"/>
      <c r="Y71" s="50"/>
      <c r="Z71" s="50"/>
      <c r="AA71" s="50"/>
      <c r="AB71" s="50"/>
      <c r="AC71" s="50"/>
      <c r="AD71" s="50"/>
      <c r="AE71" s="50"/>
      <c r="AF71" s="50"/>
      <c r="AG71" s="50"/>
      <c r="AH71" s="50"/>
      <c r="AI71" s="50"/>
      <c r="AJ71" s="50"/>
      <c r="AK71" s="50"/>
      <c r="AL71" s="50"/>
      <c r="AM71" s="50"/>
      <c r="AN71" s="50"/>
      <c r="AO71" s="50"/>
      <c r="AP71" s="50"/>
      <c r="AQ71" s="50"/>
      <c r="AR71" s="50"/>
    </row>
    <row r="72" spans="1:44">
      <c r="A72" s="222"/>
      <c r="B72" s="222"/>
      <c r="C72" s="222"/>
      <c r="D72" s="222"/>
      <c r="E72" s="222"/>
      <c r="F72" s="222"/>
      <c r="G72" s="222"/>
      <c r="H72" s="222"/>
      <c r="I72" s="222"/>
      <c r="J72" s="226"/>
      <c r="K72" s="226"/>
      <c r="L72" s="226"/>
      <c r="M72" s="226"/>
      <c r="N72" s="226"/>
      <c r="O72" s="226"/>
      <c r="P72" s="226"/>
      <c r="Q72" s="226"/>
      <c r="R72" s="226"/>
      <c r="S72" s="226"/>
      <c r="T72" s="226"/>
      <c r="U72" s="226"/>
      <c r="V72" s="226"/>
      <c r="W72" s="50"/>
      <c r="X72" s="50"/>
      <c r="Y72" s="50"/>
      <c r="Z72" s="50"/>
      <c r="AA72" s="50"/>
      <c r="AB72" s="50"/>
      <c r="AC72" s="50"/>
      <c r="AD72" s="50"/>
      <c r="AE72" s="50"/>
      <c r="AF72" s="50"/>
      <c r="AG72" s="50"/>
      <c r="AH72" s="50"/>
      <c r="AI72" s="50"/>
      <c r="AJ72" s="50"/>
      <c r="AK72" s="50"/>
      <c r="AL72" s="50"/>
      <c r="AM72" s="50"/>
      <c r="AN72" s="50"/>
      <c r="AO72" s="50"/>
      <c r="AP72" s="50"/>
      <c r="AQ72" s="50"/>
      <c r="AR72" s="50"/>
    </row>
  </sheetData>
  <sheetProtection algorithmName="SHA-512" hashValue="b482yAQW1H33DazTk41hELdtbwgXfuR8B1729FPskdVeQB+OeIARyRb/bFSOamrdYq7ey1+5x0gcRhXvUv9nXw==" saltValue="YsG0rkRmOnB0okyhGToJIw==" spinCount="100000" sheet="1" scenarios="1"/>
  <dataConsolidate/>
  <mergeCells count="98">
    <mergeCell ref="C38:I38"/>
    <mergeCell ref="C39:I39"/>
    <mergeCell ref="C40:I40"/>
    <mergeCell ref="C41:I41"/>
    <mergeCell ref="C42:I42"/>
    <mergeCell ref="B48:I48"/>
    <mergeCell ref="J39:S39"/>
    <mergeCell ref="J40:S40"/>
    <mergeCell ref="J41:S41"/>
    <mergeCell ref="J42:S42"/>
    <mergeCell ref="O47:S47"/>
    <mergeCell ref="C46:I46"/>
    <mergeCell ref="C43:I43"/>
    <mergeCell ref="C44:I44"/>
    <mergeCell ref="C45:I45"/>
    <mergeCell ref="J38:S38"/>
    <mergeCell ref="J33:S33"/>
    <mergeCell ref="J34:S34"/>
    <mergeCell ref="J35:S35"/>
    <mergeCell ref="AA5:AC5"/>
    <mergeCell ref="P5:Y5"/>
    <mergeCell ref="U25:AC29"/>
    <mergeCell ref="U30:AC49"/>
    <mergeCell ref="J43:S43"/>
    <mergeCell ref="J44:S44"/>
    <mergeCell ref="J45:S45"/>
    <mergeCell ref="J46:S46"/>
    <mergeCell ref="C33:I33"/>
    <mergeCell ref="C34:I34"/>
    <mergeCell ref="C35:I35"/>
    <mergeCell ref="J36:S36"/>
    <mergeCell ref="J37:S37"/>
    <mergeCell ref="C36:I36"/>
    <mergeCell ref="C37:I37"/>
    <mergeCell ref="X2:AC2"/>
    <mergeCell ref="E2:R2"/>
    <mergeCell ref="E3:R4"/>
    <mergeCell ref="N7:Q7"/>
    <mergeCell ref="N8:Q8"/>
    <mergeCell ref="B7:L7"/>
    <mergeCell ref="B8:L8"/>
    <mergeCell ref="B6:H6"/>
    <mergeCell ref="P6:W6"/>
    <mergeCell ref="S7:W7"/>
    <mergeCell ref="Y7:AC7"/>
    <mergeCell ref="S8:W8"/>
    <mergeCell ref="AE28:AM49"/>
    <mergeCell ref="U15:AC15"/>
    <mergeCell ref="C21:I21"/>
    <mergeCell ref="C22:I22"/>
    <mergeCell ref="U24:AC24"/>
    <mergeCell ref="B15:I15"/>
    <mergeCell ref="J15:T15"/>
    <mergeCell ref="C16:I16"/>
    <mergeCell ref="C17:I17"/>
    <mergeCell ref="C18:I18"/>
    <mergeCell ref="C19:I19"/>
    <mergeCell ref="C20:I20"/>
    <mergeCell ref="C29:I29"/>
    <mergeCell ref="C30:I30"/>
    <mergeCell ref="J47:N47"/>
    <mergeCell ref="C31:I31"/>
    <mergeCell ref="AE6:AR6"/>
    <mergeCell ref="AS6:AW6"/>
    <mergeCell ref="AE23:AM24"/>
    <mergeCell ref="AE18:AM19"/>
    <mergeCell ref="Y8:AC8"/>
    <mergeCell ref="AE8:AN8"/>
    <mergeCell ref="B10:AC10"/>
    <mergeCell ref="B12:L12"/>
    <mergeCell ref="B13:L13"/>
    <mergeCell ref="C23:I23"/>
    <mergeCell ref="C24:I24"/>
    <mergeCell ref="AE15:AM15"/>
    <mergeCell ref="U16:AC23"/>
    <mergeCell ref="C32:I32"/>
    <mergeCell ref="C25:I25"/>
    <mergeCell ref="J21:S21"/>
    <mergeCell ref="J22:S22"/>
    <mergeCell ref="J23:S23"/>
    <mergeCell ref="J24:S24"/>
    <mergeCell ref="J25:S25"/>
    <mergeCell ref="B49:I49"/>
    <mergeCell ref="J16:S16"/>
    <mergeCell ref="J17:S17"/>
    <mergeCell ref="J18:S18"/>
    <mergeCell ref="J19:S19"/>
    <mergeCell ref="J20:S20"/>
    <mergeCell ref="C26:I26"/>
    <mergeCell ref="C27:I27"/>
    <mergeCell ref="C28:I28"/>
    <mergeCell ref="J31:S31"/>
    <mergeCell ref="J32:S32"/>
    <mergeCell ref="J26:S26"/>
    <mergeCell ref="J27:S27"/>
    <mergeCell ref="J28:S28"/>
    <mergeCell ref="J29:S29"/>
    <mergeCell ref="J30:S30"/>
  </mergeCells>
  <phoneticPr fontId="58" type="noConversion"/>
  <conditionalFormatting sqref="B10">
    <cfRule type="containsText" dxfId="124" priority="81" operator="containsText" text="select">
      <formula>NOT(ISERROR(SEARCH("select",B10)))</formula>
    </cfRule>
    <cfRule type="containsText" dxfId="123" priority="82" operator="containsText" text="N/A">
      <formula>NOT(ISERROR(SEARCH("N/A",#REF!)))</formula>
    </cfRule>
  </conditionalFormatting>
  <conditionalFormatting sqref="B16:B47">
    <cfRule type="containsText" dxfId="122" priority="94" operator="containsText" text="formule">
      <formula>NOT(ISERROR(SEARCH("formule",B16)))</formula>
    </cfRule>
    <cfRule type="containsText" dxfId="121" priority="95" operator="containsText" text="tipo di f">
      <formula>NOT(ISERROR(SEARCH("tipo di f",B16)))</formula>
    </cfRule>
    <cfRule type="containsText" dxfId="120" priority="96" operator="containsText" text="tarif">
      <formula>NOT(ISERROR(SEARCH("tarif",B16)))</formula>
    </cfRule>
    <cfRule type="containsText" dxfId="119" priority="97" operator="containsText" text="zoll">
      <formula>NOT(ISERROR(SEARCH("zoll",B16)))</formula>
    </cfRule>
    <cfRule type="containsText" dxfId="118" priority="98" operator="containsText" text="made in">
      <formula>NOT(ISERROR(SEARCH("made in",B16)))</formula>
    </cfRule>
    <cfRule type="containsText" dxfId="117" priority="99" operator="containsText" text="custom">
      <formula>NOT(ISERROR(SEARCH("custom",B16)))</formula>
    </cfRule>
    <cfRule type="cellIs" dxfId="116" priority="100" operator="equal">
      <formula>0</formula>
    </cfRule>
  </conditionalFormatting>
  <conditionalFormatting sqref="B16:C47 B48:B49">
    <cfRule type="containsText" dxfId="115" priority="1" operator="containsText" text="START">
      <formula>NOT(ISERROR(SEARCH("START",B16)))</formula>
    </cfRule>
  </conditionalFormatting>
  <conditionalFormatting sqref="C16:C47 B48:B49">
    <cfRule type="cellIs" dxfId="114" priority="2" operator="equal">
      <formula>0</formula>
    </cfRule>
  </conditionalFormatting>
  <dataValidations count="6">
    <dataValidation type="list" allowBlank="1" showInputMessage="1" showErrorMessage="1" sqref="J16:S16" xr:uid="{F0F18A5F-6537-4F5A-B6E1-C69A624F99FC}">
      <formula1>INDIRECT($C$16)</formula1>
    </dataValidation>
    <dataValidation type="list" allowBlank="1" showInputMessage="1" showErrorMessage="1" sqref="J17" xr:uid="{87B80E56-3677-42A7-BD20-66C225A421B6}">
      <formula1>INDIRECT($C$17)</formula1>
    </dataValidation>
    <dataValidation type="list" allowBlank="1" showInputMessage="1" showErrorMessage="1" sqref="J18:S18" xr:uid="{5FF5C435-886A-4654-ADCF-F9EB016140C3}">
      <formula1>INDIRECT($J$16)</formula1>
    </dataValidation>
    <dataValidation type="list" allowBlank="1" showInputMessage="1" showErrorMessage="1" sqref="J23:S23" xr:uid="{B5A6B1E1-CC0F-4B6D-A060-D5A61C57B8D2}">
      <formula1>INDIRECT($C$23)</formula1>
    </dataValidation>
    <dataValidation type="list" allowBlank="1" showInputMessage="1" showErrorMessage="1" sqref="J21:S21 K37:S42 J24:S36 J37:J45" xr:uid="{CA33B026-F9C2-4F3B-A60B-9550CF2A7EEB}">
      <formula1>INDIRECT($C21)</formula1>
    </dataValidation>
    <dataValidation type="list" allowBlank="1" showInputMessage="1" showErrorMessage="1" sqref="J20:S20" xr:uid="{A0038307-BC00-49AB-8337-256738150D98}">
      <formula1>INDIRECT(IF($AB$6="Y","Kim_Co",$C20))</formula1>
    </dataValidation>
  </dataValidations>
  <pageMargins left="0.15748031496062992" right="0.15748031496062992" top="0.15748031496062992" bottom="3.937007874015748E-2" header="0.31496062992125984" footer="0.11811023622047245"/>
  <pageSetup paperSize="9" scale="58" fitToHeight="0" orientation="portrait" r:id="rId1"/>
  <headerFooter>
    <oddFooter>&amp;L&amp;F&amp;R&amp;A; &amp;D; &amp;T</oddFooter>
  </headerFooter>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D3D6874E-D1E7-4AD4-A4B6-621A79F5C8E0}">
          <x14:formula1>
            <xm:f>'Attributes list'!$A$60:$A$65</xm:f>
          </x14:formula1>
          <xm:sqref>K48 P48</xm:sqref>
        </x14:dataValidation>
        <x14:dataValidation type="list" allowBlank="1" showInputMessage="1" showErrorMessage="1" xr:uid="{05B0A51B-84B8-4E5D-BB4D-8421476703FD}">
          <x14:formula1>
            <xm:f>'Attributes list'!$B$60:$B$63</xm:f>
          </x14:formula1>
          <xm:sqref>K49 P49</xm:sqref>
        </x14:dataValidation>
        <x14:dataValidation type="list" allowBlank="1" showInputMessage="1" showErrorMessage="1" xr:uid="{780067EC-8FC7-4F15-9FF6-E61E6DCEFFA5}">
          <x14:formula1>
            <xm:f>'Attributes list'!$A$45:$A$52</xm:f>
          </x14:formula1>
          <xm:sqref>B13:L13</xm:sqref>
        </x14:dataValidation>
        <x14:dataValidation type="list" allowBlank="1" showInputMessage="1" showErrorMessage="1" xr:uid="{26BAFA43-88A2-43E6-A4F0-6E0A91ED3EDD}">
          <x14:formula1>
            <xm:f>'Attributes list'!$A$69:$A$71</xm:f>
          </x14:formula1>
          <xm:sqref>J48 O48</xm:sqref>
        </x14:dataValidation>
        <x14:dataValidation type="list" allowBlank="1" showInputMessage="1" showErrorMessage="1" xr:uid="{4D3C2815-4A4F-4A37-8633-D5E76D3DE272}">
          <x14:formula1>
            <xm:f>'Attributes list'!$A$74:$A$75</xm:f>
          </x14:formula1>
          <xm:sqref>AB6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A9017-1B02-49F3-BD41-1852F94ACA80}">
  <sheetPr>
    <tabColor rgb="FF00B050"/>
    <pageSetUpPr fitToPage="1"/>
  </sheetPr>
  <dimension ref="A1:EO43"/>
  <sheetViews>
    <sheetView workbookViewId="0">
      <selection activeCell="L27" sqref="L27"/>
    </sheetView>
  </sheetViews>
  <sheetFormatPr baseColWidth="10" defaultColWidth="18.453125" defaultRowHeight="31.5" customHeight="1"/>
  <cols>
    <col min="1" max="1" width="3" style="324" customWidth="1"/>
    <col min="2" max="2" width="14.81640625" style="324" customWidth="1"/>
    <col min="3" max="3" width="12.1796875" style="327" customWidth="1"/>
    <col min="4" max="4" width="15.54296875" style="327" customWidth="1"/>
    <col min="5" max="6" width="12.7265625" style="327" customWidth="1"/>
    <col min="7" max="7" width="15.1796875" style="324" customWidth="1"/>
    <col min="8" max="8" width="3.26953125" style="324" customWidth="1"/>
    <col min="9" max="9" width="9.26953125" style="324" customWidth="1"/>
    <col min="10" max="10" width="17.26953125" style="324" customWidth="1"/>
    <col min="11" max="13" width="12.7265625" style="324" customWidth="1"/>
    <col min="14" max="14" width="2.81640625" style="324" customWidth="1"/>
    <col min="15" max="23" width="12.453125" style="324" customWidth="1"/>
    <col min="24" max="16384" width="18.453125" style="324"/>
  </cols>
  <sheetData>
    <row r="1" spans="1:145" s="311" customFormat="1" ht="12" customHeight="1">
      <c r="A1" s="212"/>
      <c r="B1" s="212"/>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2"/>
      <c r="DR1" s="212"/>
      <c r="DS1" s="212"/>
      <c r="DT1" s="212"/>
      <c r="DU1" s="212"/>
      <c r="DV1" s="212"/>
      <c r="DW1" s="212"/>
      <c r="DX1" s="212"/>
      <c r="DY1" s="212"/>
      <c r="DZ1" s="212"/>
      <c r="EA1" s="212"/>
      <c r="EB1" s="212"/>
      <c r="EC1" s="212"/>
      <c r="ED1" s="212"/>
      <c r="EE1" s="212"/>
      <c r="EF1" s="212"/>
      <c r="EG1" s="212"/>
      <c r="EH1" s="212"/>
      <c r="EI1" s="212"/>
    </row>
    <row r="2" spans="1:145" s="214" customFormat="1" ht="17.25" customHeight="1">
      <c r="C2" s="535" t="str">
        <f>'Fields names'!A14</f>
        <v>Product Specification Card</v>
      </c>
      <c r="D2" s="535"/>
      <c r="E2" s="535"/>
      <c r="F2" s="535"/>
      <c r="G2" s="535"/>
      <c r="H2" s="535"/>
      <c r="I2" s="535"/>
      <c r="K2" s="417" t="str">
        <f>'Fields names'!A16</f>
        <v>QVC SKN (Article Number)</v>
      </c>
      <c r="L2" s="540">
        <f>'PRODUCT &amp; PO'!$X$2</f>
        <v>0</v>
      </c>
      <c r="M2" s="540"/>
      <c r="O2" s="558"/>
      <c r="P2" s="558"/>
    </row>
    <row r="3" spans="1:145" s="214" customFormat="1" ht="17.25" customHeight="1">
      <c r="A3" s="217"/>
      <c r="B3" s="217"/>
      <c r="C3" s="535"/>
      <c r="D3" s="535"/>
      <c r="E3" s="535"/>
      <c r="F3" s="535"/>
      <c r="G3" s="535"/>
      <c r="H3" s="535"/>
      <c r="I3" s="535"/>
      <c r="K3" s="417" t="str">
        <f>'Fields names'!A21</f>
        <v>Product Name</v>
      </c>
      <c r="L3" s="540">
        <f>'PRODUCT &amp; PO'!$J$16</f>
        <v>0</v>
      </c>
      <c r="M3" s="540"/>
      <c r="O3" s="558"/>
      <c r="P3" s="558"/>
    </row>
    <row r="4" spans="1:145" s="214" customFormat="1" ht="17.25" customHeight="1">
      <c r="C4" s="541" t="str">
        <f>'Fields names'!A265</f>
        <v>Apparel and Accessories</v>
      </c>
      <c r="D4" s="541"/>
      <c r="E4" s="541"/>
      <c r="F4" s="541"/>
      <c r="G4" s="541"/>
      <c r="H4" s="541"/>
      <c r="I4" s="541"/>
      <c r="K4" s="417" t="str">
        <f>'Fields names'!A17</f>
        <v>Vendor Name</v>
      </c>
      <c r="L4" s="540">
        <f>'PRODUCT &amp; PO'!$B$6</f>
        <v>0</v>
      </c>
      <c r="M4" s="540"/>
      <c r="O4" s="312"/>
      <c r="P4" s="312"/>
    </row>
    <row r="5" spans="1:145" s="214" customFormat="1" ht="17.25" customHeight="1">
      <c r="C5" s="541"/>
      <c r="D5" s="541"/>
      <c r="E5" s="541"/>
      <c r="F5" s="541"/>
      <c r="G5" s="541"/>
      <c r="H5" s="541"/>
      <c r="I5" s="541"/>
      <c r="K5" s="417" t="str">
        <f>'Fields names'!A19</f>
        <v>Brand</v>
      </c>
      <c r="L5" s="540">
        <f>'PRODUCT &amp; PO'!$P$6</f>
        <v>0</v>
      </c>
      <c r="M5" s="540"/>
      <c r="O5" s="312"/>
      <c r="P5" s="312"/>
    </row>
    <row r="6" spans="1:145" s="311" customFormat="1" ht="9.75" customHeight="1">
      <c r="A6" s="212"/>
      <c r="B6" s="212"/>
      <c r="C6" s="212"/>
      <c r="D6" s="212"/>
      <c r="E6" s="212"/>
      <c r="F6" s="212"/>
      <c r="G6" s="212"/>
      <c r="H6" s="212"/>
      <c r="I6" s="212"/>
      <c r="J6" s="212"/>
      <c r="K6" s="212"/>
      <c r="L6" s="212"/>
      <c r="M6" s="212"/>
      <c r="N6" s="212"/>
      <c r="O6" s="212"/>
      <c r="P6" s="212"/>
      <c r="Q6" s="212"/>
      <c r="R6" s="212"/>
      <c r="S6" s="212"/>
      <c r="T6" s="212"/>
      <c r="U6" s="212"/>
      <c r="V6" s="212"/>
      <c r="W6" s="212"/>
      <c r="X6" s="212"/>
      <c r="Y6" s="212"/>
      <c r="Z6" s="212"/>
      <c r="AA6" s="212"/>
      <c r="AB6" s="212"/>
      <c r="AC6" s="212"/>
      <c r="AD6" s="212"/>
      <c r="AE6" s="212"/>
      <c r="AF6" s="212"/>
      <c r="AG6" s="212"/>
      <c r="AH6" s="212"/>
      <c r="AI6" s="212"/>
      <c r="AJ6" s="212"/>
      <c r="AK6" s="212"/>
      <c r="AL6" s="212"/>
      <c r="AM6" s="212"/>
      <c r="AN6" s="212"/>
      <c r="AO6" s="212"/>
      <c r="AP6" s="212"/>
      <c r="AQ6" s="212"/>
      <c r="AR6" s="212"/>
      <c r="AS6" s="212"/>
      <c r="AT6" s="212"/>
      <c r="AU6" s="212"/>
      <c r="AV6" s="212"/>
      <c r="AW6" s="212"/>
      <c r="AX6" s="212"/>
      <c r="AY6" s="212"/>
      <c r="AZ6" s="212"/>
      <c r="BA6" s="212"/>
      <c r="BB6" s="212"/>
      <c r="BC6" s="212"/>
      <c r="BD6" s="212"/>
      <c r="BE6" s="212"/>
      <c r="BF6" s="212"/>
      <c r="BG6" s="212"/>
      <c r="BH6" s="212"/>
      <c r="BI6" s="212"/>
      <c r="BJ6" s="212"/>
      <c r="BK6" s="212"/>
      <c r="BL6" s="212"/>
      <c r="BM6" s="212"/>
      <c r="BN6" s="212"/>
      <c r="BO6" s="212"/>
      <c r="BP6" s="212"/>
      <c r="BQ6" s="212"/>
      <c r="BR6" s="212"/>
      <c r="BS6" s="212"/>
      <c r="BT6" s="212"/>
      <c r="BU6" s="212"/>
      <c r="BV6" s="212"/>
      <c r="BW6" s="212"/>
      <c r="BX6" s="212"/>
      <c r="BY6" s="212"/>
      <c r="BZ6" s="212"/>
      <c r="CA6" s="212"/>
      <c r="CB6" s="212"/>
      <c r="CC6" s="212"/>
      <c r="CD6" s="212"/>
      <c r="CE6" s="212"/>
      <c r="CF6" s="212"/>
      <c r="CG6" s="212"/>
      <c r="CH6" s="212"/>
      <c r="CI6" s="212"/>
      <c r="CJ6" s="212"/>
      <c r="CK6" s="212"/>
      <c r="CL6" s="212"/>
      <c r="CM6" s="212"/>
      <c r="CN6" s="212"/>
      <c r="CO6" s="212"/>
      <c r="CP6" s="212"/>
      <c r="CQ6" s="212"/>
      <c r="CR6" s="212"/>
      <c r="CS6" s="212"/>
      <c r="CT6" s="212"/>
      <c r="CU6" s="212"/>
      <c r="CV6" s="212"/>
      <c r="CW6" s="212"/>
      <c r="CX6" s="212"/>
      <c r="CY6" s="212"/>
      <c r="CZ6" s="212"/>
      <c r="DA6" s="212"/>
      <c r="DB6" s="212"/>
      <c r="DC6" s="212"/>
      <c r="DD6" s="212"/>
      <c r="DE6" s="212"/>
      <c r="DF6" s="212"/>
      <c r="DG6" s="212"/>
      <c r="DH6" s="212"/>
      <c r="DI6" s="212"/>
      <c r="DJ6" s="212"/>
      <c r="DK6" s="212"/>
      <c r="DL6" s="212"/>
      <c r="DM6" s="212"/>
      <c r="DN6" s="212"/>
      <c r="DO6" s="212"/>
      <c r="DP6" s="212"/>
      <c r="DQ6" s="212"/>
      <c r="DR6" s="212"/>
      <c r="DS6" s="212"/>
      <c r="DT6" s="212"/>
      <c r="DU6" s="212"/>
      <c r="DV6" s="212"/>
      <c r="DW6" s="212"/>
      <c r="DX6" s="212"/>
      <c r="DY6" s="212"/>
      <c r="DZ6" s="212"/>
      <c r="EA6" s="212"/>
      <c r="EB6" s="212"/>
      <c r="EC6" s="212"/>
      <c r="ED6" s="212"/>
      <c r="EE6" s="212"/>
      <c r="EF6" s="212"/>
      <c r="EG6" s="212"/>
      <c r="EH6" s="212"/>
      <c r="EI6" s="212"/>
      <c r="EJ6" s="212"/>
      <c r="EK6" s="212"/>
      <c r="EL6" s="212"/>
      <c r="EM6" s="212"/>
      <c r="EN6" s="212"/>
      <c r="EO6" s="212"/>
    </row>
    <row r="7" spans="1:145" s="314" customFormat="1" ht="7.9" customHeight="1">
      <c r="A7" s="313"/>
      <c r="B7" s="313"/>
      <c r="C7" s="313"/>
      <c r="D7" s="313"/>
      <c r="E7" s="313"/>
      <c r="F7" s="313"/>
      <c r="G7" s="313"/>
      <c r="H7" s="313"/>
      <c r="I7" s="313"/>
      <c r="J7" s="313"/>
      <c r="K7" s="313"/>
      <c r="L7" s="313"/>
      <c r="M7" s="313"/>
      <c r="N7" s="313"/>
      <c r="O7" s="313"/>
      <c r="P7" s="313"/>
      <c r="Q7" s="313"/>
      <c r="R7" s="313"/>
      <c r="S7" s="313"/>
      <c r="T7" s="313"/>
      <c r="U7" s="313"/>
      <c r="V7" s="313"/>
      <c r="W7" s="313"/>
      <c r="X7" s="313"/>
    </row>
    <row r="8" spans="1:145" s="783" customFormat="1" ht="24" customHeight="1">
      <c r="A8" s="428"/>
      <c r="B8" s="778" t="str">
        <f>'Fields names'!A198</f>
        <v>QVC Economic Role</v>
      </c>
      <c r="C8" s="779"/>
      <c r="D8" s="780" t="s">
        <v>299</v>
      </c>
      <c r="E8" s="780"/>
      <c r="F8" s="780"/>
      <c r="G8" s="780"/>
      <c r="H8" s="781" t="str">
        <f>IF(D8='[3]QVC ROLE'!A2,'[3]QVC ROLE'!B2,IF(D8='[3]QVC ROLE'!A3,'[3]QVC ROLE'!B3,IF(D8='[3]QVC ROLE'!A4,'[3]QVC ROLE'!B4,IF(D8='[3]QVC ROLE'!A5,'[3]QVC ROLE'!B5,""))))</f>
        <v/>
      </c>
      <c r="I8" s="782"/>
      <c r="J8" s="782"/>
      <c r="K8" s="782"/>
      <c r="L8" s="782"/>
      <c r="M8" s="782"/>
      <c r="N8" s="782"/>
      <c r="O8" s="782"/>
      <c r="P8" s="782"/>
      <c r="Q8" s="782"/>
      <c r="R8" s="782"/>
      <c r="S8" s="782"/>
      <c r="T8" s="782"/>
      <c r="U8" s="782"/>
      <c r="V8" s="782"/>
      <c r="W8" s="782"/>
      <c r="X8" s="428"/>
    </row>
    <row r="9" spans="1:145" s="783" customFormat="1" ht="126" customHeight="1">
      <c r="A9" s="428"/>
      <c r="B9" s="778" t="str">
        <f>'Fields names'!A200</f>
        <v>European address/Responsible Person in Europe</v>
      </c>
      <c r="C9" s="779"/>
      <c r="D9" s="784"/>
      <c r="E9" s="784"/>
      <c r="F9" s="784"/>
      <c r="G9" s="784"/>
      <c r="H9" s="781"/>
      <c r="I9" s="782"/>
      <c r="J9" s="782"/>
      <c r="K9" s="782"/>
      <c r="L9" s="782"/>
      <c r="M9" s="782"/>
      <c r="N9" s="782"/>
      <c r="O9" s="782"/>
      <c r="P9" s="782"/>
      <c r="Q9" s="782"/>
      <c r="R9" s="782"/>
      <c r="S9" s="782"/>
      <c r="T9" s="782"/>
      <c r="U9" s="782"/>
      <c r="V9" s="782"/>
      <c r="W9" s="782"/>
      <c r="X9" s="428"/>
    </row>
    <row r="10" spans="1:145" s="315" customFormat="1" ht="11.25" customHeight="1">
      <c r="A10" s="313"/>
      <c r="B10" s="313"/>
      <c r="C10" s="313"/>
      <c r="D10" s="313"/>
      <c r="E10" s="313"/>
      <c r="F10" s="313"/>
      <c r="G10" s="313"/>
      <c r="H10" s="313"/>
      <c r="I10" s="313"/>
      <c r="J10" s="313"/>
      <c r="K10" s="313"/>
      <c r="L10" s="313"/>
      <c r="M10" s="313"/>
      <c r="N10" s="313"/>
      <c r="O10" s="313"/>
      <c r="P10" s="313"/>
      <c r="Q10" s="313"/>
      <c r="R10" s="313"/>
      <c r="S10" s="313"/>
      <c r="T10" s="313"/>
      <c r="U10" s="313"/>
      <c r="V10" s="313"/>
      <c r="W10" s="313"/>
      <c r="X10" s="313"/>
    </row>
    <row r="11" spans="1:145" s="315" customFormat="1" ht="24" customHeight="1" thickBot="1">
      <c r="A11" s="313"/>
      <c r="B11" s="561" t="str">
        <f>'Fields names'!A211</f>
        <v>Product Labelling</v>
      </c>
      <c r="C11" s="562"/>
      <c r="D11" s="562"/>
      <c r="E11" s="562"/>
      <c r="F11" s="562"/>
      <c r="G11" s="562"/>
      <c r="H11" s="562"/>
      <c r="I11" s="562"/>
      <c r="J11" s="562"/>
      <c r="K11" s="562"/>
      <c r="L11" s="562"/>
      <c r="M11" s="563"/>
      <c r="N11" s="313"/>
      <c r="O11" s="313"/>
      <c r="P11" s="313"/>
      <c r="Q11" s="313"/>
      <c r="R11" s="313"/>
      <c r="S11" s="313"/>
      <c r="T11" s="313"/>
      <c r="U11" s="313"/>
      <c r="V11" s="313"/>
      <c r="W11" s="313"/>
      <c r="X11" s="313"/>
    </row>
    <row r="12" spans="1:145" s="315" customFormat="1" ht="6" customHeight="1">
      <c r="A12" s="313"/>
      <c r="B12" s="313"/>
      <c r="C12" s="313"/>
      <c r="D12" s="313"/>
      <c r="E12" s="313"/>
      <c r="F12" s="313"/>
      <c r="G12" s="313"/>
      <c r="H12" s="313"/>
      <c r="I12" s="313"/>
      <c r="J12" s="313"/>
      <c r="K12" s="313"/>
      <c r="L12" s="313"/>
      <c r="M12" s="313"/>
      <c r="N12" s="313"/>
      <c r="O12" s="313"/>
      <c r="P12" s="313"/>
      <c r="Q12" s="313"/>
      <c r="R12" s="313"/>
      <c r="S12" s="313"/>
      <c r="T12" s="313"/>
      <c r="U12" s="313"/>
      <c r="V12" s="313"/>
      <c r="W12" s="313"/>
      <c r="X12" s="313"/>
    </row>
    <row r="13" spans="1:145" s="315" customFormat="1" ht="22.5" customHeight="1">
      <c r="A13" s="313"/>
      <c r="B13" s="564" t="str">
        <f>'Fields names'!A220</f>
        <v>CARE INSTRUCTION</v>
      </c>
      <c r="C13" s="565"/>
      <c r="D13" s="566"/>
      <c r="E13" s="564" t="str">
        <f>B13</f>
        <v>CARE INSTRUCTION</v>
      </c>
      <c r="F13" s="565"/>
      <c r="G13" s="566"/>
      <c r="H13" s="313"/>
      <c r="I13" s="313"/>
      <c r="J13" s="567" t="str">
        <f>'Fields names'!A221</f>
        <v>Material Composition Textiles</v>
      </c>
      <c r="K13" s="568"/>
      <c r="L13" s="568"/>
      <c r="M13" s="569"/>
      <c r="N13" s="313"/>
      <c r="O13" s="559" t="str">
        <f>instructions!A82</f>
        <v xml:space="preserve">&lt;== Fiber composition textile: please state all fiber composition for each material/fabric available on the article,  according to the care and composition label that will be sewn on the product.  Follow the European/local legal requirements, no abbreviations, fibers in decreasing order, only allowed fiber names and not commercial … </v>
      </c>
      <c r="P13" s="559"/>
      <c r="Q13" s="559"/>
      <c r="R13" s="559"/>
      <c r="S13" s="559"/>
      <c r="T13" s="559"/>
      <c r="U13" s="559"/>
      <c r="V13" s="559"/>
      <c r="W13" s="559"/>
      <c r="X13" s="313"/>
    </row>
    <row r="14" spans="1:145" s="315" customFormat="1" ht="40.5" customHeight="1">
      <c r="A14" s="313"/>
      <c r="B14" s="418" t="str">
        <f>'Fields names'!A222</f>
        <v>describe component</v>
      </c>
      <c r="C14" s="570"/>
      <c r="D14" s="571"/>
      <c r="E14" s="419" t="str">
        <f>B14</f>
        <v>describe component</v>
      </c>
      <c r="F14" s="570"/>
      <c r="G14" s="571"/>
      <c r="H14" s="313"/>
      <c r="I14" s="313"/>
      <c r="J14" s="572"/>
      <c r="K14" s="573"/>
      <c r="L14" s="573"/>
      <c r="M14" s="574"/>
      <c r="N14" s="313"/>
      <c r="O14" s="559"/>
      <c r="P14" s="559"/>
      <c r="Q14" s="559"/>
      <c r="R14" s="559"/>
      <c r="S14" s="559"/>
      <c r="T14" s="559"/>
      <c r="U14" s="559"/>
      <c r="V14" s="559"/>
      <c r="W14" s="559"/>
      <c r="X14" s="313"/>
    </row>
    <row r="15" spans="1:145" s="315" customFormat="1" ht="40.5" customHeight="1">
      <c r="A15" s="313"/>
      <c r="B15" s="575" t="str">
        <f>'Fields names'!A219</f>
        <v>Use only second care label if instructions are different within one item! 
i.e. jacket with detachable fake fur collar</v>
      </c>
      <c r="C15" s="576"/>
      <c r="D15" s="576"/>
      <c r="E15" s="576"/>
      <c r="F15" s="576"/>
      <c r="G15" s="577"/>
      <c r="H15" s="313"/>
      <c r="I15" s="313"/>
      <c r="J15" s="550"/>
      <c r="K15" s="551"/>
      <c r="L15" s="551"/>
      <c r="M15" s="552"/>
      <c r="N15" s="313"/>
      <c r="O15" s="313"/>
      <c r="P15" s="313"/>
      <c r="Q15" s="313"/>
      <c r="R15" s="316"/>
      <c r="S15" s="316"/>
      <c r="T15" s="316"/>
      <c r="U15" s="316"/>
      <c r="V15" s="316"/>
      <c r="W15" s="316"/>
      <c r="X15" s="313"/>
    </row>
    <row r="16" spans="1:145" s="318" customFormat="1" ht="40.5" customHeight="1">
      <c r="A16" s="313"/>
      <c r="B16" s="543" t="s">
        <v>299</v>
      </c>
      <c r="C16" s="543"/>
      <c r="D16" s="317"/>
      <c r="E16" s="543" t="s">
        <v>299</v>
      </c>
      <c r="F16" s="543"/>
      <c r="G16" s="317"/>
      <c r="H16" s="313"/>
      <c r="I16" s="313"/>
      <c r="J16" s="550"/>
      <c r="K16" s="551"/>
      <c r="L16" s="551"/>
      <c r="M16" s="552"/>
      <c r="N16" s="313"/>
      <c r="O16" s="313"/>
      <c r="P16" s="313"/>
      <c r="Q16" s="313"/>
      <c r="R16" s="316"/>
      <c r="S16" s="316"/>
      <c r="T16" s="316"/>
      <c r="U16" s="316"/>
      <c r="V16" s="316"/>
      <c r="W16" s="316"/>
      <c r="X16" s="313"/>
    </row>
    <row r="17" spans="1:24" s="318" customFormat="1" ht="40.5" customHeight="1">
      <c r="A17" s="313"/>
      <c r="B17" s="560" t="s">
        <v>299</v>
      </c>
      <c r="C17" s="553"/>
      <c r="D17" s="319"/>
      <c r="E17" s="560" t="s">
        <v>299</v>
      </c>
      <c r="F17" s="553"/>
      <c r="G17" s="319"/>
      <c r="H17" s="313"/>
      <c r="I17" s="313"/>
      <c r="J17" s="550"/>
      <c r="K17" s="551"/>
      <c r="L17" s="551"/>
      <c r="M17" s="552"/>
      <c r="N17" s="313"/>
      <c r="O17" s="313"/>
      <c r="P17" s="313"/>
      <c r="Q17" s="313"/>
      <c r="R17" s="316"/>
      <c r="S17" s="316"/>
      <c r="T17" s="316"/>
      <c r="U17" s="316"/>
      <c r="V17" s="316"/>
      <c r="W17" s="316"/>
      <c r="X17" s="313"/>
    </row>
    <row r="18" spans="1:24" s="318" customFormat="1" ht="40.5" customHeight="1">
      <c r="A18" s="313"/>
      <c r="B18" s="543" t="s">
        <v>299</v>
      </c>
      <c r="C18" s="553"/>
      <c r="D18" s="319"/>
      <c r="E18" s="543" t="s">
        <v>299</v>
      </c>
      <c r="F18" s="543"/>
      <c r="G18" s="319"/>
      <c r="H18" s="313"/>
      <c r="I18" s="313"/>
      <c r="J18" s="550"/>
      <c r="K18" s="551"/>
      <c r="L18" s="551"/>
      <c r="M18" s="552"/>
      <c r="N18" s="313"/>
      <c r="O18" s="554" t="str">
        <f>instructions!A83</f>
        <v xml:space="preserve">&lt;== Care Instructions: please select the correct care instruction according to the care and composition label that will be sewn on the product. </v>
      </c>
      <c r="P18" s="554"/>
      <c r="Q18" s="554"/>
      <c r="R18" s="554"/>
      <c r="S18" s="554"/>
      <c r="T18" s="554"/>
      <c r="U18" s="554"/>
      <c r="V18" s="554"/>
      <c r="W18" s="554"/>
      <c r="X18" s="313"/>
    </row>
    <row r="19" spans="1:24" s="318" customFormat="1" ht="40.5" customHeight="1">
      <c r="A19" s="313"/>
      <c r="B19" s="543" t="s">
        <v>299</v>
      </c>
      <c r="C19" s="543"/>
      <c r="D19" s="319"/>
      <c r="E19" s="543" t="s">
        <v>299</v>
      </c>
      <c r="F19" s="543"/>
      <c r="G19" s="319"/>
      <c r="H19" s="313"/>
      <c r="I19" s="313"/>
      <c r="J19" s="555"/>
      <c r="K19" s="556"/>
      <c r="L19" s="556"/>
      <c r="M19" s="557"/>
      <c r="N19" s="313"/>
      <c r="O19" s="554"/>
      <c r="P19" s="554"/>
      <c r="Q19" s="554"/>
      <c r="R19" s="554"/>
      <c r="S19" s="554"/>
      <c r="T19" s="554"/>
      <c r="U19" s="554"/>
      <c r="V19" s="554"/>
      <c r="W19" s="554"/>
      <c r="X19" s="313"/>
    </row>
    <row r="20" spans="1:24" s="318" customFormat="1" ht="40.5" customHeight="1">
      <c r="A20" s="313"/>
      <c r="B20" s="543" t="s">
        <v>299</v>
      </c>
      <c r="C20" s="543"/>
      <c r="D20" s="320"/>
      <c r="E20" s="543" t="s">
        <v>299</v>
      </c>
      <c r="F20" s="543"/>
      <c r="G20" s="320"/>
      <c r="H20" s="313"/>
      <c r="I20" s="313"/>
      <c r="J20" s="313"/>
      <c r="K20" s="313"/>
      <c r="L20" s="313"/>
      <c r="M20" s="313"/>
      <c r="N20" s="313"/>
      <c r="O20" s="313"/>
      <c r="P20" s="313"/>
      <c r="Q20" s="316"/>
      <c r="R20" s="316"/>
      <c r="S20" s="316"/>
      <c r="T20" s="316"/>
      <c r="U20" s="321"/>
      <c r="V20" s="321"/>
      <c r="W20" s="321"/>
      <c r="X20" s="313"/>
    </row>
    <row r="21" spans="1:24" ht="17.5" customHeight="1">
      <c r="A21" s="313"/>
      <c r="B21" s="313"/>
      <c r="C21" s="313"/>
      <c r="D21" s="313"/>
      <c r="E21" s="313"/>
      <c r="F21" s="313"/>
      <c r="G21" s="313"/>
      <c r="H21" s="313"/>
      <c r="I21" s="313"/>
      <c r="J21" s="313"/>
      <c r="K21" s="313"/>
      <c r="L21" s="313"/>
      <c r="M21" s="313"/>
      <c r="N21" s="322"/>
      <c r="O21" s="323"/>
      <c r="P21" s="316"/>
      <c r="Q21" s="316"/>
      <c r="R21" s="316"/>
      <c r="S21" s="316"/>
      <c r="T21" s="316"/>
      <c r="U21" s="322"/>
      <c r="V21" s="322"/>
      <c r="W21" s="322"/>
      <c r="X21" s="313"/>
    </row>
    <row r="22" spans="1:24" s="315" customFormat="1" ht="30" customHeight="1">
      <c r="A22" s="313"/>
      <c r="B22" s="544" t="str">
        <f>'Fields names'!A223</f>
        <v>Additional_Care_Instruction</v>
      </c>
      <c r="C22" s="545"/>
      <c r="D22" s="546"/>
      <c r="E22" s="544" t="str">
        <f>B22</f>
        <v>Additional_Care_Instruction</v>
      </c>
      <c r="F22" s="545"/>
      <c r="G22" s="546"/>
      <c r="H22" s="313"/>
      <c r="I22" s="542" t="str">
        <f>instructions!A84</f>
        <v>&lt;== Additional Care Instruction: : Only if applicable for the product: please state additional care instructions according to the care and composition label that will be sewn on the product label</v>
      </c>
      <c r="J22" s="542"/>
      <c r="K22" s="542"/>
      <c r="L22" s="542"/>
      <c r="M22" s="542"/>
      <c r="N22" s="316"/>
      <c r="O22" s="316"/>
      <c r="P22" s="316"/>
      <c r="Q22" s="316"/>
      <c r="R22" s="316"/>
      <c r="S22" s="316"/>
      <c r="T22" s="316"/>
      <c r="U22" s="316"/>
      <c r="V22" s="316"/>
      <c r="W22" s="316"/>
      <c r="X22" s="313"/>
    </row>
    <row r="23" spans="1:24" s="314" customFormat="1" ht="20.149999999999999" customHeight="1">
      <c r="A23" s="313"/>
      <c r="B23" s="547"/>
      <c r="C23" s="548"/>
      <c r="D23" s="549"/>
      <c r="E23" s="547"/>
      <c r="F23" s="548"/>
      <c r="G23" s="549"/>
      <c r="H23" s="313"/>
      <c r="I23" s="542"/>
      <c r="J23" s="542"/>
      <c r="K23" s="542"/>
      <c r="L23" s="542"/>
      <c r="M23" s="542"/>
      <c r="N23" s="316"/>
      <c r="O23" s="325"/>
      <c r="P23" s="325"/>
      <c r="Q23" s="325"/>
      <c r="R23" s="325"/>
      <c r="S23" s="325"/>
      <c r="T23" s="325"/>
      <c r="U23" s="325"/>
      <c r="V23" s="325"/>
      <c r="W23" s="325"/>
      <c r="X23" s="313"/>
    </row>
    <row r="24" spans="1:24" s="314" customFormat="1" ht="20.149999999999999" customHeight="1">
      <c r="A24" s="313"/>
      <c r="B24" s="547"/>
      <c r="C24" s="548"/>
      <c r="D24" s="549"/>
      <c r="E24" s="547"/>
      <c r="F24" s="548"/>
      <c r="G24" s="549"/>
      <c r="H24" s="313"/>
      <c r="I24" s="542"/>
      <c r="J24" s="542"/>
      <c r="K24" s="542"/>
      <c r="L24" s="542"/>
      <c r="M24" s="542"/>
      <c r="N24" s="316"/>
      <c r="O24" s="325"/>
      <c r="P24" s="325"/>
      <c r="Q24" s="325"/>
      <c r="R24" s="325"/>
      <c r="S24" s="325"/>
      <c r="T24" s="325"/>
      <c r="U24" s="325"/>
      <c r="V24" s="325"/>
      <c r="W24" s="325"/>
      <c r="X24" s="313"/>
    </row>
    <row r="25" spans="1:24" s="314" customFormat="1" ht="20.149999999999999" customHeight="1">
      <c r="A25" s="313"/>
      <c r="B25" s="547"/>
      <c r="C25" s="548"/>
      <c r="D25" s="549"/>
      <c r="E25" s="547"/>
      <c r="F25" s="548"/>
      <c r="G25" s="549"/>
      <c r="H25" s="108"/>
      <c r="I25" s="542"/>
      <c r="J25" s="542"/>
      <c r="K25" s="542"/>
      <c r="L25" s="542"/>
      <c r="M25" s="542"/>
      <c r="N25" s="316"/>
      <c r="O25" s="325"/>
      <c r="P25" s="325"/>
      <c r="Q25" s="325"/>
      <c r="R25" s="325"/>
      <c r="S25" s="325"/>
      <c r="T25" s="325"/>
      <c r="U25" s="325"/>
      <c r="V25" s="325"/>
      <c r="W25" s="325"/>
      <c r="X25" s="313"/>
    </row>
    <row r="26" spans="1:24" s="314" customFormat="1" ht="20.149999999999999" customHeight="1">
      <c r="A26" s="313"/>
      <c r="B26" s="547"/>
      <c r="C26" s="548"/>
      <c r="D26" s="549"/>
      <c r="E26" s="547"/>
      <c r="F26" s="548"/>
      <c r="G26" s="549"/>
      <c r="H26" s="108"/>
      <c r="I26" s="313"/>
      <c r="J26" s="313"/>
      <c r="K26" s="313"/>
      <c r="L26" s="313"/>
      <c r="M26" s="313"/>
      <c r="N26" s="316"/>
      <c r="O26" s="325"/>
      <c r="P26" s="325"/>
      <c r="Q26" s="325"/>
      <c r="R26" s="325"/>
      <c r="S26" s="325"/>
      <c r="T26" s="325"/>
      <c r="U26" s="325"/>
      <c r="V26" s="325"/>
      <c r="W26" s="325"/>
      <c r="X26" s="313"/>
    </row>
    <row r="27" spans="1:24" s="314" customFormat="1" ht="20.149999999999999" customHeight="1">
      <c r="A27" s="313"/>
      <c r="B27" s="582"/>
      <c r="C27" s="583"/>
      <c r="D27" s="584"/>
      <c r="E27" s="582"/>
      <c r="F27" s="583"/>
      <c r="G27" s="584"/>
      <c r="H27" s="108"/>
      <c r="I27" s="313"/>
      <c r="J27" s="313"/>
      <c r="K27" s="313"/>
      <c r="L27" s="313"/>
      <c r="M27" s="313"/>
      <c r="N27" s="316"/>
      <c r="O27" s="325"/>
      <c r="P27" s="325"/>
      <c r="Q27" s="325"/>
      <c r="R27" s="325"/>
      <c r="S27" s="325"/>
      <c r="T27" s="325"/>
      <c r="U27" s="325"/>
      <c r="V27" s="325"/>
      <c r="W27" s="325"/>
      <c r="X27" s="313"/>
    </row>
    <row r="28" spans="1:24" s="314" customFormat="1" ht="20.149999999999999" customHeight="1">
      <c r="A28" s="313"/>
      <c r="B28" s="313"/>
      <c r="C28" s="313"/>
      <c r="D28" s="313"/>
      <c r="E28" s="313"/>
      <c r="F28" s="313"/>
      <c r="G28" s="313"/>
      <c r="H28" s="313"/>
      <c r="I28" s="313"/>
      <c r="J28" s="313"/>
      <c r="K28" s="313"/>
      <c r="L28" s="313"/>
      <c r="M28" s="313"/>
      <c r="N28" s="313"/>
      <c r="O28" s="326"/>
      <c r="P28" s="326"/>
      <c r="Q28" s="326"/>
      <c r="R28" s="326"/>
      <c r="S28" s="326"/>
      <c r="T28" s="326"/>
      <c r="U28" s="326"/>
      <c r="V28" s="326"/>
      <c r="W28" s="326"/>
      <c r="X28" s="313"/>
    </row>
    <row r="29" spans="1:24" s="315" customFormat="1" ht="30" customHeight="1">
      <c r="A29" s="313"/>
      <c r="B29" s="585" t="str">
        <f>'Attributes list'!A119</f>
        <v>Additional Care Instruction (German translation)</v>
      </c>
      <c r="C29" s="586"/>
      <c r="D29" s="587"/>
      <c r="E29" s="585" t="str">
        <f>B29</f>
        <v>Additional Care Instruction (German translation)</v>
      </c>
      <c r="F29" s="586"/>
      <c r="G29" s="587"/>
      <c r="H29" s="313"/>
      <c r="I29" s="578"/>
      <c r="J29" s="578"/>
      <c r="K29" s="578"/>
      <c r="L29" s="578"/>
      <c r="M29" s="578"/>
      <c r="N29" s="316"/>
      <c r="O29" s="316"/>
      <c r="P29" s="316"/>
      <c r="Q29" s="316"/>
      <c r="R29" s="316"/>
      <c r="S29" s="316"/>
      <c r="T29" s="316"/>
      <c r="U29" s="316"/>
      <c r="V29" s="316"/>
      <c r="W29" s="316"/>
      <c r="X29" s="313"/>
    </row>
    <row r="30" spans="1:24" s="314" customFormat="1" ht="20.149999999999999" customHeight="1">
      <c r="A30" s="313"/>
      <c r="B30" s="579" t="str">
        <f>IF(B23="","",IFERROR(VLOOKUP(B23,Übersetzungen!$A:$B,2,FALSE),B23))</f>
        <v/>
      </c>
      <c r="C30" s="580"/>
      <c r="D30" s="581"/>
      <c r="E30" s="579" t="str">
        <f>IF(E23="","",IFERROR(VLOOKUP(E23,Übersetzungen!$A:$B,2,FALSE),E23))</f>
        <v/>
      </c>
      <c r="F30" s="580"/>
      <c r="G30" s="581"/>
      <c r="H30" s="313"/>
      <c r="I30" s="578"/>
      <c r="J30" s="578"/>
      <c r="K30" s="578"/>
      <c r="L30" s="578"/>
      <c r="M30" s="578"/>
      <c r="N30" s="316"/>
      <c r="O30" s="325"/>
      <c r="P30" s="325"/>
      <c r="Q30" s="325"/>
      <c r="R30" s="325"/>
      <c r="S30" s="325"/>
      <c r="T30" s="325"/>
      <c r="U30" s="325"/>
      <c r="V30" s="325"/>
      <c r="W30" s="325"/>
      <c r="X30" s="313"/>
    </row>
    <row r="31" spans="1:24" s="314" customFormat="1" ht="20.149999999999999" customHeight="1">
      <c r="A31" s="313"/>
      <c r="B31" s="579" t="str">
        <f>IF(B24="","",IFERROR(VLOOKUP(B24,Übersetzungen!$A:$B,2,FALSE),B24))</f>
        <v/>
      </c>
      <c r="C31" s="580"/>
      <c r="D31" s="581"/>
      <c r="E31" s="579" t="str">
        <f>IF(E24="","",IFERROR(VLOOKUP(E24,Übersetzungen!$A:$B,2,FALSE),E24))</f>
        <v/>
      </c>
      <c r="F31" s="580"/>
      <c r="G31" s="581"/>
      <c r="H31" s="313"/>
      <c r="I31" s="578"/>
      <c r="J31" s="578"/>
      <c r="K31" s="578"/>
      <c r="L31" s="578"/>
      <c r="M31" s="578"/>
      <c r="N31" s="316"/>
      <c r="O31" s="325"/>
      <c r="P31" s="325"/>
      <c r="Q31" s="325"/>
      <c r="R31" s="325"/>
      <c r="S31" s="325"/>
      <c r="T31" s="325"/>
      <c r="U31" s="325"/>
      <c r="V31" s="325"/>
      <c r="W31" s="325"/>
      <c r="X31" s="313"/>
    </row>
    <row r="32" spans="1:24" s="314" customFormat="1" ht="20.149999999999999" customHeight="1">
      <c r="A32" s="313"/>
      <c r="B32" s="579" t="str">
        <f>IF(B25="","",IFERROR(VLOOKUP(B25,Übersetzungen!$A:$B,2,FALSE),B25))</f>
        <v/>
      </c>
      <c r="C32" s="580"/>
      <c r="D32" s="581"/>
      <c r="E32" s="579" t="str">
        <f>IF(E25="","",IFERROR(VLOOKUP(E25,Übersetzungen!$A:$B,2,FALSE),E25))</f>
        <v/>
      </c>
      <c r="F32" s="580"/>
      <c r="G32" s="581"/>
      <c r="H32" s="108"/>
      <c r="I32" s="578"/>
      <c r="J32" s="578"/>
      <c r="K32" s="578"/>
      <c r="L32" s="578"/>
      <c r="M32" s="578"/>
      <c r="N32" s="316"/>
      <c r="O32" s="325"/>
      <c r="P32" s="325"/>
      <c r="Q32" s="325"/>
      <c r="R32" s="325"/>
      <c r="S32" s="325"/>
      <c r="T32" s="325"/>
      <c r="U32" s="325"/>
      <c r="V32" s="325"/>
      <c r="W32" s="325"/>
      <c r="X32" s="313"/>
    </row>
    <row r="33" spans="1:40" s="314" customFormat="1" ht="20.149999999999999" customHeight="1">
      <c r="A33" s="313"/>
      <c r="B33" s="579" t="str">
        <f>IF(B26="","",IFERROR(VLOOKUP(B26,Übersetzungen!$A:$B,2,FALSE),B26))</f>
        <v/>
      </c>
      <c r="C33" s="580"/>
      <c r="D33" s="581"/>
      <c r="E33" s="579" t="str">
        <f>IF(E26="","",IFERROR(VLOOKUP(E26,Übersetzungen!$A:$B,2,FALSE),E26))</f>
        <v/>
      </c>
      <c r="F33" s="580"/>
      <c r="G33" s="581"/>
      <c r="H33" s="108"/>
      <c r="I33" s="313"/>
      <c r="J33" s="313"/>
      <c r="K33" s="313"/>
      <c r="L33" s="313"/>
      <c r="M33" s="313"/>
      <c r="N33" s="316"/>
      <c r="O33" s="325"/>
      <c r="P33" s="325"/>
      <c r="Q33" s="325"/>
      <c r="R33" s="325"/>
      <c r="S33" s="325"/>
      <c r="T33" s="325"/>
      <c r="U33" s="325"/>
      <c r="V33" s="325"/>
      <c r="W33" s="325"/>
      <c r="X33" s="313"/>
    </row>
    <row r="34" spans="1:40" s="314" customFormat="1" ht="20.149999999999999" customHeight="1">
      <c r="A34" s="313"/>
      <c r="B34" s="582"/>
      <c r="C34" s="583"/>
      <c r="D34" s="584"/>
      <c r="E34" s="582"/>
      <c r="F34" s="583"/>
      <c r="G34" s="584"/>
      <c r="H34" s="108"/>
      <c r="I34" s="313"/>
      <c r="J34" s="313"/>
      <c r="K34" s="313"/>
      <c r="L34" s="313"/>
      <c r="M34" s="313"/>
      <c r="N34" s="316"/>
      <c r="O34" s="325"/>
      <c r="P34" s="325"/>
      <c r="Q34" s="325"/>
      <c r="R34" s="325"/>
      <c r="S34" s="325"/>
      <c r="T34" s="325"/>
      <c r="U34" s="325"/>
      <c r="V34" s="325"/>
      <c r="W34" s="325"/>
      <c r="X34" s="313"/>
    </row>
    <row r="35" spans="1:40" s="315" customFormat="1" ht="16" customHeight="1">
      <c r="A35" s="313"/>
      <c r="B35" s="313"/>
      <c r="C35" s="313"/>
      <c r="D35" s="313"/>
      <c r="E35" s="313"/>
      <c r="F35" s="313"/>
      <c r="G35" s="313"/>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row>
    <row r="36" spans="1:40" s="315" customFormat="1" ht="19.5" customHeight="1">
      <c r="A36" s="313"/>
      <c r="B36" s="536" t="str">
        <f>'Fields names'!A65</f>
        <v>Additional Info</v>
      </c>
      <c r="C36" s="536"/>
      <c r="D36" s="536"/>
      <c r="E36" s="536"/>
      <c r="F36" s="536"/>
      <c r="G36" s="536"/>
      <c r="H36" s="536"/>
      <c r="I36" s="536"/>
      <c r="J36" s="536"/>
      <c r="K36" s="536"/>
      <c r="L36" s="536"/>
      <c r="M36" s="536"/>
      <c r="N36" s="313"/>
      <c r="O36" s="313"/>
      <c r="P36" s="313"/>
      <c r="Q36" s="313"/>
      <c r="R36" s="313"/>
      <c r="S36" s="313"/>
      <c r="T36" s="313"/>
      <c r="U36" s="313"/>
      <c r="V36" s="313"/>
      <c r="W36" s="313"/>
    </row>
    <row r="37" spans="1:40" ht="7.15" customHeight="1">
      <c r="A37" s="313"/>
      <c r="B37" s="313"/>
      <c r="C37" s="313"/>
      <c r="D37" s="313"/>
      <c r="E37" s="313"/>
      <c r="F37" s="313"/>
      <c r="G37" s="313"/>
      <c r="H37" s="313"/>
      <c r="I37" s="313"/>
      <c r="J37" s="313"/>
      <c r="K37" s="313"/>
      <c r="L37" s="313"/>
      <c r="M37" s="313"/>
      <c r="N37" s="313"/>
      <c r="O37" s="313"/>
      <c r="P37" s="313"/>
      <c r="Q37" s="313"/>
      <c r="R37" s="313"/>
      <c r="S37" s="313"/>
      <c r="T37" s="313"/>
      <c r="U37" s="313"/>
      <c r="V37" s="313"/>
      <c r="W37" s="313"/>
    </row>
    <row r="38" spans="1:40" ht="20.25" customHeight="1">
      <c r="A38" s="313"/>
      <c r="B38" s="537" t="str">
        <f>'Fields names'!A203</f>
        <v>Product Certifications</v>
      </c>
      <c r="C38" s="538"/>
      <c r="D38" s="538"/>
      <c r="E38" s="538"/>
      <c r="F38" s="538"/>
      <c r="G38" s="538"/>
      <c r="H38" s="539"/>
      <c r="I38" s="313"/>
      <c r="J38" s="313"/>
      <c r="K38" s="313"/>
      <c r="L38" s="313"/>
      <c r="M38" s="313"/>
      <c r="N38" s="313"/>
      <c r="O38" s="313"/>
      <c r="P38" s="313"/>
      <c r="Q38" s="313"/>
      <c r="R38" s="313"/>
    </row>
    <row r="39" spans="1:40" ht="31.5" customHeight="1">
      <c r="A39" s="313"/>
      <c r="B39" s="534" t="str">
        <f>'Fields names'!A204</f>
        <v>Certification Type (e.g. OEKO-TEX® Standard 100)</v>
      </c>
      <c r="C39" s="534"/>
      <c r="D39" s="534"/>
      <c r="E39" s="532" t="str">
        <f>'Fields names'!A205</f>
        <v>Certification number</v>
      </c>
      <c r="F39" s="533"/>
      <c r="G39" s="532" t="str">
        <f>'Fields names'!A206</f>
        <v>Certification expiry date</v>
      </c>
      <c r="H39" s="533"/>
      <c r="I39" s="313"/>
      <c r="J39" s="313"/>
      <c r="K39" s="313"/>
      <c r="L39" s="313"/>
      <c r="M39" s="313"/>
      <c r="N39" s="313"/>
      <c r="O39" s="313"/>
      <c r="P39" s="313"/>
      <c r="Q39" s="313"/>
      <c r="R39" s="313"/>
    </row>
    <row r="40" spans="1:40" ht="21.75" customHeight="1">
      <c r="A40" s="313"/>
      <c r="B40" s="530"/>
      <c r="C40" s="530"/>
      <c r="D40" s="530"/>
      <c r="E40" s="531"/>
      <c r="F40" s="531"/>
      <c r="G40" s="531"/>
      <c r="H40" s="531"/>
      <c r="I40" s="313"/>
      <c r="J40" s="313"/>
      <c r="K40" s="313"/>
      <c r="L40" s="313"/>
      <c r="M40" s="313"/>
      <c r="N40" s="313"/>
      <c r="O40" s="313"/>
      <c r="P40" s="313"/>
      <c r="Q40" s="313"/>
      <c r="R40" s="313"/>
    </row>
    <row r="41" spans="1:40" ht="21.75" customHeight="1">
      <c r="A41" s="313"/>
      <c r="B41" s="530"/>
      <c r="C41" s="530"/>
      <c r="D41" s="530"/>
      <c r="E41" s="531"/>
      <c r="F41" s="531"/>
      <c r="G41" s="531"/>
      <c r="H41" s="531"/>
      <c r="I41" s="313"/>
      <c r="J41" s="313"/>
      <c r="K41" s="313"/>
      <c r="L41" s="313"/>
      <c r="M41" s="313"/>
      <c r="N41" s="313"/>
      <c r="O41" s="313"/>
      <c r="P41" s="313"/>
      <c r="Q41" s="313"/>
      <c r="R41" s="313"/>
    </row>
    <row r="42" spans="1:40" ht="21.75" customHeight="1">
      <c r="A42" s="313"/>
      <c r="B42" s="530"/>
      <c r="C42" s="530"/>
      <c r="D42" s="530"/>
      <c r="E42" s="531"/>
      <c r="F42" s="531"/>
      <c r="G42" s="531"/>
      <c r="H42" s="531"/>
      <c r="I42" s="313"/>
      <c r="J42" s="313"/>
      <c r="K42" s="313"/>
      <c r="L42" s="313"/>
      <c r="M42" s="313"/>
      <c r="N42" s="313"/>
      <c r="O42" s="313"/>
      <c r="P42" s="313"/>
      <c r="Q42" s="313"/>
      <c r="R42" s="313"/>
    </row>
    <row r="43" spans="1:40" ht="20.5" customHeight="1">
      <c r="A43" s="313"/>
      <c r="B43" s="313"/>
      <c r="C43" s="313"/>
      <c r="D43" s="313"/>
      <c r="E43" s="313"/>
      <c r="F43" s="313"/>
      <c r="G43" s="313"/>
      <c r="H43" s="313"/>
      <c r="I43" s="313"/>
      <c r="J43" s="313"/>
      <c r="K43" s="313"/>
      <c r="L43" s="313"/>
      <c r="M43" s="313"/>
      <c r="N43" s="313"/>
      <c r="O43" s="313"/>
      <c r="P43" s="313"/>
      <c r="Q43" s="313"/>
      <c r="R43" s="313"/>
      <c r="S43" s="313"/>
      <c r="T43" s="313"/>
      <c r="U43" s="313"/>
      <c r="V43" s="313"/>
      <c r="W43" s="313"/>
    </row>
  </sheetData>
  <sheetProtection algorithmName="SHA-512" hashValue="KWMgVGHcMS/+J1zxOaCzmyT1l1pvS5+wO7STHD1C6GZ1si5DjRYSXlrKjNVOy0jPxiPtykT2GAGDvDYwdM0C/Q==" saltValue="Hl+nk5zbM9RmYyoVSZdUEw==" spinCount="100000" sheet="1" objects="1" scenarios="1"/>
  <dataConsolidate/>
  <mergeCells count="77">
    <mergeCell ref="B8:C8"/>
    <mergeCell ref="D8:G8"/>
    <mergeCell ref="H8:W9"/>
    <mergeCell ref="B9:C9"/>
    <mergeCell ref="D9:G9"/>
    <mergeCell ref="B27:D27"/>
    <mergeCell ref="E27:G27"/>
    <mergeCell ref="B34:D34"/>
    <mergeCell ref="E34:G34"/>
    <mergeCell ref="B33:D33"/>
    <mergeCell ref="E33:G33"/>
    <mergeCell ref="B29:D29"/>
    <mergeCell ref="E29:G29"/>
    <mergeCell ref="I29:M32"/>
    <mergeCell ref="B30:D30"/>
    <mergeCell ref="E30:G30"/>
    <mergeCell ref="B31:D31"/>
    <mergeCell ref="E31:G31"/>
    <mergeCell ref="B32:D32"/>
    <mergeCell ref="E32:G32"/>
    <mergeCell ref="O2:P3"/>
    <mergeCell ref="O13:W14"/>
    <mergeCell ref="B17:C17"/>
    <mergeCell ref="E17:F17"/>
    <mergeCell ref="J17:M17"/>
    <mergeCell ref="B11:M11"/>
    <mergeCell ref="B13:D13"/>
    <mergeCell ref="E13:G13"/>
    <mergeCell ref="J13:M13"/>
    <mergeCell ref="C14:D14"/>
    <mergeCell ref="F14:G14"/>
    <mergeCell ref="J14:M14"/>
    <mergeCell ref="B15:G15"/>
    <mergeCell ref="J15:M15"/>
    <mergeCell ref="B16:C16"/>
    <mergeCell ref="E16:F16"/>
    <mergeCell ref="J16:M16"/>
    <mergeCell ref="B18:C18"/>
    <mergeCell ref="E18:F18"/>
    <mergeCell ref="J18:M18"/>
    <mergeCell ref="O18:W19"/>
    <mergeCell ref="B19:C19"/>
    <mergeCell ref="E19:F19"/>
    <mergeCell ref="J19:M19"/>
    <mergeCell ref="B26:D26"/>
    <mergeCell ref="E23:G23"/>
    <mergeCell ref="E24:G24"/>
    <mergeCell ref="E25:G25"/>
    <mergeCell ref="E26:G26"/>
    <mergeCell ref="C2:I3"/>
    <mergeCell ref="B36:M36"/>
    <mergeCell ref="B38:H38"/>
    <mergeCell ref="L2:M2"/>
    <mergeCell ref="L3:M3"/>
    <mergeCell ref="C4:I5"/>
    <mergeCell ref="L4:M4"/>
    <mergeCell ref="L5:M5"/>
    <mergeCell ref="I22:M25"/>
    <mergeCell ref="B20:C20"/>
    <mergeCell ref="E20:F20"/>
    <mergeCell ref="B22:D22"/>
    <mergeCell ref="E22:G22"/>
    <mergeCell ref="B23:D23"/>
    <mergeCell ref="B24:D24"/>
    <mergeCell ref="B25:D25"/>
    <mergeCell ref="E39:F39"/>
    <mergeCell ref="G39:H39"/>
    <mergeCell ref="B40:D40"/>
    <mergeCell ref="E40:F40"/>
    <mergeCell ref="G40:H40"/>
    <mergeCell ref="B39:D39"/>
    <mergeCell ref="B41:D41"/>
    <mergeCell ref="E41:F41"/>
    <mergeCell ref="G41:H41"/>
    <mergeCell ref="B42:D42"/>
    <mergeCell ref="E42:F42"/>
    <mergeCell ref="G42:H42"/>
  </mergeCells>
  <conditionalFormatting sqref="B14:C14">
    <cfRule type="containsText" dxfId="113" priority="11" operator="containsText" text="component">
      <formula>NOT(ISERROR(SEARCH("component",B14)))</formula>
    </cfRule>
  </conditionalFormatting>
  <conditionalFormatting sqref="E14:F14">
    <cfRule type="containsText" dxfId="112" priority="9" operator="containsText" text="component">
      <formula>NOT(ISERROR(SEARCH("component",E14)))</formula>
    </cfRule>
  </conditionalFormatting>
  <conditionalFormatting sqref="J15:M19 B16:G20">
    <cfRule type="containsText" dxfId="111" priority="12" operator="containsText" text="select">
      <formula>NOT(ISERROR(SEARCH("select",B15)))</formula>
    </cfRule>
  </conditionalFormatting>
  <dataValidations count="6">
    <dataValidation type="list" allowBlank="1" showInputMessage="1" showErrorMessage="1" sqref="E16:F16 B16:C16" xr:uid="{EDB1329D-7D56-44C3-A15B-D2B6D5BCA654}">
      <formula1>WaschenDaten</formula1>
    </dataValidation>
    <dataValidation type="list" allowBlank="1" showInputMessage="1" showErrorMessage="1" sqref="E17:F17 B17:C17" xr:uid="{DEFBE053-171B-4C26-9DD9-8E518D755C3A}">
      <formula1>BleichenDaten</formula1>
    </dataValidation>
    <dataValidation type="list" allowBlank="1" showInputMessage="1" showErrorMessage="1" sqref="B18:C18 E18:F18" xr:uid="{6C7CAB2F-6C3C-41E4-AD7E-3C2809EF2204}">
      <formula1>TrocknenDaten</formula1>
    </dataValidation>
    <dataValidation type="list" allowBlank="1" showInputMessage="1" showErrorMessage="1" sqref="B19:C19 E19:F19" xr:uid="{0CD29169-D119-4542-A6AD-FF2B11FF8D92}">
      <formula1>BügelnDaten</formula1>
    </dataValidation>
    <dataValidation type="list" allowBlank="1" showInputMessage="1" showErrorMessage="1" sqref="E20:F20 B20:C20" xr:uid="{E71F2476-3230-45AA-B60E-2793CFAC4EE7}">
      <formula1>ReinigungDaten</formula1>
    </dataValidation>
    <dataValidation type="list" allowBlank="1" showInputMessage="1" showErrorMessage="1" sqref="B23:G26" xr:uid="{5395ED7D-1E97-42FA-AFEC-55999B2D98F0}">
      <formula1>INDIRECT($B$22)</formula1>
    </dataValidation>
  </dataValidations>
  <pageMargins left="0.23622047244094491" right="0.23622047244094491" top="0.35433070866141736" bottom="0.55118110236220474" header="0.31496062992125984" footer="0.31496062992125984"/>
  <pageSetup paperSize="9" scale="65" fitToHeight="0" orientation="portrait" r:id="rId1"/>
  <headerFooter>
    <oddFooter>&amp;L&amp;F&amp;R&amp;A; &amp;D; &amp;T</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8FFB185C-F737-49E9-A858-E550BA56CA9D}">
          <x14:formula1>
            <xm:f>' Attribute DOB'!$I$2:$I$20</xm:f>
          </x14:formula1>
          <xm:sqref>B40:D42</xm:sqref>
        </x14:dataValidation>
        <x14:dataValidation type="list" allowBlank="1" showInputMessage="1" showErrorMessage="1" xr:uid="{786D8289-CEB0-47F9-9347-81AFBCAA3C64}">
          <x14:formula1>
            <xm:f>'QVC ROLE'!$A$1:$A$5</xm:f>
          </x14:formula1>
          <xm:sqref>D8:G8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E3E32-2869-4F5C-99F3-27C59FB1B6D3}">
  <sheetPr>
    <tabColor rgb="FF7030A0"/>
    <pageSetUpPr fitToPage="1"/>
  </sheetPr>
  <dimension ref="A1:CF2386"/>
  <sheetViews>
    <sheetView showGridLines="0" showRowColHeaders="0" zoomScaleNormal="100" workbookViewId="0">
      <selection activeCell="Z19" sqref="Z19"/>
    </sheetView>
  </sheetViews>
  <sheetFormatPr baseColWidth="10" defaultColWidth="9.1796875" defaultRowHeight="15.5"/>
  <cols>
    <col min="1" max="1" width="2.26953125" style="332" customWidth="1"/>
    <col min="2" max="2" width="8" style="332" customWidth="1"/>
    <col min="3" max="3" width="4.7265625" style="332" customWidth="1"/>
    <col min="4" max="4" width="6.1796875" style="332" customWidth="1"/>
    <col min="5" max="5" width="3.7265625" style="332" customWidth="1"/>
    <col min="6" max="8" width="10.26953125" style="332" customWidth="1"/>
    <col min="9" max="9" width="9" style="332" customWidth="1"/>
    <col min="10" max="10" width="6" style="332" customWidth="1"/>
    <col min="11" max="11" width="5.81640625" style="332" customWidth="1"/>
    <col min="12" max="12" width="7.54296875" style="332" hidden="1" customWidth="1"/>
    <col min="13" max="13" width="3.81640625" style="332" hidden="1" customWidth="1"/>
    <col min="14" max="14" width="3.1796875" style="332" customWidth="1"/>
    <col min="15" max="17" width="6.1796875" style="332" customWidth="1"/>
    <col min="18" max="18" width="7.1796875" style="332" customWidth="1"/>
    <col min="19" max="19" width="8.26953125" style="332" customWidth="1"/>
    <col min="20" max="21" width="6.7265625" style="332" customWidth="1"/>
    <col min="22" max="22" width="5.26953125" style="332" customWidth="1"/>
    <col min="23" max="23" width="6.453125" style="332" customWidth="1"/>
    <col min="24" max="24" width="7.26953125" style="332" customWidth="1"/>
    <col min="25" max="25" width="1" style="373" customWidth="1"/>
    <col min="26" max="26" width="13.7265625" style="332" customWidth="1"/>
    <col min="27" max="27" width="12" style="332" customWidth="1"/>
    <col min="28" max="28" width="15.26953125" style="332" customWidth="1"/>
    <col min="29" max="29" width="5" style="332" customWidth="1"/>
    <col min="30" max="30" width="4.54296875" style="332" customWidth="1"/>
    <col min="31" max="31" width="8.26953125" style="332" customWidth="1"/>
    <col min="32" max="32" width="14.26953125" style="332" customWidth="1"/>
    <col min="33" max="33" width="11.26953125" style="332" bestFit="1" customWidth="1"/>
    <col min="34" max="34" width="17.26953125" style="332" bestFit="1" customWidth="1"/>
    <col min="35" max="35" width="16" style="332" customWidth="1"/>
    <col min="36" max="36" width="44.1796875" style="332" bestFit="1" customWidth="1"/>
    <col min="37" max="37" width="27.453125" style="332" bestFit="1" customWidth="1"/>
    <col min="38" max="38" width="14.81640625" style="332" bestFit="1" customWidth="1"/>
    <col min="39" max="39" width="22.54296875" style="332" bestFit="1" customWidth="1"/>
    <col min="40" max="40" width="27.1796875" style="332" bestFit="1" customWidth="1"/>
    <col min="41" max="41" width="20.26953125" style="332" bestFit="1" customWidth="1"/>
    <col min="42" max="42" width="21.81640625" style="332" bestFit="1" customWidth="1"/>
    <col min="43" max="43" width="25" style="332" bestFit="1" customWidth="1"/>
    <col min="44" max="44" width="31.26953125" style="332" bestFit="1" customWidth="1"/>
    <col min="45" max="45" width="29.81640625" style="332" bestFit="1" customWidth="1"/>
    <col min="46" max="46" width="31.453125" style="332" bestFit="1" customWidth="1"/>
    <col min="47" max="47" width="24.453125" style="332" bestFit="1" customWidth="1"/>
    <col min="48" max="48" width="40.1796875" style="332" bestFit="1" customWidth="1"/>
    <col min="49" max="49" width="27" style="332" bestFit="1" customWidth="1"/>
    <col min="50" max="50" width="34.453125" style="332" bestFit="1" customWidth="1"/>
    <col min="51" max="51" width="16" style="332" bestFit="1" customWidth="1"/>
    <col min="52" max="52" width="15.81640625" style="332" bestFit="1" customWidth="1"/>
    <col min="53" max="53" width="143.81640625" style="332" bestFit="1" customWidth="1"/>
    <col min="54" max="54" width="12.7265625" style="332" bestFit="1" customWidth="1"/>
    <col min="55" max="55" width="15.81640625" style="332" bestFit="1" customWidth="1"/>
    <col min="56" max="57" width="12.54296875" style="332" customWidth="1"/>
    <col min="58" max="58" width="97.1796875" style="332" bestFit="1" customWidth="1"/>
    <col min="59" max="60" width="12.54296875" style="332" customWidth="1"/>
    <col min="61" max="61" width="4.26953125" style="332" bestFit="1" customWidth="1"/>
    <col min="62" max="71" width="12.54296875" style="332" customWidth="1"/>
    <col min="72" max="16384" width="9.1796875" style="332"/>
  </cols>
  <sheetData>
    <row r="1" spans="1:84" ht="3.75" customHeight="1">
      <c r="A1" s="328"/>
      <c r="B1" s="328"/>
      <c r="C1" s="328"/>
      <c r="D1" s="328"/>
      <c r="E1" s="328"/>
      <c r="F1" s="328"/>
      <c r="G1" s="328"/>
      <c r="H1" s="328"/>
      <c r="I1" s="328"/>
      <c r="J1" s="328"/>
      <c r="K1" s="328"/>
      <c r="L1" s="328"/>
      <c r="M1" s="328"/>
      <c r="N1" s="328"/>
      <c r="O1" s="328"/>
      <c r="P1" s="328"/>
      <c r="Q1" s="328"/>
      <c r="R1" s="329"/>
      <c r="S1" s="328"/>
      <c r="T1" s="328"/>
      <c r="U1" s="328"/>
      <c r="V1" s="328"/>
      <c r="W1" s="328"/>
      <c r="X1" s="328"/>
      <c r="Z1" s="373"/>
      <c r="AA1" s="334"/>
      <c r="AB1" s="373"/>
    </row>
    <row r="2" spans="1:84" s="337" customFormat="1" ht="13.5" customHeight="1">
      <c r="A2" s="330"/>
      <c r="B2" s="329"/>
      <c r="C2" s="329"/>
      <c r="D2" s="619" t="str">
        <f>'Fields names'!A14</f>
        <v>Product Specification Card</v>
      </c>
      <c r="E2" s="619"/>
      <c r="F2" s="619"/>
      <c r="G2" s="619"/>
      <c r="H2" s="619"/>
      <c r="I2" s="619"/>
      <c r="J2" s="619"/>
      <c r="K2" s="619"/>
      <c r="L2" s="619"/>
      <c r="M2" s="619"/>
      <c r="N2" s="329"/>
      <c r="O2" s="329"/>
      <c r="P2" s="329"/>
      <c r="Q2" s="329"/>
      <c r="R2" s="329"/>
      <c r="S2" s="401" t="str">
        <f>'Fields names'!A16</f>
        <v>QVC SKN (Article Number)</v>
      </c>
      <c r="T2" s="540">
        <f>'PRODUCT &amp; PO'!$X$2</f>
        <v>0</v>
      </c>
      <c r="U2" s="540"/>
      <c r="V2" s="374"/>
      <c r="W2" s="374"/>
      <c r="X2" s="374"/>
      <c r="Y2" s="333"/>
      <c r="Z2" s="334"/>
      <c r="AA2" s="334"/>
      <c r="AB2" s="335"/>
      <c r="AC2" s="335"/>
      <c r="AD2" s="335"/>
      <c r="AE2" s="335"/>
      <c r="AF2" s="335"/>
      <c r="AG2" s="335"/>
      <c r="AH2" s="335"/>
      <c r="AI2" s="335"/>
      <c r="AJ2" s="335"/>
    </row>
    <row r="3" spans="1:84" s="337" customFormat="1" ht="15" customHeight="1">
      <c r="A3" s="330"/>
      <c r="B3" s="375"/>
      <c r="C3" s="376"/>
      <c r="D3" s="619"/>
      <c r="E3" s="619"/>
      <c r="F3" s="619"/>
      <c r="G3" s="619"/>
      <c r="H3" s="619"/>
      <c r="I3" s="619"/>
      <c r="J3" s="619"/>
      <c r="K3" s="619"/>
      <c r="L3" s="619"/>
      <c r="M3" s="619"/>
      <c r="N3" s="329"/>
      <c r="O3" s="329"/>
      <c r="P3" s="329"/>
      <c r="Q3" s="329"/>
      <c r="R3" s="329"/>
      <c r="S3" s="401" t="str">
        <f>'Fields names'!A21</f>
        <v>Product Name</v>
      </c>
      <c r="T3" s="540">
        <f>'PRODUCT &amp; PO'!$J$16</f>
        <v>0</v>
      </c>
      <c r="U3" s="540"/>
      <c r="V3" s="374"/>
      <c r="W3" s="374"/>
      <c r="X3" s="374"/>
      <c r="Y3" s="377"/>
      <c r="Z3" s="334"/>
      <c r="AA3" s="334"/>
      <c r="AB3" s="335"/>
      <c r="AC3" s="335"/>
      <c r="AD3" s="335"/>
      <c r="AE3" s="335"/>
      <c r="AF3" s="335"/>
      <c r="AG3" s="335"/>
      <c r="AH3" s="335"/>
      <c r="AI3" s="335"/>
      <c r="AJ3" s="335"/>
    </row>
    <row r="4" spans="1:84" s="337" customFormat="1" ht="12.75" customHeight="1">
      <c r="A4" s="330"/>
      <c r="B4" s="375"/>
      <c r="C4" s="376"/>
      <c r="D4" s="541" t="str">
        <f>'Fields names'!A265</f>
        <v>Apparel and Accessories</v>
      </c>
      <c r="E4" s="541"/>
      <c r="F4" s="541"/>
      <c r="G4" s="541"/>
      <c r="H4" s="541"/>
      <c r="I4" s="541"/>
      <c r="J4" s="541"/>
      <c r="K4" s="541"/>
      <c r="L4" s="541"/>
      <c r="M4" s="541"/>
      <c r="N4" s="329"/>
      <c r="O4" s="329"/>
      <c r="P4" s="329"/>
      <c r="Q4" s="329"/>
      <c r="R4" s="329"/>
      <c r="S4" s="401" t="str">
        <f>'Fields names'!A17</f>
        <v>Vendor Name</v>
      </c>
      <c r="T4" s="540">
        <f>'PRODUCT &amp; PO'!$B$6</f>
        <v>0</v>
      </c>
      <c r="U4" s="540"/>
      <c r="V4" s="374"/>
      <c r="W4" s="374"/>
      <c r="X4" s="374"/>
      <c r="Y4" s="377"/>
      <c r="Z4" s="334"/>
      <c r="AA4" s="334"/>
      <c r="AB4" s="335"/>
      <c r="AC4" s="335"/>
      <c r="AD4" s="335"/>
      <c r="AE4" s="335"/>
      <c r="AF4" s="335"/>
      <c r="AG4" s="335"/>
      <c r="AH4" s="335"/>
      <c r="AI4" s="335"/>
      <c r="AJ4" s="335"/>
    </row>
    <row r="5" spans="1:84" s="337" customFormat="1" ht="15" customHeight="1">
      <c r="A5" s="330"/>
      <c r="B5" s="620"/>
      <c r="C5" s="620"/>
      <c r="D5" s="541"/>
      <c r="E5" s="541"/>
      <c r="F5" s="541"/>
      <c r="G5" s="541"/>
      <c r="H5" s="541"/>
      <c r="I5" s="541"/>
      <c r="J5" s="541"/>
      <c r="K5" s="541"/>
      <c r="L5" s="541"/>
      <c r="M5" s="541"/>
      <c r="N5" s="329"/>
      <c r="O5" s="329"/>
      <c r="P5" s="329"/>
      <c r="Q5" s="329"/>
      <c r="R5" s="329"/>
      <c r="S5" s="401" t="str">
        <f>'Fields names'!A19</f>
        <v>Brand</v>
      </c>
      <c r="T5" s="540">
        <f>'PRODUCT &amp; PO'!$P$6</f>
        <v>0</v>
      </c>
      <c r="U5" s="540"/>
      <c r="V5" s="374"/>
      <c r="W5" s="374"/>
      <c r="X5" s="374"/>
      <c r="Y5" s="338"/>
      <c r="Z5" s="378"/>
      <c r="AA5" s="378"/>
      <c r="AB5" s="379"/>
      <c r="AC5" s="338"/>
      <c r="AD5" s="338"/>
      <c r="AE5" s="338"/>
      <c r="AF5" s="338"/>
      <c r="AG5" s="338"/>
      <c r="AH5" s="338"/>
      <c r="AI5" s="338"/>
      <c r="AJ5" s="338"/>
    </row>
    <row r="6" spans="1:84" s="337" customFormat="1" ht="0.65" customHeight="1">
      <c r="A6" s="330"/>
      <c r="B6" s="376"/>
      <c r="C6" s="376"/>
      <c r="D6" s="376"/>
      <c r="E6" s="376"/>
      <c r="F6" s="376"/>
      <c r="G6" s="376"/>
      <c r="H6" s="376"/>
      <c r="I6" s="376"/>
      <c r="J6" s="376"/>
      <c r="K6" s="376"/>
      <c r="L6" s="376"/>
      <c r="M6" s="376"/>
      <c r="N6" s="376"/>
      <c r="O6" s="376"/>
      <c r="P6" s="376"/>
      <c r="Q6" s="376"/>
      <c r="R6" s="376"/>
      <c r="S6" s="380"/>
      <c r="T6" s="380"/>
      <c r="U6" s="380"/>
      <c r="V6" s="380"/>
      <c r="W6" s="380"/>
      <c r="X6" s="380"/>
      <c r="Y6" s="338"/>
      <c r="Z6" s="378"/>
      <c r="AA6" s="378"/>
      <c r="AB6" s="379"/>
      <c r="AC6" s="338"/>
      <c r="AD6" s="338"/>
      <c r="AE6" s="338"/>
      <c r="AF6" s="338"/>
      <c r="AG6" s="338"/>
      <c r="AH6" s="338"/>
      <c r="AI6" s="338"/>
      <c r="AJ6" s="338"/>
    </row>
    <row r="7" spans="1:84" s="382" customFormat="1" ht="4.5" customHeight="1">
      <c r="A7" s="381"/>
      <c r="B7" s="381"/>
      <c r="C7" s="381"/>
      <c r="D7" s="381"/>
      <c r="E7" s="381"/>
      <c r="F7" s="381"/>
      <c r="G7" s="381"/>
      <c r="H7" s="381"/>
      <c r="I7" s="381"/>
      <c r="J7" s="381"/>
      <c r="K7" s="381"/>
      <c r="L7" s="381"/>
      <c r="M7" s="381"/>
      <c r="N7" s="381"/>
      <c r="O7" s="381"/>
      <c r="P7" s="381"/>
      <c r="Q7" s="381"/>
      <c r="R7" s="381"/>
      <c r="S7" s="381"/>
      <c r="T7" s="381"/>
      <c r="U7" s="381"/>
      <c r="V7" s="381"/>
      <c r="W7" s="381"/>
      <c r="X7" s="381"/>
      <c r="Y7" s="338"/>
      <c r="Z7" s="338"/>
      <c r="AA7" s="338"/>
      <c r="AB7" s="338"/>
      <c r="AC7" s="338"/>
      <c r="AD7" s="338"/>
      <c r="AE7" s="338"/>
      <c r="AF7" s="338"/>
      <c r="AG7" s="338"/>
      <c r="AH7" s="338"/>
      <c r="AI7" s="338"/>
      <c r="AJ7" s="338"/>
      <c r="BJ7" s="383"/>
      <c r="BK7" s="383"/>
      <c r="BL7" s="383"/>
      <c r="BM7" s="383"/>
      <c r="BN7" s="383"/>
      <c r="BO7" s="383"/>
      <c r="BP7" s="383"/>
      <c r="BQ7" s="383"/>
      <c r="BR7" s="383"/>
      <c r="BS7" s="383"/>
      <c r="BT7" s="383"/>
      <c r="BU7" s="383"/>
      <c r="BV7" s="383"/>
      <c r="BW7" s="383"/>
      <c r="BX7" s="383"/>
      <c r="BY7" s="383"/>
      <c r="BZ7" s="383"/>
      <c r="CA7" s="337"/>
      <c r="CB7" s="337"/>
      <c r="CC7" s="337"/>
      <c r="CD7" s="337"/>
      <c r="CE7" s="337"/>
      <c r="CF7" s="337"/>
    </row>
    <row r="8" spans="1:84" s="370" customFormat="1" ht="24" customHeight="1">
      <c r="A8" s="384"/>
      <c r="B8" s="611" t="str">
        <f>'Fields names'!A83</f>
        <v>Packaging</v>
      </c>
      <c r="C8" s="612"/>
      <c r="D8" s="612"/>
      <c r="E8" s="612"/>
      <c r="F8" s="612"/>
      <c r="G8" s="612"/>
      <c r="H8" s="612"/>
      <c r="I8" s="612"/>
      <c r="J8" s="612"/>
      <c r="K8" s="612"/>
      <c r="L8" s="612"/>
      <c r="M8" s="612"/>
      <c r="N8" s="612"/>
      <c r="O8" s="612"/>
      <c r="P8" s="612"/>
      <c r="Q8" s="612"/>
      <c r="R8" s="612"/>
      <c r="S8" s="612"/>
      <c r="T8" s="612"/>
      <c r="U8" s="612"/>
      <c r="V8" s="612"/>
      <c r="W8" s="612"/>
      <c r="X8" s="613"/>
      <c r="Y8" s="384"/>
      <c r="Z8" s="371"/>
      <c r="AA8" s="371"/>
      <c r="AB8" s="371"/>
      <c r="AC8" s="371"/>
      <c r="AD8" s="371"/>
      <c r="AE8" s="371"/>
      <c r="AF8" s="371"/>
      <c r="AG8" s="371"/>
      <c r="AH8" s="371"/>
      <c r="AI8" s="371"/>
      <c r="AJ8" s="371"/>
      <c r="BJ8" s="385"/>
      <c r="BK8" s="385"/>
      <c r="BL8" s="385"/>
      <c r="BM8" s="385"/>
      <c r="BN8" s="385"/>
      <c r="BO8" s="385"/>
      <c r="BP8" s="385"/>
      <c r="BQ8" s="385"/>
      <c r="BR8" s="385"/>
      <c r="BS8" s="385"/>
      <c r="BT8" s="385"/>
      <c r="BU8" s="385"/>
      <c r="BV8" s="385"/>
      <c r="BW8" s="385"/>
      <c r="BX8" s="385"/>
      <c r="BY8" s="385"/>
      <c r="BZ8" s="385"/>
      <c r="CA8" s="386"/>
      <c r="CB8" s="386"/>
      <c r="CC8" s="386"/>
      <c r="CD8" s="386"/>
      <c r="CE8" s="386"/>
      <c r="CF8" s="386"/>
    </row>
    <row r="9" spans="1:84" s="370" customFormat="1" ht="7.9" customHeight="1">
      <c r="A9" s="384"/>
      <c r="B9" s="384"/>
      <c r="C9" s="384"/>
      <c r="D9" s="384"/>
      <c r="E9" s="384"/>
      <c r="F9" s="384"/>
      <c r="G9" s="384"/>
      <c r="H9" s="384"/>
      <c r="I9" s="384"/>
      <c r="J9" s="384"/>
      <c r="K9" s="384"/>
      <c r="L9" s="384"/>
      <c r="M9" s="384"/>
      <c r="N9" s="384"/>
      <c r="O9" s="384"/>
      <c r="P9" s="384"/>
      <c r="Q9" s="384"/>
      <c r="R9" s="384"/>
      <c r="S9" s="384"/>
      <c r="T9" s="384"/>
      <c r="U9" s="384"/>
      <c r="V9" s="384"/>
      <c r="W9" s="384"/>
      <c r="X9" s="384"/>
      <c r="Y9" s="387"/>
      <c r="Z9" s="371"/>
      <c r="AA9" s="371"/>
      <c r="AB9" s="371"/>
      <c r="AC9" s="371"/>
      <c r="AD9" s="371"/>
      <c r="AE9" s="371"/>
      <c r="AF9" s="371"/>
      <c r="AG9" s="371"/>
      <c r="AH9" s="371"/>
      <c r="AI9" s="371"/>
      <c r="AJ9" s="371"/>
      <c r="BJ9" s="385"/>
      <c r="BK9" s="385"/>
      <c r="BL9" s="385"/>
      <c r="BM9" s="385"/>
      <c r="BN9" s="385"/>
      <c r="BO9" s="385"/>
      <c r="BP9" s="385"/>
      <c r="BQ9" s="385"/>
      <c r="BR9" s="385"/>
      <c r="BS9" s="385"/>
      <c r="BT9" s="385"/>
      <c r="BU9" s="385"/>
      <c r="BV9" s="385"/>
      <c r="BW9" s="385"/>
      <c r="BX9" s="385"/>
      <c r="BY9" s="385"/>
      <c r="BZ9" s="385"/>
      <c r="CA9" s="386"/>
      <c r="CB9" s="386"/>
      <c r="CC9" s="386"/>
      <c r="CD9" s="386"/>
      <c r="CE9" s="386"/>
      <c r="CF9" s="386"/>
    </row>
    <row r="10" spans="1:84" s="370" customFormat="1" ht="41.25" customHeight="1">
      <c r="A10" s="384"/>
      <c r="B10" s="614" t="str">
        <f>'Fields names'!A96</f>
        <v xml:space="preserve">Packaging Description 
(QVC single saleable unit) </v>
      </c>
      <c r="C10" s="615"/>
      <c r="D10" s="615"/>
      <c r="E10" s="615"/>
      <c r="F10" s="615"/>
      <c r="G10" s="616" t="s">
        <v>299</v>
      </c>
      <c r="H10" s="617"/>
      <c r="I10" s="618"/>
      <c r="J10" s="384"/>
      <c r="K10" s="384"/>
      <c r="L10" s="384"/>
      <c r="M10" s="384"/>
      <c r="N10" s="384"/>
      <c r="O10" s="629" t="str">
        <f>'Fields names'!A86</f>
        <v>Master Carton</v>
      </c>
      <c r="P10" s="630"/>
      <c r="Q10" s="630"/>
      <c r="R10" s="630"/>
      <c r="S10" s="621" t="s">
        <v>299</v>
      </c>
      <c r="T10" s="622"/>
      <c r="U10" s="623"/>
      <c r="V10" s="384"/>
      <c r="W10" s="384"/>
      <c r="X10" s="384"/>
      <c r="Y10" s="384"/>
      <c r="Z10" s="402" t="str">
        <f>B10</f>
        <v xml:space="preserve">Packaging Description 
(QVC single saleable unit) </v>
      </c>
      <c r="AA10" s="369"/>
      <c r="AF10" s="371"/>
      <c r="AG10" s="371"/>
      <c r="BJ10" s="385"/>
      <c r="BK10" s="385"/>
      <c r="BL10" s="385"/>
      <c r="BM10" s="385"/>
      <c r="BN10" s="385"/>
      <c r="BO10" s="385"/>
      <c r="BP10" s="385"/>
      <c r="BQ10" s="385"/>
      <c r="BR10" s="385"/>
      <c r="BS10" s="385"/>
      <c r="BT10" s="385"/>
      <c r="BU10" s="385"/>
      <c r="BV10" s="385"/>
      <c r="BW10" s="385"/>
      <c r="BX10" s="385"/>
      <c r="BY10" s="385"/>
      <c r="BZ10" s="385"/>
      <c r="CA10" s="386"/>
      <c r="CB10" s="386"/>
      <c r="CC10" s="386"/>
      <c r="CD10" s="386"/>
      <c r="CE10" s="386"/>
      <c r="CF10" s="386"/>
    </row>
    <row r="11" spans="1:84" s="370" customFormat="1" ht="3.75" customHeight="1">
      <c r="A11" s="384"/>
      <c r="E11" s="384"/>
      <c r="F11" s="384"/>
      <c r="G11" s="384"/>
      <c r="H11" s="384"/>
      <c r="I11" s="384"/>
      <c r="J11" s="384"/>
      <c r="K11" s="384"/>
      <c r="L11" s="384"/>
      <c r="M11" s="384"/>
      <c r="N11" s="384"/>
      <c r="O11" s="384"/>
      <c r="P11" s="384"/>
      <c r="Q11" s="384"/>
      <c r="R11" s="384"/>
      <c r="S11" s="384"/>
      <c r="T11" s="384"/>
      <c r="U11" s="384"/>
      <c r="V11" s="384"/>
      <c r="W11" s="384"/>
      <c r="X11" s="384"/>
      <c r="Y11" s="384"/>
      <c r="Z11" s="388"/>
      <c r="AA11" s="388"/>
      <c r="AB11" s="388"/>
      <c r="AC11" s="388"/>
      <c r="AD11" s="388"/>
      <c r="AE11" s="388"/>
      <c r="AF11" s="388"/>
      <c r="AG11" s="388"/>
      <c r="AH11" s="388"/>
      <c r="AI11" s="388"/>
      <c r="AJ11" s="388"/>
      <c r="BJ11" s="385"/>
      <c r="BK11" s="385"/>
      <c r="BL11" s="385"/>
      <c r="BM11" s="385"/>
      <c r="BN11" s="385"/>
      <c r="BO11" s="385"/>
      <c r="BP11" s="385"/>
      <c r="BQ11" s="385"/>
      <c r="BR11" s="385"/>
      <c r="BS11" s="385"/>
      <c r="BT11" s="385"/>
      <c r="BU11" s="385"/>
      <c r="BV11" s="385"/>
      <c r="BW11" s="385"/>
      <c r="BX11" s="385"/>
      <c r="BY11" s="385"/>
      <c r="BZ11" s="385"/>
      <c r="CA11" s="386"/>
      <c r="CB11" s="386"/>
      <c r="CC11" s="386"/>
      <c r="CD11" s="386"/>
      <c r="CE11" s="386"/>
      <c r="CF11" s="386"/>
    </row>
    <row r="12" spans="1:84" s="370" customFormat="1" ht="27" customHeight="1">
      <c r="A12" s="384"/>
      <c r="B12" s="624" t="str">
        <f>'Fields names'!A89</f>
        <v>Packaging dimensions per SKU</v>
      </c>
      <c r="C12" s="625"/>
      <c r="D12" s="625"/>
      <c r="E12" s="625"/>
      <c r="F12" s="628" t="str">
        <f>IF(START!B7="uk",'Fields names'!A90,IF(OR(G10='drop down choices'!$AZ$5,G10='drop down choices'!$AZ$8),"n/a",'Fields names'!A90))</f>
        <v>Length (mm)</v>
      </c>
      <c r="G12" s="628" t="str">
        <f>IF(START!B7="uk",'Fields names'!A91,IF(OR(G10='drop down choices'!$AZ$5,G10='drop down choices'!$AZ$8),"n/a",'Fields names'!A91))</f>
        <v>Width (mm)</v>
      </c>
      <c r="H12" s="628" t="str">
        <f>IF(START!B7="uk",'Fields names'!A92,IF(OR(G10='drop down choices'!$AZ$5,G10='drop down choices'!$AZ$8),"n/a",'Fields names'!A92))</f>
        <v>Height (mm)</v>
      </c>
      <c r="I12" s="628" t="str">
        <f>IF(START!B7="uk",'Fields names'!A88,IF(OR(G10='drop down choices'!$AZ$5,G10='drop down choices'!$AZ$8),"n/a",'Fields names'!A88))</f>
        <v>Gross Weight (g)</v>
      </c>
      <c r="J12" s="628"/>
      <c r="K12" s="384"/>
      <c r="L12" s="608" t="str">
        <f>IF(START!B7=Language!B4,'Fields names'!A93,"n/a")</f>
        <v>n/a</v>
      </c>
      <c r="M12" s="609"/>
      <c r="N12" s="384"/>
      <c r="O12" s="608" t="str">
        <f>IF(OR(S10='drop down choices'!$G$5,S10='drop down choices'!$G$6),"n/a",'Fields names'!A90)</f>
        <v>Length (mm)</v>
      </c>
      <c r="P12" s="610"/>
      <c r="Q12" s="609"/>
      <c r="R12" s="608" t="str">
        <f>IF(OR(S10='drop down choices'!$G$5,S10='drop down choices'!$G$6),"n/a",'Fields names'!A91)</f>
        <v>Width (mm)</v>
      </c>
      <c r="S12" s="609"/>
      <c r="T12" s="608" t="str">
        <f>IF(OR(S10='drop down choices'!$G$5,S10='drop down choices'!$G$6),"n/a",'Fields names'!A92)</f>
        <v>Height (mm)</v>
      </c>
      <c r="U12" s="609"/>
      <c r="V12" s="632" t="str">
        <f>IF(OR(S10='drop down choices'!$G$5,S10='drop down choices'!$G$6),"n/a",'Fields names'!A95)</f>
        <v>Qty per Master Carton</v>
      </c>
      <c r="W12" s="633"/>
      <c r="X12" s="634"/>
      <c r="Y12" s="384"/>
      <c r="Z12" s="602" t="str">
        <f>instructions!A26</f>
        <v>&lt;== Packaging Description: Please select the type of packaging you have added to your merchandise for this QVC single saleable unit. In case of Polybags or Goods On Hangers, the dimensions are not required.</v>
      </c>
      <c r="AA12" s="602"/>
      <c r="AB12" s="602"/>
      <c r="AC12" s="602"/>
      <c r="AD12" s="602"/>
      <c r="AE12" s="602"/>
      <c r="AF12" s="602"/>
      <c r="AG12" s="602"/>
      <c r="AH12" s="602"/>
      <c r="AI12" s="602"/>
      <c r="AJ12" s="602"/>
      <c r="BJ12" s="385"/>
      <c r="BK12" s="385"/>
      <c r="BL12" s="385"/>
      <c r="BM12" s="385"/>
      <c r="BN12" s="385"/>
      <c r="BO12" s="385"/>
      <c r="BP12" s="385"/>
      <c r="BQ12" s="385"/>
      <c r="BR12" s="385"/>
      <c r="BS12" s="385"/>
      <c r="BT12" s="385"/>
      <c r="BU12" s="385"/>
      <c r="BV12" s="385"/>
      <c r="BW12" s="385"/>
      <c r="BX12" s="385"/>
      <c r="BY12" s="385"/>
      <c r="BZ12" s="385"/>
      <c r="CA12" s="386"/>
      <c r="CB12" s="386"/>
      <c r="CC12" s="386"/>
      <c r="CD12" s="386"/>
      <c r="CE12" s="386"/>
      <c r="CF12" s="386"/>
    </row>
    <row r="13" spans="1:84" s="370" customFormat="1" ht="27" customHeight="1">
      <c r="A13" s="384"/>
      <c r="B13" s="626"/>
      <c r="C13" s="627"/>
      <c r="D13" s="627"/>
      <c r="E13" s="627"/>
      <c r="F13" s="628"/>
      <c r="G13" s="628"/>
      <c r="H13" s="628"/>
      <c r="I13" s="628"/>
      <c r="J13" s="628"/>
      <c r="K13" s="384"/>
      <c r="L13" s="635"/>
      <c r="M13" s="637"/>
      <c r="N13" s="384"/>
      <c r="O13" s="605" t="str">
        <f>IF(OR(S10='drop down choices'!$G$5,S10='drop down choices'!$G$6),"n/a",'drop down choices'!DB3)</f>
        <v>MIN: Length 260, Width 150, Height 120 (mm)
MAX: Length 580, Width 380, Height 380 (mm)</v>
      </c>
      <c r="P13" s="606"/>
      <c r="Q13" s="606"/>
      <c r="R13" s="606"/>
      <c r="S13" s="606"/>
      <c r="T13" s="606"/>
      <c r="U13" s="607"/>
      <c r="V13" s="635"/>
      <c r="W13" s="636"/>
      <c r="X13" s="637"/>
      <c r="Y13" s="384"/>
      <c r="Z13" s="601" t="str">
        <f>instructions!A27</f>
        <v>&lt;== Shippable carton is a type of packaging that will be used to ship product to the customer's home without further protection or packaging being added by QVC. It must comply with QVC Drop Test Requirements.</v>
      </c>
      <c r="AA13" s="601"/>
      <c r="AB13" s="601"/>
      <c r="AC13" s="601"/>
      <c r="AD13" s="601"/>
      <c r="AE13" s="601"/>
      <c r="AF13" s="601"/>
      <c r="AG13" s="601"/>
      <c r="AH13" s="601"/>
      <c r="AI13" s="601"/>
      <c r="AJ13" s="601"/>
      <c r="BJ13" s="385"/>
      <c r="BK13" s="385"/>
      <c r="BL13" s="385"/>
      <c r="BM13" s="385"/>
      <c r="BN13" s="385"/>
      <c r="BO13" s="385"/>
      <c r="BP13" s="385"/>
      <c r="BQ13" s="385"/>
      <c r="BR13" s="385"/>
      <c r="BS13" s="385"/>
      <c r="BT13" s="385"/>
      <c r="BU13" s="385"/>
      <c r="BV13" s="385"/>
      <c r="BW13" s="385"/>
      <c r="BX13" s="385"/>
      <c r="BY13" s="385"/>
      <c r="BZ13" s="385"/>
      <c r="CA13" s="386"/>
      <c r="CB13" s="386"/>
      <c r="CC13" s="386"/>
      <c r="CD13" s="386"/>
      <c r="CE13" s="386"/>
      <c r="CF13" s="386"/>
    </row>
    <row r="14" spans="1:84" s="370" customFormat="1" ht="18" customHeight="1">
      <c r="A14" s="384"/>
      <c r="B14" s="389" t="s">
        <v>214</v>
      </c>
      <c r="C14" s="590"/>
      <c r="D14" s="591"/>
      <c r="E14" s="592"/>
      <c r="F14" s="252"/>
      <c r="G14" s="253"/>
      <c r="H14" s="254"/>
      <c r="I14" s="631"/>
      <c r="J14" s="631"/>
      <c r="K14" s="384"/>
      <c r="L14" s="594"/>
      <c r="M14" s="594"/>
      <c r="N14" s="384"/>
      <c r="O14" s="638"/>
      <c r="P14" s="638"/>
      <c r="Q14" s="638"/>
      <c r="R14" s="589"/>
      <c r="S14" s="589"/>
      <c r="T14" s="589"/>
      <c r="U14" s="589"/>
      <c r="V14" s="589"/>
      <c r="W14" s="589"/>
      <c r="X14" s="589"/>
      <c r="Y14" s="384"/>
      <c r="Z14" s="601" t="str">
        <f>instructions!A62</f>
        <v>&lt;== Gross Weight (g)= Product + Packaging (g)</v>
      </c>
      <c r="AA14" s="601"/>
      <c r="AB14" s="601"/>
      <c r="AC14" s="601"/>
      <c r="AD14" s="601"/>
      <c r="AE14" s="601"/>
      <c r="AF14" s="601"/>
      <c r="AG14" s="601"/>
      <c r="AH14" s="601"/>
      <c r="AI14" s="601"/>
      <c r="AJ14" s="601"/>
      <c r="BJ14" s="385"/>
      <c r="BK14" s="385"/>
      <c r="BL14" s="385"/>
      <c r="BM14" s="385"/>
      <c r="BN14" s="385"/>
      <c r="BO14" s="385"/>
      <c r="BP14" s="385"/>
      <c r="BQ14" s="385"/>
      <c r="BR14" s="385"/>
      <c r="BS14" s="385"/>
      <c r="BT14" s="385"/>
      <c r="BU14" s="385"/>
      <c r="BV14" s="385"/>
      <c r="BW14" s="385"/>
      <c r="BX14" s="385"/>
      <c r="BY14" s="385"/>
      <c r="BZ14" s="385"/>
      <c r="CA14" s="386"/>
      <c r="CB14" s="386"/>
      <c r="CC14" s="386"/>
      <c r="CD14" s="386"/>
      <c r="CE14" s="386"/>
      <c r="CF14" s="386"/>
    </row>
    <row r="15" spans="1:84" s="370" customFormat="1" ht="18" customHeight="1">
      <c r="A15" s="384"/>
      <c r="B15" s="389" t="s">
        <v>215</v>
      </c>
      <c r="C15" s="590"/>
      <c r="D15" s="591"/>
      <c r="E15" s="592"/>
      <c r="F15" s="255"/>
      <c r="G15" s="256"/>
      <c r="H15" s="257"/>
      <c r="I15" s="593"/>
      <c r="J15" s="593"/>
      <c r="K15" s="384"/>
      <c r="L15" s="594"/>
      <c r="M15" s="594"/>
      <c r="N15" s="384"/>
      <c r="O15" s="589"/>
      <c r="P15" s="589"/>
      <c r="Q15" s="589"/>
      <c r="R15" s="589"/>
      <c r="S15" s="589"/>
      <c r="T15" s="589"/>
      <c r="U15" s="589"/>
      <c r="V15" s="589"/>
      <c r="W15" s="589"/>
      <c r="X15" s="589"/>
      <c r="Y15" s="384"/>
      <c r="Z15" s="402" t="str">
        <f>O10</f>
        <v>Master Carton</v>
      </c>
      <c r="AA15" s="390"/>
      <c r="AB15" s="390"/>
      <c r="AC15" s="390"/>
      <c r="AD15" s="390"/>
      <c r="AE15" s="390"/>
      <c r="AF15" s="390"/>
      <c r="AG15" s="390"/>
      <c r="AH15" s="390"/>
      <c r="AI15" s="390"/>
      <c r="AJ15" s="390"/>
      <c r="BJ15" s="385"/>
      <c r="BK15" s="385"/>
      <c r="BL15" s="385"/>
      <c r="BM15" s="385"/>
      <c r="BN15" s="385"/>
      <c r="BO15" s="385"/>
      <c r="BP15" s="385"/>
      <c r="BQ15" s="385"/>
      <c r="BR15" s="385"/>
      <c r="BS15" s="385"/>
      <c r="BT15" s="385"/>
      <c r="BU15" s="385"/>
      <c r="BV15" s="385"/>
      <c r="BW15" s="385"/>
      <c r="BX15" s="385"/>
      <c r="BY15" s="385"/>
      <c r="BZ15" s="385"/>
      <c r="CA15" s="386"/>
      <c r="CB15" s="386"/>
      <c r="CC15" s="386"/>
      <c r="CD15" s="386"/>
      <c r="CE15" s="386"/>
      <c r="CF15" s="386"/>
    </row>
    <row r="16" spans="1:84" s="370" customFormat="1" ht="18" customHeight="1">
      <c r="A16" s="384"/>
      <c r="B16" s="389" t="s">
        <v>216</v>
      </c>
      <c r="C16" s="590"/>
      <c r="D16" s="591"/>
      <c r="E16" s="592"/>
      <c r="F16" s="255"/>
      <c r="G16" s="256"/>
      <c r="H16" s="257"/>
      <c r="I16" s="593"/>
      <c r="J16" s="593"/>
      <c r="K16" s="384"/>
      <c r="L16" s="594"/>
      <c r="M16" s="594"/>
      <c r="N16" s="384"/>
      <c r="O16" s="589"/>
      <c r="P16" s="589"/>
      <c r="Q16" s="589"/>
      <c r="R16" s="589"/>
      <c r="S16" s="589"/>
      <c r="T16" s="589"/>
      <c r="U16" s="589"/>
      <c r="V16" s="589"/>
      <c r="W16" s="589"/>
      <c r="X16" s="589"/>
      <c r="Y16" s="384"/>
      <c r="Z16" s="601" t="str">
        <f>instructions!A28</f>
        <v>&lt;== Master Carton:  This is the shipping carton that contains all of the saleable units for entry to the QVC Distribution Centre  (Master Cartons must have a minimum of 4 pieces).</v>
      </c>
      <c r="AA16" s="601"/>
      <c r="AB16" s="601"/>
      <c r="AC16" s="601"/>
      <c r="AD16" s="601"/>
      <c r="AE16" s="601"/>
      <c r="AF16" s="601"/>
      <c r="AG16" s="601"/>
      <c r="AH16" s="601"/>
      <c r="AI16" s="601"/>
      <c r="AJ16" s="601"/>
      <c r="BL16" s="385"/>
      <c r="BM16" s="385"/>
      <c r="BN16" s="385"/>
      <c r="BO16" s="385"/>
      <c r="BP16" s="385"/>
      <c r="BQ16" s="385"/>
      <c r="BR16" s="385"/>
      <c r="BS16" s="385"/>
      <c r="BT16" s="385"/>
      <c r="BU16" s="385"/>
      <c r="BV16" s="385"/>
      <c r="BW16" s="385"/>
      <c r="BX16" s="385"/>
      <c r="BY16" s="385"/>
      <c r="BZ16" s="385"/>
      <c r="CA16" s="386"/>
      <c r="CB16" s="386"/>
      <c r="CC16" s="386"/>
      <c r="CD16" s="386"/>
      <c r="CE16" s="386"/>
      <c r="CF16" s="386"/>
    </row>
    <row r="17" spans="1:84" s="370" customFormat="1" ht="18" customHeight="1">
      <c r="A17" s="384"/>
      <c r="B17" s="389" t="s">
        <v>217</v>
      </c>
      <c r="C17" s="590"/>
      <c r="D17" s="591"/>
      <c r="E17" s="592"/>
      <c r="F17" s="255"/>
      <c r="G17" s="256"/>
      <c r="H17" s="257"/>
      <c r="I17" s="593"/>
      <c r="J17" s="593"/>
      <c r="K17" s="384"/>
      <c r="L17" s="594"/>
      <c r="M17" s="594"/>
      <c r="N17" s="384"/>
      <c r="O17" s="589"/>
      <c r="P17" s="589"/>
      <c r="Q17" s="589"/>
      <c r="R17" s="589"/>
      <c r="S17" s="589"/>
      <c r="T17" s="589"/>
      <c r="U17" s="589"/>
      <c r="V17" s="589"/>
      <c r="W17" s="589"/>
      <c r="X17" s="589"/>
      <c r="Y17" s="384"/>
      <c r="Z17" s="601" t="str">
        <f>instructions!A63</f>
        <v>&lt;== Qty per Master Carton: Where you are providing variants where dimensions and weights may differ, please list these individually</v>
      </c>
      <c r="AA17" s="601"/>
      <c r="AB17" s="601"/>
      <c r="AC17" s="601"/>
      <c r="AD17" s="601"/>
      <c r="AE17" s="601"/>
      <c r="AF17" s="601"/>
      <c r="AG17" s="601"/>
      <c r="AH17" s="601"/>
      <c r="AI17" s="601"/>
      <c r="AJ17" s="601"/>
      <c r="BL17" s="385"/>
      <c r="BM17" s="385"/>
      <c r="BN17" s="385"/>
      <c r="BO17" s="385"/>
      <c r="BP17" s="385"/>
      <c r="BQ17" s="385"/>
      <c r="BR17" s="385"/>
      <c r="BS17" s="385"/>
      <c r="BT17" s="385"/>
      <c r="BU17" s="385"/>
      <c r="BV17" s="385"/>
      <c r="BW17" s="385"/>
      <c r="BX17" s="385"/>
      <c r="BY17" s="385"/>
      <c r="BZ17" s="385"/>
      <c r="CA17" s="386"/>
      <c r="CB17" s="386"/>
      <c r="CC17" s="386"/>
      <c r="CD17" s="386"/>
      <c r="CE17" s="386"/>
      <c r="CF17" s="386"/>
    </row>
    <row r="18" spans="1:84" s="370" customFormat="1" ht="18" customHeight="1">
      <c r="A18" s="384"/>
      <c r="B18" s="389" t="s">
        <v>218</v>
      </c>
      <c r="C18" s="590"/>
      <c r="D18" s="591"/>
      <c r="E18" s="592"/>
      <c r="F18" s="255"/>
      <c r="G18" s="256"/>
      <c r="H18" s="257"/>
      <c r="I18" s="593"/>
      <c r="J18" s="593"/>
      <c r="K18" s="384"/>
      <c r="L18" s="594"/>
      <c r="M18" s="594"/>
      <c r="N18" s="384"/>
      <c r="O18" s="589"/>
      <c r="P18" s="589"/>
      <c r="Q18" s="589"/>
      <c r="R18" s="589"/>
      <c r="S18" s="589"/>
      <c r="T18" s="589"/>
      <c r="U18" s="589"/>
      <c r="V18" s="589"/>
      <c r="W18" s="589"/>
      <c r="X18" s="589"/>
      <c r="Y18" s="384"/>
      <c r="Z18" s="390"/>
      <c r="AA18" s="391"/>
      <c r="AB18" s="391"/>
      <c r="AC18" s="391"/>
      <c r="AD18" s="391"/>
      <c r="AE18" s="391"/>
      <c r="AF18" s="391"/>
      <c r="AG18" s="391"/>
      <c r="AH18" s="391"/>
      <c r="AI18" s="391"/>
      <c r="AJ18" s="388"/>
      <c r="BL18" s="385"/>
      <c r="BM18" s="385"/>
      <c r="BN18" s="385"/>
      <c r="BO18" s="385"/>
      <c r="BP18" s="385"/>
      <c r="BQ18" s="385"/>
      <c r="BR18" s="385"/>
      <c r="BS18" s="385"/>
      <c r="BT18" s="385"/>
      <c r="BU18" s="385"/>
      <c r="BV18" s="385"/>
      <c r="BW18" s="385"/>
      <c r="BX18" s="385"/>
      <c r="BY18" s="385"/>
      <c r="BZ18" s="385"/>
      <c r="CA18" s="386"/>
      <c r="CB18" s="386"/>
      <c r="CC18" s="386"/>
      <c r="CD18" s="386"/>
      <c r="CE18" s="386"/>
      <c r="CF18" s="386"/>
    </row>
    <row r="19" spans="1:84" s="370" customFormat="1" ht="18" customHeight="1">
      <c r="A19" s="384"/>
      <c r="B19" s="389" t="s">
        <v>1335</v>
      </c>
      <c r="C19" s="590"/>
      <c r="D19" s="591"/>
      <c r="E19" s="592"/>
      <c r="F19" s="255"/>
      <c r="G19" s="256"/>
      <c r="H19" s="257"/>
      <c r="I19" s="593"/>
      <c r="J19" s="593"/>
      <c r="K19" s="384"/>
      <c r="L19" s="594"/>
      <c r="M19" s="594"/>
      <c r="N19" s="384"/>
      <c r="O19" s="589"/>
      <c r="P19" s="589"/>
      <c r="Q19" s="589"/>
      <c r="R19" s="589"/>
      <c r="S19" s="589"/>
      <c r="T19" s="589"/>
      <c r="U19" s="589"/>
      <c r="V19" s="589"/>
      <c r="W19" s="589"/>
      <c r="X19" s="589"/>
      <c r="Y19" s="384"/>
      <c r="Z19" s="390"/>
      <c r="AA19" s="391"/>
      <c r="AB19" s="391"/>
      <c r="AC19" s="391"/>
      <c r="AD19" s="391"/>
      <c r="AE19" s="391"/>
      <c r="AF19" s="391"/>
      <c r="AG19" s="391"/>
      <c r="AH19" s="391"/>
      <c r="AI19" s="391"/>
      <c r="AJ19" s="388"/>
      <c r="BL19" s="385"/>
      <c r="BM19" s="385"/>
      <c r="BN19" s="385"/>
      <c r="BO19" s="385"/>
      <c r="BP19" s="385"/>
      <c r="BQ19" s="385"/>
      <c r="BR19" s="385"/>
      <c r="BS19" s="385"/>
      <c r="BT19" s="385"/>
      <c r="BU19" s="385"/>
      <c r="BV19" s="385"/>
      <c r="BW19" s="385"/>
      <c r="BX19" s="385"/>
      <c r="BY19" s="385"/>
      <c r="BZ19" s="385"/>
      <c r="CA19" s="386"/>
      <c r="CB19" s="386"/>
      <c r="CC19" s="386"/>
      <c r="CD19" s="386"/>
      <c r="CE19" s="386"/>
      <c r="CF19" s="386"/>
    </row>
    <row r="20" spans="1:84" s="370" customFormat="1" ht="18" customHeight="1">
      <c r="A20" s="384"/>
      <c r="B20" s="389" t="s">
        <v>1066</v>
      </c>
      <c r="C20" s="590"/>
      <c r="D20" s="591"/>
      <c r="E20" s="592"/>
      <c r="F20" s="255"/>
      <c r="G20" s="256"/>
      <c r="H20" s="257"/>
      <c r="I20" s="593"/>
      <c r="J20" s="593"/>
      <c r="K20" s="384"/>
      <c r="L20" s="594"/>
      <c r="M20" s="594"/>
      <c r="N20" s="384"/>
      <c r="O20" s="589"/>
      <c r="P20" s="589"/>
      <c r="Q20" s="589"/>
      <c r="R20" s="589"/>
      <c r="S20" s="589"/>
      <c r="T20" s="589"/>
      <c r="U20" s="589"/>
      <c r="V20" s="589"/>
      <c r="W20" s="589"/>
      <c r="X20" s="589"/>
      <c r="Y20" s="384"/>
      <c r="Z20" s="390"/>
      <c r="AA20" s="391"/>
      <c r="AB20" s="391"/>
      <c r="AC20" s="391"/>
      <c r="AD20" s="391"/>
      <c r="AE20" s="391"/>
      <c r="AF20" s="391"/>
      <c r="AG20" s="391"/>
      <c r="AH20" s="391"/>
      <c r="AI20" s="391"/>
      <c r="AJ20" s="388"/>
      <c r="BL20" s="385"/>
      <c r="BM20" s="385"/>
      <c r="BN20" s="385"/>
      <c r="BO20" s="385"/>
      <c r="BP20" s="385"/>
      <c r="BQ20" s="385"/>
      <c r="BR20" s="385"/>
      <c r="BS20" s="385"/>
      <c r="BT20" s="385"/>
      <c r="BU20" s="385"/>
      <c r="BV20" s="385"/>
      <c r="BW20" s="385"/>
      <c r="BX20" s="385"/>
      <c r="BY20" s="385"/>
      <c r="BZ20" s="385"/>
      <c r="CA20" s="386"/>
      <c r="CB20" s="386"/>
      <c r="CC20" s="386"/>
      <c r="CD20" s="386"/>
      <c r="CE20" s="386"/>
      <c r="CF20" s="386"/>
    </row>
    <row r="21" spans="1:84" s="370" customFormat="1" ht="18" customHeight="1">
      <c r="A21" s="384"/>
      <c r="B21" s="389" t="s">
        <v>1067</v>
      </c>
      <c r="C21" s="590"/>
      <c r="D21" s="591"/>
      <c r="E21" s="592"/>
      <c r="F21" s="255"/>
      <c r="G21" s="256"/>
      <c r="H21" s="257"/>
      <c r="I21" s="593"/>
      <c r="J21" s="593"/>
      <c r="K21" s="384"/>
      <c r="L21" s="594"/>
      <c r="M21" s="594"/>
      <c r="N21" s="384"/>
      <c r="O21" s="589"/>
      <c r="P21" s="589"/>
      <c r="Q21" s="589"/>
      <c r="R21" s="589"/>
      <c r="S21" s="589"/>
      <c r="T21" s="589"/>
      <c r="U21" s="589"/>
      <c r="V21" s="589"/>
      <c r="W21" s="589"/>
      <c r="X21" s="589"/>
      <c r="Y21" s="384"/>
      <c r="Z21" s="390"/>
      <c r="AA21" s="391"/>
      <c r="AB21" s="391"/>
      <c r="AC21" s="391"/>
      <c r="AD21" s="391"/>
      <c r="AE21" s="391"/>
      <c r="AF21" s="391"/>
      <c r="AG21" s="391"/>
      <c r="AH21" s="391"/>
      <c r="AI21" s="391"/>
      <c r="AJ21" s="388"/>
      <c r="BL21" s="385"/>
      <c r="BM21" s="385"/>
      <c r="BN21" s="385"/>
      <c r="BO21" s="385"/>
      <c r="BP21" s="385"/>
      <c r="BQ21" s="385"/>
      <c r="BR21" s="385"/>
      <c r="BS21" s="385"/>
      <c r="BT21" s="385"/>
      <c r="BU21" s="385"/>
      <c r="BV21" s="385"/>
      <c r="BW21" s="385"/>
      <c r="BX21" s="385"/>
      <c r="BY21" s="385"/>
      <c r="BZ21" s="385"/>
      <c r="CA21" s="386"/>
      <c r="CB21" s="386"/>
      <c r="CC21" s="386"/>
      <c r="CD21" s="386"/>
      <c r="CE21" s="386"/>
      <c r="CF21" s="386"/>
    </row>
    <row r="22" spans="1:84" s="370" customFormat="1" ht="12" customHeight="1">
      <c r="A22" s="384"/>
      <c r="B22" s="603" t="str">
        <f>'drop down choices'!CV3</f>
        <v xml:space="preserve">Dear vendor, please note that the packaging dimensions submitted in this product specification card is for reference only and is not monitored or accepted by QA. All packaging dimensions need to meet with the German logistics manuals' requirements that have been supplied to yourself on Vendor set up. Please refer to the section for packaging requirements to understand the requirements for minimum/maximum dimensions and packaging types. After reviewing the logistics manual, if you still require any guidance or information in relation to packaging dimension requirements or type, please contact your Operational Vendor Compliance Team who will be able to clarify any questions you have regarding dimensions and packaging type to ensure operational compliance when receipted at our logistics centres. They can be contacted at the following address: </v>
      </c>
      <c r="C22" s="603"/>
      <c r="D22" s="603"/>
      <c r="E22" s="603"/>
      <c r="F22" s="603"/>
      <c r="G22" s="603"/>
      <c r="H22" s="603"/>
      <c r="I22" s="603"/>
      <c r="J22" s="603"/>
      <c r="K22" s="603"/>
      <c r="L22" s="603"/>
      <c r="M22" s="603"/>
      <c r="N22" s="603"/>
      <c r="O22" s="603"/>
      <c r="P22" s="603"/>
      <c r="Q22" s="603"/>
      <c r="R22" s="603"/>
      <c r="S22" s="603"/>
      <c r="T22" s="603"/>
      <c r="U22" s="603"/>
      <c r="V22" s="603"/>
      <c r="W22" s="603"/>
      <c r="X22" s="603"/>
      <c r="Y22" s="384"/>
      <c r="Z22" s="390"/>
      <c r="AA22" s="391"/>
      <c r="AB22" s="391"/>
      <c r="AC22" s="391"/>
      <c r="AD22" s="391"/>
      <c r="AE22" s="391"/>
      <c r="AF22" s="391"/>
      <c r="AG22" s="391"/>
      <c r="AH22" s="391"/>
      <c r="AI22" s="391"/>
      <c r="AJ22" s="388"/>
      <c r="BJ22" s="385"/>
      <c r="BK22" s="385"/>
      <c r="BL22" s="385"/>
      <c r="BM22" s="385"/>
      <c r="BN22" s="385"/>
      <c r="BO22" s="385"/>
      <c r="BP22" s="385"/>
      <c r="BQ22" s="385"/>
      <c r="BR22" s="385"/>
      <c r="BS22" s="385"/>
      <c r="BT22" s="385"/>
      <c r="BU22" s="385"/>
      <c r="BV22" s="385"/>
      <c r="BW22" s="385"/>
      <c r="BX22" s="385"/>
      <c r="BY22" s="385"/>
      <c r="BZ22" s="385"/>
      <c r="CA22" s="386"/>
      <c r="CB22" s="386"/>
      <c r="CC22" s="386"/>
      <c r="CD22" s="386"/>
      <c r="CE22" s="386"/>
      <c r="CF22" s="386"/>
    </row>
    <row r="23" spans="1:84" s="370" customFormat="1" ht="12" customHeight="1">
      <c r="A23" s="384"/>
      <c r="B23" s="603"/>
      <c r="C23" s="603"/>
      <c r="D23" s="603"/>
      <c r="E23" s="603"/>
      <c r="F23" s="603"/>
      <c r="G23" s="603"/>
      <c r="H23" s="603"/>
      <c r="I23" s="603"/>
      <c r="J23" s="603"/>
      <c r="K23" s="603"/>
      <c r="L23" s="603"/>
      <c r="M23" s="603"/>
      <c r="N23" s="603"/>
      <c r="O23" s="603"/>
      <c r="P23" s="603"/>
      <c r="Q23" s="603"/>
      <c r="R23" s="603"/>
      <c r="S23" s="603"/>
      <c r="T23" s="603"/>
      <c r="U23" s="603"/>
      <c r="V23" s="603"/>
      <c r="W23" s="603"/>
      <c r="X23" s="603"/>
      <c r="Y23" s="384"/>
      <c r="Z23" s="390"/>
      <c r="AA23" s="391"/>
      <c r="AB23" s="391"/>
      <c r="AC23" s="391"/>
      <c r="AD23" s="391"/>
      <c r="AE23" s="391"/>
      <c r="AF23" s="391"/>
      <c r="AG23" s="391"/>
      <c r="AH23" s="391"/>
      <c r="AI23" s="391"/>
      <c r="AJ23" s="388"/>
      <c r="BJ23" s="385"/>
      <c r="BK23" s="385"/>
      <c r="BL23" s="385"/>
      <c r="BM23" s="385"/>
      <c r="BN23" s="385"/>
      <c r="BO23" s="385"/>
      <c r="BP23" s="385"/>
      <c r="BQ23" s="385"/>
      <c r="BR23" s="385"/>
      <c r="BS23" s="385"/>
      <c r="BT23" s="385"/>
      <c r="BU23" s="385"/>
      <c r="BV23" s="385"/>
      <c r="BW23" s="385"/>
      <c r="BX23" s="385"/>
      <c r="BY23" s="385"/>
      <c r="BZ23" s="385"/>
      <c r="CA23" s="386"/>
      <c r="CB23" s="386"/>
      <c r="CC23" s="386"/>
      <c r="CD23" s="386"/>
      <c r="CE23" s="386"/>
      <c r="CF23" s="386"/>
    </row>
    <row r="24" spans="1:84" s="370" customFormat="1" ht="12" customHeight="1">
      <c r="A24" s="384"/>
      <c r="B24" s="603"/>
      <c r="C24" s="603"/>
      <c r="D24" s="603"/>
      <c r="E24" s="603"/>
      <c r="F24" s="603"/>
      <c r="G24" s="603"/>
      <c r="H24" s="603"/>
      <c r="I24" s="603"/>
      <c r="J24" s="603"/>
      <c r="K24" s="603"/>
      <c r="L24" s="603"/>
      <c r="M24" s="603"/>
      <c r="N24" s="603"/>
      <c r="O24" s="603"/>
      <c r="P24" s="603"/>
      <c r="Q24" s="603"/>
      <c r="R24" s="603"/>
      <c r="S24" s="603"/>
      <c r="T24" s="603"/>
      <c r="U24" s="603"/>
      <c r="V24" s="603"/>
      <c r="W24" s="603"/>
      <c r="X24" s="603"/>
      <c r="Y24" s="384"/>
      <c r="Z24" s="390"/>
      <c r="AA24" s="391"/>
      <c r="AB24" s="391"/>
      <c r="AC24" s="391"/>
      <c r="AD24" s="391"/>
      <c r="AE24" s="391"/>
      <c r="AF24" s="391"/>
      <c r="AG24" s="391"/>
      <c r="AH24" s="391"/>
      <c r="AI24" s="391"/>
      <c r="AJ24" s="388"/>
      <c r="BJ24" s="385"/>
      <c r="BK24" s="385"/>
      <c r="BL24" s="385"/>
      <c r="BM24" s="385"/>
      <c r="BN24" s="385"/>
      <c r="BO24" s="385"/>
      <c r="BP24" s="385"/>
      <c r="BQ24" s="385"/>
      <c r="BR24" s="385"/>
      <c r="BS24" s="385"/>
      <c r="BT24" s="385"/>
      <c r="BU24" s="385"/>
      <c r="BV24" s="385"/>
      <c r="BW24" s="385"/>
      <c r="BX24" s="385"/>
      <c r="BY24" s="385"/>
      <c r="BZ24" s="385"/>
      <c r="CA24" s="386"/>
      <c r="CB24" s="386"/>
      <c r="CC24" s="386"/>
      <c r="CD24" s="386"/>
      <c r="CE24" s="386"/>
      <c r="CF24" s="386"/>
    </row>
    <row r="25" spans="1:84" s="370" customFormat="1" ht="12" customHeight="1">
      <c r="A25" s="384"/>
      <c r="B25" s="603"/>
      <c r="C25" s="603"/>
      <c r="D25" s="603"/>
      <c r="E25" s="603"/>
      <c r="F25" s="603"/>
      <c r="G25" s="603"/>
      <c r="H25" s="603"/>
      <c r="I25" s="603"/>
      <c r="J25" s="603"/>
      <c r="K25" s="603"/>
      <c r="L25" s="603"/>
      <c r="M25" s="603"/>
      <c r="N25" s="603"/>
      <c r="O25" s="603"/>
      <c r="P25" s="603"/>
      <c r="Q25" s="603"/>
      <c r="R25" s="603"/>
      <c r="S25" s="603"/>
      <c r="T25" s="603"/>
      <c r="U25" s="603"/>
      <c r="V25" s="603"/>
      <c r="W25" s="603"/>
      <c r="X25" s="603"/>
      <c r="Y25" s="384"/>
      <c r="Z25" s="390"/>
      <c r="AA25" s="391"/>
      <c r="AB25" s="391"/>
      <c r="AC25" s="391"/>
      <c r="AD25" s="391"/>
      <c r="AE25" s="391"/>
      <c r="AF25" s="391"/>
      <c r="AG25" s="391"/>
      <c r="AH25" s="391"/>
      <c r="AI25" s="391"/>
      <c r="AJ25" s="388"/>
      <c r="BJ25" s="385"/>
      <c r="BK25" s="385"/>
      <c r="BL25" s="385"/>
      <c r="BM25" s="385"/>
      <c r="BN25" s="385"/>
      <c r="BO25" s="385"/>
      <c r="BP25" s="385"/>
      <c r="BQ25" s="385"/>
      <c r="BR25" s="385"/>
      <c r="BS25" s="385"/>
      <c r="BT25" s="385"/>
      <c r="BU25" s="385"/>
      <c r="BV25" s="385"/>
      <c r="BW25" s="385"/>
      <c r="BX25" s="385"/>
      <c r="BY25" s="385"/>
      <c r="BZ25" s="385"/>
      <c r="CA25" s="386"/>
      <c r="CB25" s="386"/>
      <c r="CC25" s="386"/>
      <c r="CD25" s="386"/>
      <c r="CE25" s="386"/>
      <c r="CF25" s="386"/>
    </row>
    <row r="26" spans="1:84" s="370" customFormat="1" ht="23.5" customHeight="1">
      <c r="A26" s="384"/>
      <c r="B26" s="603"/>
      <c r="C26" s="603"/>
      <c r="D26" s="603"/>
      <c r="E26" s="603"/>
      <c r="F26" s="603"/>
      <c r="G26" s="603"/>
      <c r="H26" s="603"/>
      <c r="I26" s="603"/>
      <c r="J26" s="603"/>
      <c r="K26" s="603"/>
      <c r="L26" s="603"/>
      <c r="M26" s="603"/>
      <c r="N26" s="603"/>
      <c r="O26" s="603"/>
      <c r="P26" s="603"/>
      <c r="Q26" s="603"/>
      <c r="R26" s="603"/>
      <c r="S26" s="603"/>
      <c r="T26" s="603"/>
      <c r="U26" s="603"/>
      <c r="V26" s="603"/>
      <c r="W26" s="603"/>
      <c r="X26" s="603"/>
      <c r="Y26" s="384"/>
      <c r="Z26" s="390"/>
      <c r="AA26" s="391"/>
      <c r="AB26" s="391"/>
      <c r="AC26" s="391"/>
      <c r="AD26" s="391"/>
      <c r="AE26" s="391"/>
      <c r="AF26" s="391"/>
      <c r="AG26" s="391"/>
      <c r="AH26" s="391"/>
      <c r="AI26" s="391"/>
      <c r="AJ26" s="388"/>
      <c r="BJ26" s="385"/>
      <c r="BK26" s="385"/>
      <c r="BL26" s="385"/>
      <c r="BM26" s="385"/>
      <c r="BN26" s="385"/>
      <c r="BO26" s="385"/>
      <c r="BP26" s="385"/>
      <c r="BQ26" s="385"/>
      <c r="BR26" s="385"/>
      <c r="BS26" s="385"/>
      <c r="BT26" s="385"/>
      <c r="BU26" s="385"/>
      <c r="BV26" s="385"/>
      <c r="BW26" s="385"/>
      <c r="BX26" s="385"/>
      <c r="BY26" s="385"/>
      <c r="BZ26" s="385"/>
      <c r="CA26" s="386"/>
      <c r="CB26" s="386"/>
      <c r="CC26" s="386"/>
      <c r="CD26" s="386"/>
      <c r="CE26" s="386"/>
      <c r="CF26" s="386"/>
    </row>
    <row r="27" spans="1:84" s="370" customFormat="1" ht="16.149999999999999" customHeight="1">
      <c r="A27" s="384"/>
      <c r="B27" s="604" t="str">
        <f>'drop down choices'!CV4</f>
        <v>DE-Vendor-manual@qvc.com</v>
      </c>
      <c r="C27" s="604"/>
      <c r="D27" s="604"/>
      <c r="E27" s="604"/>
      <c r="F27" s="604"/>
      <c r="G27" s="604"/>
      <c r="H27" s="604"/>
      <c r="I27" s="604"/>
      <c r="J27" s="604"/>
      <c r="K27" s="604"/>
      <c r="L27" s="604"/>
      <c r="M27" s="604"/>
      <c r="N27" s="604"/>
      <c r="O27" s="604"/>
      <c r="P27" s="604"/>
      <c r="Q27" s="604"/>
      <c r="R27" s="604"/>
      <c r="S27" s="604"/>
      <c r="T27" s="604"/>
      <c r="U27" s="604"/>
      <c r="V27" s="604"/>
      <c r="W27" s="604"/>
      <c r="X27" s="604"/>
      <c r="Y27" s="384"/>
      <c r="Z27" s="390"/>
      <c r="AA27" s="391"/>
      <c r="AB27" s="391"/>
      <c r="AC27" s="391"/>
      <c r="AD27" s="391"/>
      <c r="AE27" s="391"/>
      <c r="AF27" s="391"/>
      <c r="AG27" s="391"/>
      <c r="AH27" s="391"/>
      <c r="AI27" s="391"/>
      <c r="AJ27" s="388"/>
      <c r="BJ27" s="385"/>
      <c r="BK27" s="385"/>
      <c r="BL27" s="385"/>
      <c r="BM27" s="385"/>
      <c r="BN27" s="385"/>
      <c r="BO27" s="385"/>
      <c r="BP27" s="385"/>
      <c r="BQ27" s="385"/>
      <c r="BR27" s="385"/>
      <c r="BS27" s="385"/>
      <c r="BT27" s="385"/>
      <c r="BU27" s="385"/>
      <c r="BV27" s="385"/>
      <c r="BW27" s="385"/>
      <c r="BX27" s="385"/>
      <c r="BY27" s="385"/>
      <c r="BZ27" s="385"/>
      <c r="CA27" s="386"/>
      <c r="CB27" s="386"/>
      <c r="CC27" s="386"/>
      <c r="CD27" s="386"/>
      <c r="CE27" s="386"/>
      <c r="CF27" s="386"/>
    </row>
    <row r="28" spans="1:84" s="370" customFormat="1" ht="6.65" customHeight="1">
      <c r="A28" s="384"/>
      <c r="B28" s="392"/>
      <c r="C28" s="392"/>
      <c r="D28" s="392"/>
      <c r="E28" s="392"/>
      <c r="F28" s="392"/>
      <c r="G28" s="392"/>
      <c r="H28" s="392"/>
      <c r="I28" s="392"/>
      <c r="J28" s="392"/>
      <c r="K28" s="392"/>
      <c r="L28" s="392"/>
      <c r="M28" s="392"/>
      <c r="N28" s="392"/>
      <c r="O28" s="392"/>
      <c r="P28" s="392"/>
      <c r="Q28" s="392"/>
      <c r="R28" s="392"/>
      <c r="S28" s="392"/>
      <c r="T28" s="392"/>
      <c r="U28" s="392"/>
      <c r="V28" s="392"/>
      <c r="W28" s="392"/>
      <c r="X28" s="392"/>
      <c r="Y28" s="384"/>
      <c r="Z28" s="390"/>
      <c r="AA28" s="391"/>
      <c r="AB28" s="391"/>
      <c r="AC28" s="391"/>
      <c r="AD28" s="391"/>
      <c r="AE28" s="391"/>
      <c r="AF28" s="391"/>
      <c r="AG28" s="391"/>
      <c r="AH28" s="391"/>
      <c r="AI28" s="391"/>
      <c r="AJ28" s="388"/>
      <c r="BJ28" s="385"/>
      <c r="BK28" s="385"/>
      <c r="BL28" s="385"/>
      <c r="BM28" s="385"/>
      <c r="BN28" s="385"/>
      <c r="BO28" s="385"/>
      <c r="BP28" s="385"/>
      <c r="BQ28" s="385"/>
      <c r="BR28" s="385"/>
      <c r="BS28" s="385"/>
      <c r="BT28" s="385"/>
      <c r="BU28" s="385"/>
      <c r="BV28" s="385"/>
      <c r="BW28" s="385"/>
      <c r="BX28" s="385"/>
      <c r="BY28" s="385"/>
      <c r="BZ28" s="385"/>
      <c r="CA28" s="386"/>
      <c r="CB28" s="386"/>
      <c r="CC28" s="386"/>
      <c r="CD28" s="386"/>
      <c r="CE28" s="386"/>
      <c r="CF28" s="386"/>
    </row>
    <row r="29" spans="1:84" s="370" customFormat="1" ht="15" customHeight="1">
      <c r="A29" s="384"/>
      <c r="B29" s="393"/>
      <c r="C29" s="393"/>
      <c r="D29" s="393"/>
      <c r="E29" s="393"/>
      <c r="F29" s="393"/>
      <c r="G29" s="393"/>
      <c r="H29" s="393"/>
      <c r="I29" s="393"/>
      <c r="J29" s="393"/>
      <c r="K29" s="393"/>
      <c r="L29" s="392"/>
      <c r="M29" s="392"/>
      <c r="O29" s="392"/>
      <c r="P29" s="392"/>
      <c r="Q29" s="392"/>
      <c r="R29" s="392"/>
      <c r="S29" s="392"/>
      <c r="T29" s="392"/>
      <c r="U29" s="392"/>
      <c r="V29" s="392"/>
      <c r="W29" s="392"/>
      <c r="X29" s="392"/>
      <c r="Y29" s="384"/>
      <c r="Z29" s="390"/>
      <c r="AA29" s="391"/>
      <c r="AB29" s="391"/>
      <c r="AC29" s="391"/>
      <c r="AD29" s="391"/>
      <c r="AE29" s="391"/>
      <c r="AF29" s="391"/>
      <c r="AG29" s="391"/>
      <c r="AH29" s="391"/>
      <c r="AI29" s="391"/>
      <c r="AJ29" s="388"/>
      <c r="BJ29" s="385"/>
      <c r="BK29" s="385"/>
      <c r="BL29" s="385"/>
      <c r="BM29" s="385"/>
      <c r="BN29" s="385"/>
      <c r="BO29" s="385"/>
      <c r="BP29" s="385"/>
      <c r="BQ29" s="385"/>
      <c r="BR29" s="385"/>
      <c r="BS29" s="385"/>
      <c r="BT29" s="385"/>
      <c r="BU29" s="385"/>
      <c r="BV29" s="385"/>
      <c r="BW29" s="385"/>
      <c r="BX29" s="385"/>
      <c r="BY29" s="385"/>
      <c r="BZ29" s="385"/>
      <c r="CA29" s="386"/>
      <c r="CB29" s="386"/>
      <c r="CC29" s="386"/>
      <c r="CD29" s="386"/>
      <c r="CE29" s="386"/>
      <c r="CF29" s="386"/>
    </row>
    <row r="30" spans="1:84" s="370" customFormat="1" ht="31.5" customHeight="1">
      <c r="A30" s="384"/>
      <c r="B30" s="647" t="str">
        <f>'Fields names'!A152</f>
        <v>WASTE MANAGEMENT</v>
      </c>
      <c r="C30" s="648"/>
      <c r="D30" s="648"/>
      <c r="E30" s="648"/>
      <c r="F30" s="648"/>
      <c r="G30" s="648"/>
      <c r="H30" s="648"/>
      <c r="I30" s="648"/>
      <c r="J30" s="648"/>
      <c r="K30" s="648"/>
      <c r="L30" s="648"/>
      <c r="M30" s="648"/>
      <c r="N30" s="648"/>
      <c r="O30" s="648"/>
      <c r="P30" s="648"/>
      <c r="Q30" s="648"/>
      <c r="R30" s="648"/>
      <c r="S30" s="648"/>
      <c r="T30" s="648"/>
      <c r="U30" s="648"/>
      <c r="V30" s="648"/>
      <c r="W30" s="648"/>
      <c r="X30" s="649"/>
      <c r="Y30" s="384"/>
      <c r="Z30" s="388"/>
      <c r="AA30" s="388"/>
      <c r="AB30" s="388"/>
      <c r="AC30" s="388"/>
      <c r="AD30" s="388"/>
      <c r="AE30" s="388"/>
      <c r="AF30" s="388"/>
      <c r="AG30" s="388"/>
      <c r="AH30" s="388"/>
      <c r="AI30" s="388"/>
      <c r="AJ30" s="388"/>
      <c r="AQ30" s="394"/>
      <c r="AR30" s="394"/>
      <c r="AS30" s="394"/>
      <c r="AT30" s="394"/>
      <c r="AU30" s="394"/>
      <c r="AV30" s="394"/>
      <c r="AW30" s="394"/>
      <c r="AX30" s="394"/>
      <c r="AY30" s="394"/>
    </row>
    <row r="31" spans="1:84" s="370" customFormat="1" ht="8.5" customHeight="1">
      <c r="A31" s="395"/>
      <c r="B31" s="395"/>
      <c r="C31" s="395"/>
      <c r="D31" s="395"/>
      <c r="E31" s="395"/>
      <c r="F31" s="395"/>
      <c r="G31" s="395"/>
      <c r="H31" s="395"/>
      <c r="I31" s="395"/>
      <c r="J31" s="395"/>
      <c r="K31" s="395"/>
      <c r="L31" s="395"/>
      <c r="M31" s="384"/>
      <c r="N31" s="384"/>
      <c r="O31" s="384"/>
      <c r="P31" s="384"/>
      <c r="Q31" s="384"/>
      <c r="R31" s="384"/>
      <c r="S31" s="384"/>
      <c r="T31" s="384"/>
      <c r="U31" s="384"/>
      <c r="V31" s="384"/>
      <c r="W31" s="384"/>
      <c r="X31" s="384"/>
      <c r="Y31" s="384"/>
      <c r="Z31" s="388"/>
      <c r="AA31" s="388"/>
      <c r="AB31" s="388"/>
      <c r="AC31" s="388"/>
      <c r="AD31" s="388"/>
      <c r="AE31" s="388"/>
      <c r="AF31" s="388"/>
      <c r="AG31" s="388"/>
      <c r="AH31" s="388"/>
      <c r="AI31" s="388"/>
      <c r="AJ31" s="388"/>
      <c r="AM31" s="394"/>
      <c r="AN31" s="394"/>
      <c r="AO31" s="394"/>
      <c r="AP31" s="394"/>
      <c r="AQ31" s="394"/>
      <c r="AR31" s="394"/>
      <c r="AS31" s="394"/>
      <c r="AT31" s="394"/>
      <c r="AU31" s="394"/>
      <c r="AV31" s="394"/>
      <c r="AW31" s="394"/>
      <c r="AX31" s="394"/>
      <c r="AY31" s="394"/>
    </row>
    <row r="32" spans="1:84" s="370" customFormat="1" ht="18.5">
      <c r="A32" s="384"/>
      <c r="B32" s="650" t="str">
        <f>'Fields names'!A153</f>
        <v>PACKAGING WASTE</v>
      </c>
      <c r="C32" s="650"/>
      <c r="D32" s="650"/>
      <c r="E32" s="650"/>
      <c r="F32" s="650"/>
      <c r="G32" s="650"/>
      <c r="H32" s="650"/>
      <c r="I32" s="650"/>
      <c r="J32" s="650"/>
      <c r="K32" s="396"/>
      <c r="L32" s="397"/>
      <c r="M32" s="384"/>
      <c r="N32" s="384"/>
      <c r="O32" s="384"/>
      <c r="P32" s="384"/>
      <c r="Q32" s="384"/>
      <c r="R32" s="384"/>
      <c r="S32" s="384"/>
      <c r="T32" s="384"/>
      <c r="U32" s="384"/>
      <c r="V32" s="384"/>
      <c r="W32" s="384"/>
      <c r="X32" s="384"/>
      <c r="Y32" s="384"/>
      <c r="Z32" s="388"/>
      <c r="AA32" s="388"/>
      <c r="AB32" s="388"/>
      <c r="AC32" s="388"/>
      <c r="AD32" s="388"/>
      <c r="AE32" s="388"/>
      <c r="AF32" s="388"/>
      <c r="AG32" s="388"/>
      <c r="AH32" s="388"/>
      <c r="AI32" s="388"/>
      <c r="AJ32" s="388"/>
      <c r="AQ32" s="394"/>
      <c r="AR32" s="394"/>
      <c r="AS32" s="394"/>
      <c r="AT32" s="394"/>
      <c r="AU32" s="394"/>
      <c r="AV32" s="394"/>
      <c r="AW32" s="394"/>
      <c r="AX32" s="394"/>
      <c r="AY32" s="394"/>
    </row>
    <row r="33" spans="1:84" s="370" customFormat="1" ht="4.9000000000000004" customHeight="1">
      <c r="A33" s="384"/>
      <c r="B33" s="384"/>
      <c r="C33" s="384"/>
      <c r="D33" s="384"/>
      <c r="E33" s="384"/>
      <c r="F33" s="384"/>
      <c r="G33" s="384"/>
      <c r="H33" s="384"/>
      <c r="I33" s="384"/>
      <c r="J33" s="384"/>
      <c r="K33" s="384"/>
      <c r="L33" s="384"/>
      <c r="M33" s="384"/>
      <c r="N33" s="384"/>
      <c r="O33" s="384"/>
      <c r="P33" s="384"/>
      <c r="Q33" s="384"/>
      <c r="R33" s="384"/>
      <c r="S33" s="384"/>
      <c r="T33" s="384"/>
      <c r="U33" s="384"/>
      <c r="V33" s="384"/>
      <c r="W33" s="384"/>
      <c r="X33" s="384"/>
      <c r="Y33" s="387"/>
      <c r="Z33" s="388"/>
      <c r="AA33" s="388"/>
      <c r="AB33" s="388"/>
      <c r="AC33" s="388"/>
      <c r="AD33" s="388"/>
      <c r="AE33" s="388"/>
      <c r="AF33" s="388"/>
      <c r="AG33" s="388"/>
      <c r="AH33" s="388"/>
      <c r="AI33" s="388"/>
      <c r="AJ33" s="388"/>
      <c r="BJ33" s="385"/>
      <c r="BK33" s="385"/>
      <c r="BL33" s="385"/>
      <c r="BM33" s="385"/>
      <c r="BN33" s="385"/>
      <c r="BO33" s="385"/>
      <c r="BP33" s="385"/>
      <c r="BQ33" s="385"/>
      <c r="BR33" s="385"/>
      <c r="BS33" s="385"/>
      <c r="BT33" s="385"/>
      <c r="BU33" s="385"/>
      <c r="BV33" s="385"/>
      <c r="BW33" s="385"/>
      <c r="BX33" s="385"/>
      <c r="BY33" s="385"/>
      <c r="BZ33" s="385"/>
      <c r="CA33" s="386"/>
      <c r="CB33" s="386"/>
      <c r="CC33" s="386"/>
      <c r="CD33" s="386"/>
      <c r="CE33" s="386"/>
      <c r="CF33" s="386"/>
    </row>
    <row r="34" spans="1:84" s="370" customFormat="1" ht="14.5" customHeight="1">
      <c r="A34" s="384"/>
      <c r="B34" s="639" t="str">
        <f>'Fields names'!A154</f>
        <v>Packaging waste (waste of single saleable unit (g))</v>
      </c>
      <c r="C34" s="640"/>
      <c r="D34" s="640"/>
      <c r="E34" s="640"/>
      <c r="F34" s="640"/>
      <c r="G34" s="641"/>
      <c r="H34" s="384"/>
      <c r="I34" s="645" t="str">
        <f>'drop down choices'!EH3</f>
        <v xml:space="preserve">&lt;== Waste components within the meaning of the German Packaging Act: “Material that is typically accumulate as waste with a private household” – If there are any uncertainties, check the system participation requirement catalogue held by the ZSVR at www.verpackungsregister.org
State all waste components for a single saleable unit separately by QVC SKN and sum up all the packaging from one material class in just one figure.
Samples of packaging waste within the meaning of the German Packaging Act: polybags, cardboard, envelopes, filling and stuffing material, tubes, glass bottles, cans, sachets, jars, hangtags etc.
Not relevant in this context: transport packaging as pallets, stretch film, master cartons etc.
If you need any additional support please contact </v>
      </c>
      <c r="J34" s="645"/>
      <c r="K34" s="645"/>
      <c r="L34" s="645"/>
      <c r="M34" s="645"/>
      <c r="N34" s="645"/>
      <c r="O34" s="645"/>
      <c r="P34" s="645"/>
      <c r="Q34" s="645"/>
      <c r="R34" s="645"/>
      <c r="S34" s="645"/>
      <c r="T34" s="645"/>
      <c r="U34" s="645"/>
      <c r="V34" s="645"/>
      <c r="W34" s="645"/>
      <c r="X34" s="645"/>
      <c r="Y34" s="387"/>
      <c r="Z34" s="388"/>
      <c r="AA34" s="388"/>
      <c r="AB34" s="388"/>
      <c r="AC34" s="388"/>
      <c r="AD34" s="388"/>
      <c r="AE34" s="388"/>
      <c r="AF34" s="388"/>
      <c r="AG34" s="388"/>
      <c r="AH34" s="388"/>
      <c r="AI34" s="388"/>
      <c r="AJ34" s="388"/>
      <c r="BJ34" s="385"/>
      <c r="BK34" s="385"/>
      <c r="BL34" s="385"/>
      <c r="BM34" s="385"/>
      <c r="BN34" s="385"/>
      <c r="BO34" s="385"/>
      <c r="BP34" s="385"/>
      <c r="BQ34" s="385"/>
      <c r="BR34" s="385"/>
      <c r="BS34" s="385"/>
      <c r="BT34" s="385"/>
      <c r="BU34" s="385"/>
      <c r="BV34" s="385"/>
      <c r="BW34" s="385"/>
      <c r="BX34" s="385"/>
      <c r="BY34" s="385"/>
      <c r="BZ34" s="385"/>
      <c r="CA34" s="386"/>
      <c r="CB34" s="386"/>
      <c r="CC34" s="386"/>
      <c r="CD34" s="386"/>
      <c r="CE34" s="386"/>
      <c r="CF34" s="386"/>
    </row>
    <row r="35" spans="1:84" s="370" customFormat="1" ht="39" customHeight="1">
      <c r="A35" s="384"/>
      <c r="B35" s="642"/>
      <c r="C35" s="643"/>
      <c r="D35" s="643"/>
      <c r="E35" s="643"/>
      <c r="F35" s="643"/>
      <c r="G35" s="644"/>
      <c r="H35" s="384"/>
      <c r="I35" s="645"/>
      <c r="J35" s="645"/>
      <c r="K35" s="645"/>
      <c r="L35" s="645"/>
      <c r="M35" s="645"/>
      <c r="N35" s="645"/>
      <c r="O35" s="645"/>
      <c r="P35" s="645"/>
      <c r="Q35" s="645"/>
      <c r="R35" s="645"/>
      <c r="S35" s="645"/>
      <c r="T35" s="645"/>
      <c r="U35" s="645"/>
      <c r="V35" s="645"/>
      <c r="W35" s="645"/>
      <c r="X35" s="645"/>
      <c r="Y35" s="387"/>
      <c r="Z35" s="388"/>
      <c r="AA35" s="388"/>
      <c r="AB35" s="388"/>
      <c r="AC35" s="388"/>
      <c r="AD35" s="388"/>
      <c r="AE35" s="388"/>
      <c r="AF35" s="388"/>
      <c r="AG35" s="388"/>
      <c r="AH35" s="388"/>
      <c r="AI35" s="388"/>
      <c r="AJ35" s="388"/>
      <c r="BJ35" s="385"/>
      <c r="BK35" s="385"/>
      <c r="BL35" s="385"/>
      <c r="BM35" s="385"/>
      <c r="BN35" s="385"/>
      <c r="BO35" s="385"/>
      <c r="BP35" s="385"/>
      <c r="BQ35" s="385"/>
      <c r="BR35" s="385"/>
      <c r="BS35" s="385"/>
      <c r="BT35" s="385"/>
      <c r="BU35" s="385"/>
      <c r="BV35" s="385"/>
      <c r="BW35" s="385"/>
      <c r="BX35" s="385"/>
      <c r="BY35" s="385"/>
      <c r="BZ35" s="385"/>
      <c r="CA35" s="386"/>
      <c r="CB35" s="386"/>
      <c r="CC35" s="386"/>
      <c r="CD35" s="386"/>
      <c r="CE35" s="386"/>
      <c r="CF35" s="386"/>
    </row>
    <row r="36" spans="1:84" s="370" customFormat="1" ht="17.5" customHeight="1">
      <c r="A36" s="384"/>
      <c r="B36" s="598" t="str">
        <f>'Fields names'!A98</f>
        <v>Material Type</v>
      </c>
      <c r="C36" s="599"/>
      <c r="D36" s="599"/>
      <c r="E36" s="599"/>
      <c r="F36" s="600" t="str">
        <f>'Fields names'!A94</f>
        <v>Weight (g)</v>
      </c>
      <c r="G36" s="600"/>
      <c r="H36" s="384"/>
      <c r="I36" s="645"/>
      <c r="J36" s="645"/>
      <c r="K36" s="645"/>
      <c r="L36" s="645"/>
      <c r="M36" s="645"/>
      <c r="N36" s="645"/>
      <c r="O36" s="645"/>
      <c r="P36" s="645"/>
      <c r="Q36" s="645"/>
      <c r="R36" s="645"/>
      <c r="S36" s="645"/>
      <c r="T36" s="645"/>
      <c r="U36" s="645"/>
      <c r="V36" s="645"/>
      <c r="W36" s="645"/>
      <c r="X36" s="645"/>
      <c r="Y36" s="387"/>
      <c r="Z36" s="388"/>
      <c r="AA36" s="388"/>
      <c r="AB36" s="388"/>
      <c r="AC36" s="388"/>
      <c r="AD36" s="388"/>
      <c r="AE36" s="388"/>
      <c r="AF36" s="388"/>
      <c r="AG36" s="388"/>
      <c r="AH36" s="388"/>
      <c r="AI36" s="388"/>
      <c r="AJ36" s="388"/>
      <c r="BJ36" s="385"/>
      <c r="BK36" s="385"/>
      <c r="BL36" s="385"/>
      <c r="BM36" s="385"/>
      <c r="BN36" s="385"/>
      <c r="BO36" s="385"/>
      <c r="BP36" s="385"/>
      <c r="BQ36" s="385"/>
      <c r="BR36" s="385"/>
      <c r="BS36" s="385"/>
      <c r="BT36" s="385"/>
      <c r="BU36" s="385"/>
      <c r="BV36" s="385"/>
      <c r="BW36" s="385"/>
      <c r="BX36" s="385"/>
      <c r="BY36" s="385"/>
      <c r="BZ36" s="385"/>
      <c r="CA36" s="386"/>
      <c r="CB36" s="386"/>
      <c r="CC36" s="386"/>
      <c r="CD36" s="386"/>
      <c r="CE36" s="386"/>
      <c r="CF36" s="386"/>
    </row>
    <row r="37" spans="1:84" s="370" customFormat="1" ht="17.5" customHeight="1">
      <c r="A37" s="384"/>
      <c r="B37" s="595" t="str">
        <f>'Fields names'!A99</f>
        <v>Aluminium</v>
      </c>
      <c r="C37" s="596"/>
      <c r="D37" s="596"/>
      <c r="E37" s="597"/>
      <c r="F37" s="589"/>
      <c r="G37" s="589"/>
      <c r="H37" s="384"/>
      <c r="I37" s="645"/>
      <c r="J37" s="645"/>
      <c r="K37" s="645"/>
      <c r="L37" s="645"/>
      <c r="M37" s="645"/>
      <c r="N37" s="645"/>
      <c r="O37" s="645"/>
      <c r="P37" s="645"/>
      <c r="Q37" s="645"/>
      <c r="R37" s="645"/>
      <c r="S37" s="645"/>
      <c r="T37" s="645"/>
      <c r="U37" s="645"/>
      <c r="V37" s="645"/>
      <c r="W37" s="645"/>
      <c r="X37" s="645"/>
      <c r="Y37" s="387"/>
      <c r="Z37" s="388"/>
      <c r="AA37" s="388"/>
      <c r="AB37" s="388"/>
      <c r="AC37" s="388"/>
      <c r="AD37" s="388"/>
      <c r="AE37" s="388"/>
      <c r="AF37" s="388"/>
      <c r="AG37" s="388"/>
      <c r="AH37" s="388"/>
      <c r="AI37" s="388"/>
      <c r="AJ37" s="388"/>
      <c r="BJ37" s="385"/>
      <c r="BK37" s="385"/>
      <c r="BL37" s="385"/>
      <c r="BM37" s="385"/>
      <c r="BN37" s="385"/>
      <c r="BO37" s="385"/>
      <c r="BP37" s="385"/>
      <c r="BQ37" s="385"/>
      <c r="BR37" s="385"/>
      <c r="BS37" s="385"/>
      <c r="BT37" s="385"/>
      <c r="BU37" s="385"/>
      <c r="BV37" s="385"/>
      <c r="BW37" s="385"/>
      <c r="BX37" s="385"/>
      <c r="BY37" s="385"/>
      <c r="BZ37" s="385"/>
      <c r="CA37" s="386"/>
      <c r="CB37" s="386"/>
      <c r="CC37" s="386"/>
      <c r="CD37" s="386"/>
      <c r="CE37" s="386"/>
      <c r="CF37" s="386"/>
    </row>
    <row r="38" spans="1:84" s="370" customFormat="1" ht="17.5" customHeight="1">
      <c r="A38" s="384"/>
      <c r="B38" s="595" t="str">
        <f>'Fields names'!A100</f>
        <v>Ferrous Metals</v>
      </c>
      <c r="C38" s="596"/>
      <c r="D38" s="596"/>
      <c r="E38" s="597"/>
      <c r="F38" s="589"/>
      <c r="G38" s="589"/>
      <c r="H38" s="384"/>
      <c r="I38" s="645"/>
      <c r="J38" s="645"/>
      <c r="K38" s="645"/>
      <c r="L38" s="645"/>
      <c r="M38" s="645"/>
      <c r="N38" s="645"/>
      <c r="O38" s="645"/>
      <c r="P38" s="645"/>
      <c r="Q38" s="645"/>
      <c r="R38" s="645"/>
      <c r="S38" s="645"/>
      <c r="T38" s="645"/>
      <c r="U38" s="645"/>
      <c r="V38" s="645"/>
      <c r="W38" s="645"/>
      <c r="X38" s="645"/>
      <c r="Y38" s="387"/>
      <c r="Z38" s="388"/>
      <c r="AA38" s="388"/>
      <c r="AB38" s="388"/>
      <c r="AC38" s="388"/>
      <c r="AD38" s="388"/>
      <c r="AE38" s="388"/>
      <c r="AF38" s="388"/>
      <c r="AG38" s="388"/>
      <c r="AH38" s="388"/>
      <c r="AI38" s="388"/>
      <c r="AJ38" s="388"/>
      <c r="BJ38" s="385"/>
      <c r="BK38" s="385"/>
      <c r="BL38" s="385"/>
      <c r="BM38" s="385"/>
      <c r="BN38" s="385"/>
      <c r="BO38" s="385"/>
      <c r="BP38" s="385"/>
      <c r="BQ38" s="385"/>
      <c r="BR38" s="385"/>
      <c r="BS38" s="385"/>
      <c r="BT38" s="385"/>
      <c r="BU38" s="385"/>
      <c r="BV38" s="385"/>
      <c r="BW38" s="385"/>
      <c r="BX38" s="385"/>
      <c r="BY38" s="385"/>
      <c r="BZ38" s="385"/>
      <c r="CA38" s="386"/>
      <c r="CB38" s="386"/>
      <c r="CC38" s="386"/>
      <c r="CD38" s="386"/>
      <c r="CE38" s="386"/>
      <c r="CF38" s="386"/>
    </row>
    <row r="39" spans="1:84" s="370" customFormat="1" ht="17.5" customHeight="1">
      <c r="A39" s="384"/>
      <c r="B39" s="595" t="str">
        <f>'Fields names'!A101</f>
        <v>Glass</v>
      </c>
      <c r="C39" s="596"/>
      <c r="D39" s="596"/>
      <c r="E39" s="597"/>
      <c r="F39" s="589"/>
      <c r="G39" s="589"/>
      <c r="H39" s="384"/>
      <c r="I39" s="645"/>
      <c r="J39" s="645"/>
      <c r="K39" s="645"/>
      <c r="L39" s="645"/>
      <c r="M39" s="645"/>
      <c r="N39" s="645"/>
      <c r="O39" s="645"/>
      <c r="P39" s="645"/>
      <c r="Q39" s="645"/>
      <c r="R39" s="645"/>
      <c r="S39" s="645"/>
      <c r="T39" s="645"/>
      <c r="U39" s="645"/>
      <c r="V39" s="645"/>
      <c r="W39" s="645"/>
      <c r="X39" s="645"/>
      <c r="Y39" s="387"/>
      <c r="Z39" s="388"/>
      <c r="AA39" s="388"/>
      <c r="AB39" s="388"/>
      <c r="AC39" s="388"/>
      <c r="AD39" s="388"/>
      <c r="AE39" s="388"/>
      <c r="AF39" s="388"/>
      <c r="AG39" s="388"/>
      <c r="AH39" s="388"/>
      <c r="AI39" s="388"/>
      <c r="AJ39" s="388"/>
      <c r="BJ39" s="385"/>
      <c r="BK39" s="385"/>
      <c r="BL39" s="385"/>
      <c r="BM39" s="385"/>
      <c r="BN39" s="385"/>
      <c r="BO39" s="385"/>
      <c r="BP39" s="385"/>
      <c r="BQ39" s="385"/>
      <c r="BR39" s="385"/>
      <c r="BS39" s="385"/>
      <c r="BT39" s="385"/>
      <c r="BU39" s="385"/>
      <c r="BV39" s="385"/>
      <c r="BW39" s="385"/>
      <c r="BX39" s="385"/>
      <c r="BY39" s="385"/>
      <c r="BZ39" s="385"/>
      <c r="CA39" s="386"/>
      <c r="CB39" s="386"/>
      <c r="CC39" s="386"/>
      <c r="CD39" s="386"/>
      <c r="CE39" s="386"/>
      <c r="CF39" s="386"/>
    </row>
    <row r="40" spans="1:84" s="370" customFormat="1" ht="17.5" customHeight="1">
      <c r="A40" s="384"/>
      <c r="B40" s="595" t="str">
        <f>'Fields names'!A102</f>
        <v>Paper/Card</v>
      </c>
      <c r="C40" s="596"/>
      <c r="D40" s="596"/>
      <c r="E40" s="597"/>
      <c r="F40" s="589"/>
      <c r="G40" s="589"/>
      <c r="H40" s="384"/>
      <c r="I40" s="645"/>
      <c r="J40" s="645"/>
      <c r="K40" s="645"/>
      <c r="L40" s="645"/>
      <c r="M40" s="645"/>
      <c r="N40" s="645"/>
      <c r="O40" s="645"/>
      <c r="P40" s="645"/>
      <c r="Q40" s="645"/>
      <c r="R40" s="645"/>
      <c r="S40" s="645"/>
      <c r="T40" s="645"/>
      <c r="U40" s="645"/>
      <c r="V40" s="645"/>
      <c r="W40" s="645"/>
      <c r="X40" s="645"/>
      <c r="Y40" s="387"/>
      <c r="Z40" s="388"/>
      <c r="AA40" s="388"/>
      <c r="AB40" s="388"/>
      <c r="AC40" s="388"/>
      <c r="AD40" s="388"/>
      <c r="AE40" s="388"/>
      <c r="AF40" s="388"/>
      <c r="AG40" s="388"/>
      <c r="AH40" s="388"/>
      <c r="AI40" s="388"/>
      <c r="AJ40" s="388"/>
      <c r="BJ40" s="385"/>
      <c r="BK40" s="385"/>
      <c r="BL40" s="385"/>
      <c r="BM40" s="385"/>
      <c r="BN40" s="385"/>
      <c r="BO40" s="385"/>
      <c r="BP40" s="385"/>
      <c r="BQ40" s="385"/>
      <c r="BR40" s="385"/>
      <c r="BS40" s="385"/>
      <c r="BT40" s="385"/>
      <c r="BU40" s="385"/>
      <c r="BV40" s="385"/>
      <c r="BW40" s="385"/>
      <c r="BX40" s="385"/>
      <c r="BY40" s="385"/>
      <c r="BZ40" s="385"/>
      <c r="CA40" s="386"/>
      <c r="CB40" s="386"/>
      <c r="CC40" s="386"/>
      <c r="CD40" s="386"/>
      <c r="CE40" s="386"/>
      <c r="CF40" s="386"/>
    </row>
    <row r="41" spans="1:84" s="370" customFormat="1" ht="17.5" customHeight="1">
      <c r="A41" s="384"/>
      <c r="B41" s="595" t="str">
        <f>'Fields names'!A103</f>
        <v>Plastic</v>
      </c>
      <c r="C41" s="596"/>
      <c r="D41" s="596"/>
      <c r="E41" s="597"/>
      <c r="F41" s="589"/>
      <c r="G41" s="589"/>
      <c r="H41" s="384"/>
      <c r="I41" s="645"/>
      <c r="J41" s="645"/>
      <c r="K41" s="645"/>
      <c r="L41" s="645"/>
      <c r="M41" s="645"/>
      <c r="N41" s="645"/>
      <c r="O41" s="645"/>
      <c r="P41" s="645"/>
      <c r="Q41" s="645"/>
      <c r="R41" s="645"/>
      <c r="S41" s="645"/>
      <c r="T41" s="645"/>
      <c r="U41" s="645"/>
      <c r="V41" s="645"/>
      <c r="W41" s="645"/>
      <c r="X41" s="645"/>
      <c r="Y41" s="387"/>
      <c r="Z41" s="388"/>
      <c r="AA41" s="388"/>
      <c r="AB41" s="388"/>
      <c r="AC41" s="388"/>
      <c r="AD41" s="388"/>
      <c r="AE41" s="388"/>
      <c r="AF41" s="388"/>
      <c r="AG41" s="388"/>
      <c r="AH41" s="388"/>
      <c r="AI41" s="388"/>
      <c r="AJ41" s="388"/>
      <c r="BJ41" s="385"/>
      <c r="BK41" s="385"/>
      <c r="BL41" s="385"/>
      <c r="BM41" s="385"/>
      <c r="BN41" s="385"/>
      <c r="BO41" s="385"/>
      <c r="BP41" s="385"/>
      <c r="BQ41" s="385"/>
      <c r="BR41" s="385"/>
      <c r="BS41" s="385"/>
      <c r="BT41" s="385"/>
      <c r="BU41" s="385"/>
      <c r="BV41" s="385"/>
      <c r="BW41" s="385"/>
      <c r="BX41" s="385"/>
      <c r="BY41" s="385"/>
      <c r="BZ41" s="385"/>
      <c r="CA41" s="386"/>
      <c r="CB41" s="386"/>
      <c r="CC41" s="386"/>
      <c r="CD41" s="386"/>
      <c r="CE41" s="386"/>
      <c r="CF41" s="386"/>
    </row>
    <row r="42" spans="1:84" s="370" customFormat="1" ht="17.5" customHeight="1">
      <c r="A42" s="384"/>
      <c r="B42" s="595" t="str">
        <f>'Fields names'!A104</f>
        <v>Polystyrene</v>
      </c>
      <c r="C42" s="596"/>
      <c r="D42" s="596"/>
      <c r="E42" s="597"/>
      <c r="F42" s="589"/>
      <c r="G42" s="589"/>
      <c r="H42" s="384"/>
      <c r="I42" s="645"/>
      <c r="J42" s="645"/>
      <c r="K42" s="645"/>
      <c r="L42" s="645"/>
      <c r="M42" s="645"/>
      <c r="N42" s="645"/>
      <c r="O42" s="645"/>
      <c r="P42" s="645"/>
      <c r="Q42" s="645"/>
      <c r="R42" s="645"/>
      <c r="S42" s="645"/>
      <c r="T42" s="645"/>
      <c r="U42" s="645"/>
      <c r="V42" s="645"/>
      <c r="W42" s="645"/>
      <c r="X42" s="645"/>
      <c r="Y42" s="387"/>
      <c r="Z42" s="388"/>
      <c r="AA42" s="388"/>
      <c r="AB42" s="388"/>
      <c r="AC42" s="388"/>
      <c r="AD42" s="388"/>
      <c r="AE42" s="388"/>
      <c r="AF42" s="388"/>
      <c r="AG42" s="388"/>
      <c r="AH42" s="388"/>
      <c r="AI42" s="388"/>
      <c r="AJ42" s="388"/>
      <c r="BJ42" s="385"/>
      <c r="BK42" s="385"/>
      <c r="BL42" s="385"/>
      <c r="BM42" s="385"/>
      <c r="BN42" s="385"/>
      <c r="BO42" s="385"/>
      <c r="BP42" s="385"/>
      <c r="BQ42" s="385"/>
      <c r="BR42" s="385"/>
      <c r="BS42" s="385"/>
      <c r="BT42" s="385"/>
      <c r="BU42" s="385"/>
      <c r="BV42" s="385"/>
      <c r="BW42" s="385"/>
      <c r="BX42" s="385"/>
      <c r="BY42" s="385"/>
      <c r="BZ42" s="385"/>
      <c r="CA42" s="386"/>
      <c r="CB42" s="386"/>
      <c r="CC42" s="386"/>
      <c r="CD42" s="386"/>
      <c r="CE42" s="386"/>
      <c r="CF42" s="386"/>
    </row>
    <row r="43" spans="1:84" s="370" customFormat="1" ht="17.5" customHeight="1">
      <c r="A43" s="384"/>
      <c r="B43" s="595" t="str">
        <f>'Fields names'!A105</f>
        <v>Textile</v>
      </c>
      <c r="C43" s="596"/>
      <c r="D43" s="596"/>
      <c r="E43" s="597"/>
      <c r="F43" s="589"/>
      <c r="G43" s="589"/>
      <c r="H43" s="384"/>
      <c r="I43" s="646" t="str">
        <f>'drop down choices'!EH4</f>
        <v>verpackungsregister@qvc.com</v>
      </c>
      <c r="J43" s="646"/>
      <c r="K43" s="646"/>
      <c r="L43" s="646"/>
      <c r="M43" s="646"/>
      <c r="N43" s="646"/>
      <c r="O43" s="646"/>
      <c r="P43" s="646"/>
      <c r="Q43" s="646"/>
      <c r="R43" s="646"/>
      <c r="S43" s="646"/>
      <c r="T43" s="646"/>
      <c r="U43" s="646"/>
      <c r="V43" s="646"/>
      <c r="W43" s="646"/>
      <c r="X43" s="646"/>
      <c r="Y43" s="387"/>
      <c r="Z43" s="388"/>
      <c r="AA43" s="388"/>
      <c r="AB43" s="388"/>
      <c r="AC43" s="388"/>
      <c r="AD43" s="388"/>
      <c r="AE43" s="388"/>
      <c r="AF43" s="388"/>
      <c r="AG43" s="388"/>
      <c r="AH43" s="388"/>
      <c r="AI43" s="388"/>
      <c r="AJ43" s="388"/>
      <c r="BJ43" s="385"/>
      <c r="BK43" s="385"/>
      <c r="BL43" s="385"/>
      <c r="BM43" s="385"/>
      <c r="BN43" s="385"/>
      <c r="BO43" s="385"/>
      <c r="BP43" s="385"/>
      <c r="BQ43" s="385"/>
      <c r="BR43" s="385"/>
      <c r="BS43" s="385"/>
      <c r="BT43" s="385"/>
      <c r="BU43" s="385"/>
      <c r="BV43" s="385"/>
      <c r="BW43" s="385"/>
      <c r="BX43" s="385"/>
      <c r="BY43" s="385"/>
      <c r="BZ43" s="385"/>
      <c r="CA43" s="386"/>
      <c r="CB43" s="386"/>
      <c r="CC43" s="386"/>
      <c r="CD43" s="386"/>
      <c r="CE43" s="386"/>
      <c r="CF43" s="386"/>
    </row>
    <row r="44" spans="1:84" s="370" customFormat="1" ht="17.5" customHeight="1">
      <c r="A44" s="384"/>
      <c r="B44" s="595" t="str">
        <f>'Fields names'!A106</f>
        <v>Wood</v>
      </c>
      <c r="C44" s="596"/>
      <c r="D44" s="596"/>
      <c r="E44" s="597"/>
      <c r="F44" s="589"/>
      <c r="G44" s="589"/>
      <c r="H44" s="384"/>
      <c r="I44" s="398"/>
      <c r="J44" s="398"/>
      <c r="K44" s="398"/>
      <c r="L44" s="398"/>
      <c r="M44" s="398"/>
      <c r="N44" s="398"/>
      <c r="O44" s="398"/>
      <c r="P44" s="398"/>
      <c r="Q44" s="398"/>
      <c r="R44" s="398"/>
      <c r="S44" s="398"/>
      <c r="T44" s="398"/>
      <c r="U44" s="398"/>
      <c r="V44" s="398"/>
      <c r="W44" s="398"/>
      <c r="X44" s="398"/>
      <c r="Y44" s="387"/>
      <c r="Z44" s="388"/>
      <c r="AA44" s="388"/>
      <c r="AB44" s="388"/>
      <c r="AC44" s="388"/>
      <c r="AD44" s="388"/>
      <c r="AE44" s="388"/>
      <c r="AF44" s="388"/>
      <c r="AG44" s="388"/>
      <c r="AH44" s="388"/>
      <c r="AI44" s="388"/>
      <c r="AJ44" s="388"/>
      <c r="BJ44" s="385"/>
      <c r="BK44" s="385"/>
      <c r="BL44" s="385"/>
      <c r="BM44" s="385"/>
      <c r="BN44" s="385"/>
      <c r="BO44" s="385"/>
      <c r="BP44" s="385"/>
      <c r="BQ44" s="385"/>
      <c r="BR44" s="385"/>
      <c r="BS44" s="385"/>
      <c r="BT44" s="385"/>
      <c r="BU44" s="385"/>
      <c r="BV44" s="385"/>
      <c r="BW44" s="385"/>
      <c r="BX44" s="385"/>
      <c r="BY44" s="385"/>
      <c r="BZ44" s="385"/>
      <c r="CA44" s="386"/>
      <c r="CB44" s="386"/>
      <c r="CC44" s="386"/>
      <c r="CD44" s="386"/>
      <c r="CE44" s="386"/>
      <c r="CF44" s="386"/>
    </row>
    <row r="45" spans="1:84" s="370" customFormat="1" ht="17.5" customHeight="1">
      <c r="A45" s="384"/>
      <c r="B45" s="595" t="str">
        <f>'Fields names'!A107</f>
        <v>Other Materials</v>
      </c>
      <c r="C45" s="596"/>
      <c r="D45" s="596"/>
      <c r="E45" s="597"/>
      <c r="F45" s="589"/>
      <c r="G45" s="589"/>
      <c r="H45" s="384"/>
      <c r="I45" s="384"/>
      <c r="J45" s="384"/>
      <c r="K45" s="384"/>
      <c r="L45" s="384"/>
      <c r="M45" s="384"/>
      <c r="N45" s="384"/>
      <c r="O45" s="384"/>
      <c r="P45" s="384"/>
      <c r="Q45" s="384"/>
      <c r="R45" s="384"/>
      <c r="S45" s="384"/>
      <c r="T45" s="384"/>
      <c r="U45" s="384"/>
      <c r="V45" s="384"/>
      <c r="W45" s="384"/>
      <c r="X45" s="384"/>
      <c r="Y45" s="387"/>
      <c r="Z45" s="588"/>
      <c r="AA45" s="588"/>
      <c r="AB45" s="399"/>
      <c r="AC45" s="399"/>
      <c r="AD45" s="399"/>
      <c r="AE45" s="399"/>
      <c r="AF45" s="399"/>
      <c r="AG45" s="399"/>
      <c r="AH45" s="399"/>
      <c r="AI45" s="399"/>
      <c r="AJ45" s="388"/>
      <c r="BJ45" s="385"/>
      <c r="BK45" s="385"/>
      <c r="BL45" s="385"/>
      <c r="BM45" s="385"/>
      <c r="BN45" s="385"/>
      <c r="BO45" s="385"/>
      <c r="BP45" s="385"/>
      <c r="BQ45" s="385"/>
      <c r="BR45" s="385"/>
      <c r="BS45" s="385"/>
      <c r="BT45" s="385"/>
      <c r="BU45" s="385"/>
      <c r="BV45" s="385"/>
      <c r="BW45" s="385"/>
      <c r="BX45" s="385"/>
      <c r="BY45" s="385"/>
      <c r="BZ45" s="385"/>
      <c r="CA45" s="386"/>
      <c r="CB45" s="386"/>
      <c r="CC45" s="386"/>
      <c r="CD45" s="386"/>
      <c r="CE45" s="386"/>
      <c r="CF45" s="386"/>
    </row>
    <row r="46" spans="1:84" s="370" customFormat="1" ht="12" customHeight="1">
      <c r="A46" s="395"/>
      <c r="B46" s="395"/>
      <c r="C46" s="395"/>
      <c r="D46" s="395"/>
      <c r="E46" s="395"/>
      <c r="F46" s="395"/>
      <c r="G46" s="395"/>
      <c r="H46" s="395"/>
      <c r="I46" s="395"/>
      <c r="J46" s="395"/>
      <c r="K46" s="395"/>
      <c r="L46" s="395"/>
      <c r="M46" s="384"/>
      <c r="N46" s="384"/>
      <c r="O46" s="384"/>
      <c r="P46" s="384"/>
      <c r="Q46" s="384"/>
      <c r="R46" s="384"/>
      <c r="S46" s="384"/>
      <c r="T46" s="384"/>
      <c r="U46" s="384"/>
      <c r="V46" s="384"/>
      <c r="W46" s="384"/>
      <c r="X46" s="384"/>
      <c r="Y46" s="384"/>
      <c r="Z46" s="588"/>
      <c r="AA46" s="588"/>
      <c r="AB46" s="399"/>
      <c r="AC46" s="399"/>
      <c r="AD46" s="399"/>
      <c r="AE46" s="399"/>
      <c r="AF46" s="399"/>
      <c r="AG46" s="399"/>
      <c r="AH46" s="399"/>
      <c r="AI46" s="399"/>
      <c r="AJ46" s="388"/>
      <c r="AM46" s="394"/>
      <c r="AN46" s="394"/>
      <c r="AO46" s="394"/>
      <c r="AP46" s="394"/>
      <c r="AQ46" s="394"/>
      <c r="AR46" s="394"/>
      <c r="AS46" s="394"/>
      <c r="AT46" s="394"/>
      <c r="AU46" s="394"/>
      <c r="AV46" s="394"/>
      <c r="AW46" s="394"/>
      <c r="AX46" s="394"/>
      <c r="AY46" s="394"/>
    </row>
    <row r="47" spans="1:84">
      <c r="A47" s="384"/>
      <c r="B47" s="384"/>
      <c r="C47" s="384"/>
      <c r="D47" s="384"/>
      <c r="E47" s="384"/>
      <c r="F47" s="384"/>
      <c r="G47" s="384"/>
      <c r="H47" s="384"/>
      <c r="I47" s="384"/>
      <c r="J47" s="384"/>
      <c r="K47" s="384"/>
      <c r="L47" s="384"/>
      <c r="M47" s="384"/>
      <c r="N47" s="384"/>
      <c r="O47" s="384"/>
      <c r="P47" s="384"/>
      <c r="Q47" s="384"/>
      <c r="R47" s="384"/>
      <c r="S47" s="384"/>
      <c r="T47" s="384"/>
      <c r="U47" s="384"/>
      <c r="V47" s="384"/>
      <c r="W47" s="384"/>
      <c r="X47" s="384"/>
      <c r="Y47" s="384"/>
      <c r="Z47" s="384"/>
      <c r="AA47" s="384"/>
      <c r="AB47" s="384"/>
      <c r="AC47" s="384"/>
      <c r="AD47" s="384"/>
      <c r="AE47" s="384"/>
      <c r="AF47" s="384"/>
      <c r="AG47" s="384"/>
      <c r="AH47" s="384"/>
      <c r="AI47" s="384"/>
      <c r="AJ47" s="384"/>
      <c r="AK47" s="384"/>
      <c r="AL47" s="384"/>
      <c r="AM47" s="384"/>
      <c r="AN47" s="384"/>
      <c r="AO47" s="384"/>
    </row>
    <row r="48" spans="1:84">
      <c r="A48" s="384"/>
      <c r="B48" s="384"/>
      <c r="C48" s="384"/>
      <c r="D48" s="384"/>
      <c r="E48" s="384"/>
      <c r="F48" s="384"/>
      <c r="G48" s="384"/>
      <c r="H48" s="384"/>
      <c r="I48" s="384"/>
      <c r="J48" s="384"/>
      <c r="K48" s="384"/>
      <c r="L48" s="384"/>
      <c r="M48" s="384"/>
      <c r="N48" s="384"/>
      <c r="O48" s="384"/>
      <c r="P48" s="384"/>
      <c r="Q48" s="384"/>
      <c r="R48" s="384"/>
      <c r="S48" s="384"/>
      <c r="T48" s="384"/>
      <c r="U48" s="384"/>
      <c r="V48" s="384"/>
      <c r="W48" s="384"/>
      <c r="X48" s="384"/>
      <c r="Y48" s="384"/>
      <c r="Z48" s="384"/>
      <c r="AA48" s="384"/>
      <c r="AB48" s="384"/>
      <c r="AC48" s="384"/>
      <c r="AD48" s="384"/>
      <c r="AE48" s="384"/>
      <c r="AF48" s="384"/>
      <c r="AG48" s="384"/>
      <c r="AH48" s="384"/>
      <c r="AI48" s="384"/>
      <c r="AJ48" s="384"/>
      <c r="AK48" s="384"/>
      <c r="AL48" s="384"/>
      <c r="AM48" s="384"/>
      <c r="AN48" s="384"/>
      <c r="AO48" s="384"/>
    </row>
    <row r="49" spans="1:41">
      <c r="A49" s="384"/>
      <c r="B49" s="384"/>
      <c r="C49" s="384"/>
      <c r="D49" s="384"/>
      <c r="E49" s="384"/>
      <c r="F49" s="384"/>
      <c r="G49" s="384"/>
      <c r="H49" s="384"/>
      <c r="I49" s="384"/>
      <c r="J49" s="384"/>
      <c r="K49" s="384"/>
      <c r="L49" s="384"/>
      <c r="M49" s="384"/>
      <c r="N49" s="384"/>
      <c r="O49" s="384"/>
      <c r="P49" s="384"/>
      <c r="Q49" s="384"/>
      <c r="R49" s="384"/>
      <c r="S49" s="384"/>
      <c r="T49" s="384"/>
      <c r="U49" s="384"/>
      <c r="V49" s="384"/>
      <c r="W49" s="384"/>
      <c r="X49" s="384"/>
      <c r="Y49" s="384"/>
      <c r="Z49" s="384"/>
      <c r="AA49" s="384"/>
      <c r="AB49" s="384"/>
      <c r="AC49" s="384"/>
      <c r="AD49" s="384"/>
      <c r="AE49" s="384"/>
      <c r="AF49" s="384"/>
      <c r="AG49" s="384"/>
      <c r="AH49" s="384"/>
      <c r="AI49" s="384"/>
      <c r="AJ49" s="384"/>
      <c r="AK49" s="384"/>
      <c r="AL49" s="384"/>
      <c r="AM49" s="384"/>
      <c r="AN49" s="384"/>
      <c r="AO49" s="384"/>
    </row>
    <row r="50" spans="1:41">
      <c r="A50" s="384"/>
      <c r="B50" s="384"/>
      <c r="C50" s="384"/>
      <c r="D50" s="384"/>
      <c r="E50" s="384"/>
      <c r="F50" s="384"/>
      <c r="G50" s="384"/>
      <c r="H50" s="384"/>
      <c r="I50" s="384"/>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row>
    <row r="51" spans="1:41">
      <c r="A51" s="384"/>
      <c r="B51" s="384"/>
      <c r="C51" s="384"/>
      <c r="D51" s="384"/>
      <c r="E51" s="384"/>
      <c r="F51" s="384"/>
      <c r="G51" s="384"/>
      <c r="H51" s="384"/>
      <c r="I51" s="384"/>
      <c r="J51" s="384"/>
      <c r="K51" s="384"/>
      <c r="L51" s="384"/>
      <c r="M51" s="384"/>
      <c r="N51" s="384"/>
      <c r="O51" s="384"/>
      <c r="P51" s="384"/>
      <c r="Q51" s="384"/>
      <c r="R51" s="384"/>
      <c r="S51" s="384"/>
      <c r="T51" s="384"/>
      <c r="U51" s="384"/>
      <c r="V51" s="384"/>
      <c r="W51" s="384"/>
      <c r="X51" s="384"/>
      <c r="Y51" s="384"/>
      <c r="Z51" s="384"/>
      <c r="AA51" s="384"/>
      <c r="AB51" s="384"/>
      <c r="AC51" s="384"/>
      <c r="AD51" s="384"/>
      <c r="AE51" s="384"/>
      <c r="AF51" s="384"/>
      <c r="AG51" s="384"/>
      <c r="AH51" s="384"/>
      <c r="AI51" s="384"/>
      <c r="AJ51" s="384"/>
      <c r="AK51" s="384"/>
      <c r="AL51" s="384"/>
      <c r="AM51" s="384"/>
      <c r="AN51" s="384"/>
      <c r="AO51" s="384"/>
    </row>
    <row r="52" spans="1:41">
      <c r="A52" s="384"/>
      <c r="B52" s="384"/>
      <c r="C52" s="384"/>
      <c r="D52" s="384"/>
      <c r="E52" s="384"/>
      <c r="F52" s="384"/>
      <c r="G52" s="384"/>
      <c r="H52" s="384"/>
      <c r="I52" s="384"/>
      <c r="J52" s="384"/>
      <c r="K52" s="384"/>
      <c r="L52" s="384"/>
      <c r="M52" s="384"/>
      <c r="N52" s="384"/>
      <c r="O52" s="384"/>
      <c r="P52" s="384"/>
      <c r="Q52" s="384"/>
      <c r="R52" s="384"/>
      <c r="S52" s="384"/>
      <c r="T52" s="384"/>
      <c r="U52" s="384"/>
      <c r="V52" s="384"/>
      <c r="W52" s="384"/>
      <c r="X52" s="384"/>
      <c r="Y52" s="384"/>
      <c r="Z52" s="384"/>
      <c r="AA52" s="384"/>
      <c r="AB52" s="384"/>
      <c r="AC52" s="384"/>
      <c r="AD52" s="384"/>
      <c r="AE52" s="384"/>
      <c r="AF52" s="384"/>
      <c r="AG52" s="384"/>
      <c r="AH52" s="384"/>
      <c r="AI52" s="384"/>
      <c r="AJ52" s="384"/>
      <c r="AK52" s="384"/>
      <c r="AL52" s="384"/>
      <c r="AM52" s="384"/>
      <c r="AN52" s="384"/>
      <c r="AO52" s="384"/>
    </row>
    <row r="53" spans="1:41">
      <c r="A53" s="384"/>
      <c r="B53" s="384"/>
      <c r="C53" s="384"/>
      <c r="D53" s="384"/>
      <c r="E53" s="384"/>
      <c r="F53" s="384"/>
      <c r="G53" s="384"/>
      <c r="H53" s="384"/>
      <c r="I53" s="384"/>
      <c r="J53" s="384"/>
      <c r="K53" s="384"/>
      <c r="L53" s="384"/>
      <c r="M53" s="384"/>
      <c r="N53" s="384"/>
      <c r="O53" s="384"/>
      <c r="P53" s="384"/>
      <c r="Q53" s="384"/>
      <c r="R53" s="384"/>
      <c r="S53" s="384"/>
      <c r="T53" s="384"/>
      <c r="U53" s="384"/>
      <c r="V53" s="384"/>
      <c r="W53" s="384"/>
      <c r="X53" s="384"/>
      <c r="Y53" s="384"/>
      <c r="Z53" s="384"/>
      <c r="AA53" s="384"/>
      <c r="AB53" s="384"/>
      <c r="AC53" s="384"/>
      <c r="AD53" s="384"/>
      <c r="AE53" s="384"/>
      <c r="AF53" s="384"/>
      <c r="AG53" s="384"/>
      <c r="AH53" s="384"/>
      <c r="AI53" s="384"/>
      <c r="AJ53" s="384"/>
      <c r="AK53" s="384"/>
      <c r="AL53" s="384"/>
      <c r="AM53" s="384"/>
      <c r="AN53" s="384"/>
      <c r="AO53" s="384"/>
    </row>
    <row r="54" spans="1:41">
      <c r="A54" s="384"/>
      <c r="B54" s="384"/>
      <c r="C54" s="384"/>
      <c r="D54" s="384"/>
      <c r="E54" s="384"/>
      <c r="F54" s="384"/>
      <c r="G54" s="384"/>
      <c r="H54" s="384"/>
      <c r="I54" s="384"/>
      <c r="J54" s="384"/>
      <c r="K54" s="384"/>
      <c r="L54" s="384"/>
      <c r="M54" s="384"/>
      <c r="N54" s="384"/>
      <c r="O54" s="384"/>
      <c r="P54" s="384"/>
      <c r="Q54" s="384"/>
      <c r="R54" s="384"/>
      <c r="S54" s="384"/>
      <c r="T54" s="384"/>
      <c r="U54" s="384"/>
      <c r="V54" s="384"/>
      <c r="W54" s="384"/>
      <c r="X54" s="384"/>
      <c r="Y54" s="384"/>
      <c r="Z54" s="384"/>
      <c r="AA54" s="384"/>
      <c r="AB54" s="384"/>
      <c r="AC54" s="384"/>
      <c r="AD54" s="384"/>
      <c r="AE54" s="384"/>
      <c r="AF54" s="384"/>
      <c r="AG54" s="384"/>
      <c r="AH54" s="384"/>
      <c r="AI54" s="384"/>
      <c r="AJ54" s="384"/>
      <c r="AK54" s="384"/>
      <c r="AL54" s="384"/>
      <c r="AM54" s="384"/>
      <c r="AN54" s="384"/>
      <c r="AO54" s="384"/>
    </row>
    <row r="55" spans="1:41">
      <c r="A55" s="384"/>
      <c r="B55" s="384"/>
      <c r="C55" s="384"/>
      <c r="D55" s="384"/>
      <c r="E55" s="384"/>
      <c r="F55" s="384"/>
      <c r="G55" s="384"/>
      <c r="H55" s="384"/>
      <c r="I55" s="384"/>
      <c r="J55" s="384"/>
      <c r="K55" s="384"/>
      <c r="L55" s="384"/>
      <c r="M55" s="384"/>
      <c r="N55" s="384"/>
      <c r="O55" s="384"/>
      <c r="P55" s="384"/>
      <c r="Q55" s="384"/>
      <c r="R55" s="384"/>
      <c r="S55" s="384"/>
      <c r="T55" s="384"/>
      <c r="U55" s="384"/>
      <c r="V55" s="384"/>
      <c r="W55" s="384"/>
      <c r="X55" s="384"/>
      <c r="Y55" s="384"/>
      <c r="Z55" s="384"/>
      <c r="AA55" s="384"/>
      <c r="AB55" s="384"/>
      <c r="AC55" s="384"/>
      <c r="AD55" s="384"/>
      <c r="AE55" s="384"/>
      <c r="AF55" s="384"/>
      <c r="AG55" s="384"/>
      <c r="AH55" s="384"/>
      <c r="AI55" s="384"/>
      <c r="AJ55" s="384"/>
      <c r="AK55" s="384"/>
      <c r="AL55" s="384"/>
      <c r="AM55" s="384"/>
      <c r="AN55" s="384"/>
      <c r="AO55" s="384"/>
    </row>
    <row r="56" spans="1:41">
      <c r="A56" s="384"/>
      <c r="B56" s="384"/>
      <c r="C56" s="384"/>
      <c r="D56" s="384"/>
      <c r="E56" s="384"/>
      <c r="F56" s="384"/>
      <c r="G56" s="384"/>
      <c r="H56" s="384"/>
      <c r="I56" s="384"/>
      <c r="J56" s="384"/>
      <c r="K56" s="384"/>
      <c r="L56" s="384"/>
      <c r="M56" s="384"/>
      <c r="N56" s="384"/>
      <c r="O56" s="384"/>
      <c r="P56" s="384"/>
      <c r="Q56" s="384"/>
      <c r="R56" s="384"/>
      <c r="S56" s="384"/>
      <c r="T56" s="384"/>
      <c r="U56" s="384"/>
      <c r="V56" s="384"/>
      <c r="W56" s="384"/>
      <c r="X56" s="384"/>
      <c r="Y56" s="384"/>
      <c r="Z56" s="384"/>
      <c r="AA56" s="384"/>
      <c r="AB56" s="384"/>
      <c r="AC56" s="384"/>
      <c r="AD56" s="384"/>
      <c r="AE56" s="384"/>
      <c r="AF56" s="384"/>
      <c r="AG56" s="384"/>
      <c r="AH56" s="384"/>
      <c r="AI56" s="384"/>
      <c r="AJ56" s="384"/>
      <c r="AK56" s="384"/>
      <c r="AL56" s="384"/>
      <c r="AM56" s="384"/>
      <c r="AN56" s="384"/>
      <c r="AO56" s="384"/>
    </row>
    <row r="57" spans="1:41">
      <c r="A57" s="384"/>
      <c r="B57" s="384"/>
      <c r="C57" s="384"/>
      <c r="D57" s="384"/>
      <c r="E57" s="384"/>
      <c r="F57" s="384"/>
      <c r="G57" s="384"/>
      <c r="H57" s="384"/>
      <c r="I57" s="384"/>
      <c r="J57" s="384"/>
      <c r="K57" s="384"/>
      <c r="L57" s="384"/>
      <c r="M57" s="384"/>
      <c r="N57" s="384"/>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c r="AM57" s="384"/>
      <c r="AN57" s="384"/>
      <c r="AO57" s="384"/>
    </row>
    <row r="58" spans="1:41">
      <c r="A58" s="384"/>
      <c r="B58" s="384"/>
      <c r="C58" s="384"/>
      <c r="D58" s="384"/>
      <c r="E58" s="384"/>
      <c r="F58" s="384"/>
      <c r="G58" s="384"/>
      <c r="H58" s="384"/>
      <c r="I58" s="384"/>
      <c r="J58" s="384"/>
      <c r="K58" s="384"/>
      <c r="L58" s="384"/>
      <c r="M58" s="384"/>
      <c r="N58" s="384"/>
      <c r="O58" s="384"/>
      <c r="P58" s="384"/>
      <c r="Q58" s="384"/>
      <c r="R58" s="384"/>
      <c r="S58" s="384"/>
      <c r="T58" s="384"/>
      <c r="U58" s="384"/>
      <c r="V58" s="384"/>
      <c r="W58" s="384"/>
      <c r="X58" s="384"/>
      <c r="Y58" s="384"/>
      <c r="Z58" s="384"/>
      <c r="AA58" s="384"/>
      <c r="AB58" s="384"/>
      <c r="AC58" s="384"/>
      <c r="AD58" s="384"/>
      <c r="AE58" s="384"/>
      <c r="AF58" s="384"/>
      <c r="AG58" s="384"/>
      <c r="AH58" s="384"/>
      <c r="AI58" s="384"/>
      <c r="AJ58" s="384"/>
      <c r="AK58" s="384"/>
      <c r="AL58" s="384"/>
      <c r="AM58" s="384"/>
      <c r="AN58" s="384"/>
      <c r="AO58" s="384"/>
    </row>
    <row r="59" spans="1:41">
      <c r="A59" s="384"/>
      <c r="B59" s="384"/>
      <c r="C59" s="384"/>
      <c r="D59" s="384"/>
      <c r="E59" s="384"/>
      <c r="F59" s="384"/>
      <c r="G59" s="384"/>
      <c r="H59" s="384"/>
      <c r="I59" s="384"/>
      <c r="J59" s="384"/>
      <c r="K59" s="384"/>
      <c r="L59" s="384"/>
      <c r="M59" s="384"/>
      <c r="N59" s="384"/>
      <c r="O59" s="384"/>
      <c r="P59" s="384"/>
      <c r="Q59" s="384"/>
      <c r="R59" s="384"/>
      <c r="S59" s="384"/>
      <c r="T59" s="384"/>
      <c r="U59" s="384"/>
      <c r="V59" s="384"/>
      <c r="W59" s="384"/>
      <c r="X59" s="384"/>
      <c r="Y59" s="384"/>
      <c r="Z59" s="384"/>
      <c r="AA59" s="384"/>
      <c r="AB59" s="384"/>
      <c r="AC59" s="384"/>
      <c r="AD59" s="384"/>
      <c r="AE59" s="384"/>
      <c r="AF59" s="384"/>
      <c r="AG59" s="384"/>
      <c r="AH59" s="384"/>
      <c r="AI59" s="384"/>
      <c r="AJ59" s="384"/>
      <c r="AK59" s="384"/>
      <c r="AL59" s="384"/>
      <c r="AM59" s="384"/>
      <c r="AN59" s="384"/>
      <c r="AO59" s="384"/>
    </row>
    <row r="60" spans="1:41">
      <c r="A60" s="384"/>
      <c r="B60" s="384"/>
      <c r="C60" s="384"/>
      <c r="D60" s="384"/>
      <c r="E60" s="384"/>
      <c r="F60" s="384"/>
      <c r="G60" s="384"/>
      <c r="H60" s="384"/>
      <c r="I60" s="384"/>
      <c r="J60" s="384"/>
      <c r="K60" s="384"/>
      <c r="L60" s="384"/>
      <c r="M60" s="384"/>
      <c r="N60" s="384"/>
      <c r="O60" s="384"/>
      <c r="P60" s="384"/>
      <c r="Q60" s="384"/>
      <c r="R60" s="384"/>
      <c r="S60" s="384"/>
      <c r="T60" s="384"/>
      <c r="U60" s="384"/>
      <c r="V60" s="384"/>
      <c r="W60" s="384"/>
      <c r="X60" s="384"/>
      <c r="Y60" s="384"/>
      <c r="Z60" s="384"/>
      <c r="AA60" s="384"/>
      <c r="AB60" s="384"/>
      <c r="AC60" s="384"/>
      <c r="AD60" s="384"/>
      <c r="AE60" s="384"/>
      <c r="AF60" s="384"/>
      <c r="AG60" s="384"/>
      <c r="AH60" s="384"/>
      <c r="AI60" s="384"/>
      <c r="AJ60" s="384"/>
      <c r="AK60" s="384"/>
      <c r="AL60" s="384"/>
      <c r="AM60" s="384"/>
      <c r="AN60" s="384"/>
      <c r="AO60" s="384"/>
    </row>
    <row r="61" spans="1:41">
      <c r="A61" s="384"/>
      <c r="B61" s="384"/>
      <c r="C61" s="384"/>
      <c r="D61" s="384"/>
      <c r="E61" s="384"/>
      <c r="F61" s="384"/>
      <c r="G61" s="384"/>
      <c r="H61" s="384"/>
      <c r="I61" s="384"/>
      <c r="J61" s="384"/>
      <c r="K61" s="384"/>
      <c r="L61" s="384"/>
      <c r="M61" s="384"/>
      <c r="N61" s="384"/>
      <c r="O61" s="384"/>
      <c r="P61" s="384"/>
      <c r="Q61" s="384"/>
      <c r="R61" s="384"/>
      <c r="S61" s="384"/>
      <c r="T61" s="384"/>
      <c r="U61" s="384"/>
      <c r="V61" s="384"/>
      <c r="W61" s="384"/>
      <c r="X61" s="384"/>
      <c r="Y61" s="384"/>
      <c r="Z61" s="384"/>
      <c r="AA61" s="384"/>
      <c r="AB61" s="384"/>
      <c r="AC61" s="384"/>
      <c r="AD61" s="384"/>
      <c r="AE61" s="384"/>
      <c r="AF61" s="384"/>
      <c r="AG61" s="384"/>
      <c r="AH61" s="384"/>
      <c r="AI61" s="384"/>
      <c r="AJ61" s="384"/>
      <c r="AK61" s="384"/>
      <c r="AL61" s="384"/>
      <c r="AM61" s="384"/>
      <c r="AN61" s="384"/>
      <c r="AO61" s="384"/>
    </row>
    <row r="62" spans="1:41">
      <c r="A62" s="384"/>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row>
    <row r="63" spans="1:41">
      <c r="A63" s="384"/>
      <c r="B63" s="384"/>
      <c r="C63" s="384"/>
      <c r="D63" s="384"/>
      <c r="E63" s="384"/>
      <c r="F63" s="384"/>
      <c r="G63" s="384"/>
      <c r="H63" s="384"/>
      <c r="I63" s="384"/>
      <c r="J63" s="384"/>
      <c r="K63" s="384"/>
      <c r="L63" s="384"/>
      <c r="M63" s="384"/>
      <c r="N63" s="384"/>
      <c r="O63" s="384"/>
      <c r="P63" s="384"/>
      <c r="Q63" s="384"/>
      <c r="R63" s="384"/>
      <c r="S63" s="384"/>
      <c r="T63" s="384"/>
      <c r="U63" s="384"/>
      <c r="V63" s="384"/>
      <c r="W63" s="384"/>
      <c r="X63" s="384"/>
      <c r="Y63" s="384"/>
      <c r="Z63" s="384"/>
      <c r="AA63" s="384"/>
      <c r="AB63" s="384"/>
      <c r="AC63" s="384"/>
      <c r="AD63" s="384"/>
      <c r="AE63" s="384"/>
      <c r="AF63" s="384"/>
      <c r="AG63" s="384"/>
      <c r="AH63" s="384"/>
      <c r="AI63" s="384"/>
      <c r="AJ63" s="384"/>
      <c r="AK63" s="384"/>
      <c r="AL63" s="384"/>
      <c r="AM63" s="384"/>
      <c r="AN63" s="384"/>
      <c r="AO63" s="384"/>
    </row>
    <row r="64" spans="1:4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row>
    <row r="65" spans="1:41">
      <c r="A65" s="384"/>
      <c r="B65" s="384"/>
      <c r="C65" s="384"/>
      <c r="D65" s="384"/>
      <c r="E65" s="384"/>
      <c r="F65" s="384"/>
      <c r="G65" s="384"/>
      <c r="H65" s="384"/>
      <c r="I65" s="384"/>
      <c r="J65" s="384"/>
      <c r="K65" s="384"/>
      <c r="L65" s="384"/>
      <c r="M65" s="384"/>
      <c r="N65" s="384"/>
      <c r="O65" s="384"/>
      <c r="P65" s="384"/>
      <c r="Q65" s="384"/>
      <c r="R65" s="384"/>
      <c r="S65" s="384"/>
      <c r="T65" s="384"/>
      <c r="U65" s="384"/>
      <c r="V65" s="384"/>
      <c r="W65" s="384"/>
      <c r="X65" s="384"/>
      <c r="Y65" s="384"/>
      <c r="Z65" s="384"/>
      <c r="AA65" s="384"/>
      <c r="AB65" s="384"/>
      <c r="AC65" s="384"/>
      <c r="AD65" s="384"/>
      <c r="AE65" s="384"/>
      <c r="AF65" s="384"/>
      <c r="AG65" s="384"/>
      <c r="AH65" s="384"/>
      <c r="AI65" s="384"/>
      <c r="AJ65" s="384"/>
      <c r="AK65" s="384"/>
      <c r="AL65" s="384"/>
      <c r="AM65" s="384"/>
      <c r="AN65" s="384"/>
      <c r="AO65" s="384"/>
    </row>
    <row r="66" spans="1:41">
      <c r="A66" s="384"/>
      <c r="B66" s="384"/>
      <c r="C66" s="384"/>
      <c r="D66" s="384"/>
      <c r="E66" s="384"/>
      <c r="F66" s="384"/>
      <c r="G66" s="384"/>
      <c r="H66" s="384"/>
      <c r="I66" s="384"/>
      <c r="J66" s="384"/>
      <c r="K66" s="384"/>
      <c r="L66" s="384"/>
      <c r="M66" s="384"/>
      <c r="N66" s="384"/>
      <c r="O66" s="384"/>
      <c r="P66" s="384"/>
      <c r="Q66" s="384"/>
      <c r="R66" s="384"/>
      <c r="S66" s="384"/>
      <c r="T66" s="384"/>
      <c r="U66" s="384"/>
      <c r="V66" s="384"/>
      <c r="W66" s="384"/>
      <c r="X66" s="384"/>
      <c r="Y66" s="384"/>
      <c r="Z66" s="384"/>
      <c r="AA66" s="384"/>
      <c r="AB66" s="384"/>
      <c r="AC66" s="384"/>
      <c r="AD66" s="384"/>
      <c r="AE66" s="384"/>
      <c r="AF66" s="384"/>
      <c r="AG66" s="384"/>
      <c r="AH66" s="384"/>
      <c r="AI66" s="384"/>
      <c r="AJ66" s="384"/>
      <c r="AK66" s="384"/>
      <c r="AL66" s="384"/>
      <c r="AM66" s="384"/>
      <c r="AN66" s="384"/>
      <c r="AO66" s="384"/>
    </row>
    <row r="67" spans="1:41">
      <c r="A67" s="384"/>
      <c r="B67" s="384"/>
      <c r="C67" s="384"/>
      <c r="D67" s="384"/>
      <c r="E67" s="384"/>
      <c r="F67" s="384"/>
      <c r="G67" s="384"/>
      <c r="H67" s="384"/>
      <c r="I67" s="384"/>
      <c r="J67" s="384"/>
      <c r="K67" s="384"/>
      <c r="L67" s="384"/>
      <c r="M67" s="384"/>
      <c r="N67" s="384"/>
      <c r="O67" s="384"/>
      <c r="P67" s="384"/>
      <c r="Q67" s="384"/>
      <c r="R67" s="384"/>
      <c r="S67" s="384"/>
      <c r="T67" s="384"/>
      <c r="U67" s="384"/>
      <c r="V67" s="384"/>
      <c r="W67" s="384"/>
      <c r="X67" s="384"/>
      <c r="Y67" s="384"/>
      <c r="Z67" s="384"/>
      <c r="AA67" s="384"/>
      <c r="AB67" s="384"/>
      <c r="AC67" s="384"/>
      <c r="AD67" s="384"/>
      <c r="AE67" s="384"/>
      <c r="AF67" s="384"/>
      <c r="AG67" s="384"/>
      <c r="AH67" s="384"/>
      <c r="AI67" s="384"/>
      <c r="AJ67" s="384"/>
      <c r="AK67" s="384"/>
      <c r="AL67" s="384"/>
      <c r="AM67" s="384"/>
      <c r="AN67" s="384"/>
      <c r="AO67" s="384"/>
    </row>
    <row r="68" spans="1:41">
      <c r="A68" s="384"/>
      <c r="B68" s="384"/>
      <c r="C68" s="384"/>
      <c r="D68" s="384"/>
      <c r="E68" s="384"/>
      <c r="F68" s="384"/>
      <c r="G68" s="384"/>
      <c r="H68" s="384"/>
      <c r="I68" s="384"/>
      <c r="J68" s="384"/>
      <c r="K68" s="384"/>
      <c r="L68" s="384"/>
      <c r="M68" s="384"/>
      <c r="N68" s="384"/>
      <c r="O68" s="384"/>
      <c r="P68" s="384"/>
      <c r="Q68" s="384"/>
      <c r="R68" s="384"/>
      <c r="S68" s="384"/>
      <c r="T68" s="384"/>
      <c r="U68" s="384"/>
      <c r="V68" s="384"/>
      <c r="W68" s="384"/>
      <c r="X68" s="384"/>
      <c r="Y68" s="384"/>
      <c r="Z68" s="384"/>
      <c r="AA68" s="384"/>
      <c r="AB68" s="384"/>
      <c r="AC68" s="384"/>
      <c r="AD68" s="384"/>
      <c r="AE68" s="384"/>
      <c r="AF68" s="384"/>
      <c r="AG68" s="384"/>
      <c r="AH68" s="384"/>
      <c r="AI68" s="384"/>
      <c r="AJ68" s="384"/>
      <c r="AK68" s="384"/>
      <c r="AL68" s="384"/>
      <c r="AM68" s="384"/>
      <c r="AN68" s="384"/>
      <c r="AO68" s="384"/>
    </row>
    <row r="69" spans="1:41">
      <c r="A69" s="384"/>
      <c r="B69" s="384"/>
      <c r="C69" s="384"/>
      <c r="D69" s="384"/>
      <c r="E69" s="384"/>
      <c r="F69" s="384"/>
      <c r="G69" s="384"/>
      <c r="H69" s="384"/>
      <c r="I69" s="384"/>
      <c r="J69" s="384"/>
      <c r="K69" s="384"/>
      <c r="L69" s="384"/>
      <c r="M69" s="384"/>
      <c r="N69" s="384"/>
      <c r="O69" s="384"/>
      <c r="P69" s="384"/>
      <c r="Q69" s="384"/>
      <c r="R69" s="384"/>
      <c r="S69" s="384"/>
      <c r="T69" s="384"/>
      <c r="U69" s="384"/>
      <c r="V69" s="384"/>
      <c r="W69" s="384"/>
      <c r="X69" s="384"/>
      <c r="Y69" s="384"/>
      <c r="Z69" s="384"/>
      <c r="AA69" s="384"/>
      <c r="AB69" s="384"/>
      <c r="AC69" s="384"/>
      <c r="AD69" s="384"/>
      <c r="AE69" s="384"/>
      <c r="AF69" s="384"/>
      <c r="AG69" s="384"/>
      <c r="AH69" s="384"/>
      <c r="AI69" s="384"/>
      <c r="AJ69" s="384"/>
      <c r="AK69" s="384"/>
      <c r="AL69" s="384"/>
      <c r="AM69" s="384"/>
      <c r="AN69" s="384"/>
      <c r="AO69" s="384"/>
    </row>
    <row r="70" spans="1:41">
      <c r="A70" s="384"/>
      <c r="B70" s="384"/>
      <c r="C70" s="384"/>
      <c r="D70" s="384"/>
      <c r="E70" s="384"/>
      <c r="F70" s="384"/>
      <c r="G70" s="384"/>
      <c r="H70" s="384"/>
      <c r="I70" s="384"/>
      <c r="J70" s="384"/>
      <c r="K70" s="384"/>
      <c r="L70" s="384"/>
      <c r="M70" s="384"/>
      <c r="N70" s="384"/>
      <c r="O70" s="384"/>
      <c r="P70" s="384"/>
      <c r="Q70" s="384"/>
      <c r="R70" s="384"/>
      <c r="S70" s="384"/>
      <c r="T70" s="384"/>
      <c r="U70" s="384"/>
      <c r="V70" s="384"/>
      <c r="W70" s="384"/>
      <c r="X70" s="384"/>
      <c r="Y70" s="384"/>
      <c r="Z70" s="384"/>
      <c r="AA70" s="384"/>
      <c r="AB70" s="384"/>
      <c r="AC70" s="384"/>
      <c r="AD70" s="384"/>
      <c r="AE70" s="384"/>
      <c r="AF70" s="384"/>
      <c r="AG70" s="384"/>
      <c r="AH70" s="384"/>
      <c r="AI70" s="384"/>
      <c r="AJ70" s="384"/>
      <c r="AK70" s="384"/>
      <c r="AL70" s="384"/>
      <c r="AM70" s="384"/>
      <c r="AN70" s="384"/>
      <c r="AO70" s="384"/>
    </row>
    <row r="71" spans="1:41">
      <c r="A71" s="384"/>
      <c r="B71" s="384"/>
      <c r="C71" s="384"/>
      <c r="D71" s="384"/>
      <c r="E71" s="384"/>
      <c r="F71" s="384"/>
      <c r="G71" s="384"/>
      <c r="H71" s="384"/>
      <c r="I71" s="384"/>
      <c r="J71" s="384"/>
      <c r="K71" s="384"/>
      <c r="L71" s="384"/>
      <c r="M71" s="384"/>
      <c r="N71" s="384"/>
      <c r="O71" s="384"/>
      <c r="P71" s="384"/>
      <c r="Q71" s="384"/>
      <c r="R71" s="384"/>
      <c r="S71" s="384"/>
      <c r="T71" s="384"/>
      <c r="U71" s="384"/>
      <c r="V71" s="384"/>
      <c r="W71" s="384"/>
      <c r="X71" s="384"/>
      <c r="Y71" s="384"/>
      <c r="Z71" s="384"/>
      <c r="AA71" s="384"/>
      <c r="AB71" s="384"/>
      <c r="AC71" s="384"/>
      <c r="AD71" s="384"/>
      <c r="AE71" s="384"/>
      <c r="AF71" s="384"/>
      <c r="AG71" s="384"/>
      <c r="AH71" s="384"/>
      <c r="AI71" s="384"/>
      <c r="AJ71" s="384"/>
      <c r="AK71" s="384"/>
      <c r="AL71" s="384"/>
      <c r="AM71" s="384"/>
      <c r="AN71" s="384"/>
      <c r="AO71" s="384"/>
    </row>
    <row r="72" spans="1:41">
      <c r="A72" s="384"/>
      <c r="B72" s="384"/>
      <c r="C72" s="384"/>
      <c r="D72" s="384"/>
      <c r="E72" s="384"/>
      <c r="F72" s="384"/>
      <c r="G72" s="384"/>
      <c r="H72" s="384"/>
      <c r="I72" s="384"/>
      <c r="J72" s="384"/>
      <c r="K72" s="384"/>
      <c r="L72" s="384"/>
      <c r="M72" s="384"/>
      <c r="N72" s="384"/>
      <c r="O72" s="384"/>
      <c r="P72" s="384"/>
      <c r="Q72" s="384"/>
      <c r="R72" s="384"/>
      <c r="S72" s="384"/>
      <c r="T72" s="384"/>
      <c r="U72" s="384"/>
      <c r="V72" s="384"/>
      <c r="W72" s="384"/>
      <c r="X72" s="384"/>
      <c r="Y72" s="384"/>
      <c r="Z72" s="384"/>
      <c r="AA72" s="384"/>
      <c r="AB72" s="384"/>
      <c r="AC72" s="384"/>
      <c r="AD72" s="384"/>
      <c r="AE72" s="384"/>
      <c r="AF72" s="384"/>
      <c r="AG72" s="384"/>
      <c r="AH72" s="384"/>
      <c r="AI72" s="384"/>
      <c r="AJ72" s="384"/>
      <c r="AK72" s="384"/>
      <c r="AL72" s="384"/>
      <c r="AM72" s="384"/>
      <c r="AN72" s="384"/>
      <c r="AO72" s="384"/>
    </row>
    <row r="73" spans="1:41">
      <c r="A73" s="384"/>
      <c r="B73" s="384"/>
      <c r="C73" s="384"/>
      <c r="D73" s="384"/>
      <c r="E73" s="384"/>
      <c r="F73" s="384"/>
      <c r="G73" s="384"/>
      <c r="H73" s="384"/>
      <c r="I73" s="384"/>
      <c r="J73" s="384"/>
      <c r="K73" s="384"/>
      <c r="L73" s="384"/>
      <c r="M73" s="384"/>
      <c r="N73" s="384"/>
      <c r="O73" s="384"/>
      <c r="P73" s="384"/>
      <c r="Q73" s="384"/>
      <c r="R73" s="384"/>
      <c r="S73" s="384"/>
      <c r="T73" s="384"/>
      <c r="U73" s="384"/>
      <c r="V73" s="384"/>
      <c r="W73" s="384"/>
      <c r="X73" s="384"/>
      <c r="Y73" s="384"/>
      <c r="Z73" s="384"/>
      <c r="AA73" s="384"/>
      <c r="AB73" s="384"/>
      <c r="AC73" s="384"/>
      <c r="AD73" s="384"/>
      <c r="AE73" s="384"/>
      <c r="AF73" s="384"/>
      <c r="AG73" s="384"/>
      <c r="AH73" s="384"/>
      <c r="AI73" s="384"/>
      <c r="AJ73" s="384"/>
      <c r="AK73" s="384"/>
      <c r="AL73" s="384"/>
      <c r="AM73" s="384"/>
      <c r="AN73" s="384"/>
      <c r="AO73" s="384"/>
    </row>
    <row r="74" spans="1:41">
      <c r="A74" s="384"/>
      <c r="B74" s="384"/>
      <c r="C74" s="384"/>
      <c r="D74" s="384"/>
      <c r="E74" s="384"/>
      <c r="F74" s="384"/>
      <c r="G74" s="384"/>
      <c r="H74" s="384"/>
      <c r="I74" s="384"/>
      <c r="J74" s="384"/>
      <c r="K74" s="384"/>
      <c r="L74" s="384"/>
      <c r="M74" s="384"/>
      <c r="N74" s="384"/>
      <c r="O74" s="384"/>
      <c r="P74" s="384"/>
      <c r="Q74" s="384"/>
      <c r="R74" s="384"/>
      <c r="S74" s="384"/>
      <c r="T74" s="384"/>
      <c r="U74" s="384"/>
      <c r="V74" s="384"/>
      <c r="W74" s="384"/>
      <c r="X74" s="384"/>
      <c r="Y74" s="384"/>
      <c r="Z74" s="384"/>
      <c r="AA74" s="384"/>
      <c r="AB74" s="384"/>
      <c r="AC74" s="384"/>
      <c r="AD74" s="384"/>
      <c r="AE74" s="384"/>
      <c r="AF74" s="384"/>
      <c r="AG74" s="384"/>
      <c r="AH74" s="384"/>
      <c r="AI74" s="384"/>
      <c r="AJ74" s="384"/>
      <c r="AK74" s="384"/>
      <c r="AL74" s="384"/>
      <c r="AM74" s="384"/>
      <c r="AN74" s="384"/>
      <c r="AO74" s="384"/>
    </row>
    <row r="75" spans="1:41">
      <c r="A75" s="384"/>
      <c r="B75" s="384"/>
      <c r="C75" s="384"/>
      <c r="D75" s="384"/>
      <c r="E75" s="384"/>
      <c r="F75" s="384"/>
      <c r="G75" s="384"/>
      <c r="H75" s="384"/>
      <c r="I75" s="384"/>
      <c r="J75" s="384"/>
      <c r="K75" s="384"/>
      <c r="L75" s="384"/>
      <c r="M75" s="384"/>
      <c r="N75" s="384"/>
      <c r="O75" s="384"/>
      <c r="P75" s="384"/>
      <c r="Q75" s="384"/>
      <c r="R75" s="384"/>
      <c r="S75" s="384"/>
      <c r="T75" s="384"/>
      <c r="U75" s="384"/>
      <c r="V75" s="384"/>
      <c r="W75" s="384"/>
      <c r="X75" s="384"/>
      <c r="Y75" s="384"/>
      <c r="Z75" s="384"/>
      <c r="AA75" s="384"/>
      <c r="AB75" s="384"/>
      <c r="AC75" s="384"/>
      <c r="AD75" s="384"/>
      <c r="AE75" s="384"/>
      <c r="AF75" s="384"/>
      <c r="AG75" s="384"/>
      <c r="AH75" s="384"/>
      <c r="AI75" s="384"/>
      <c r="AJ75" s="384"/>
      <c r="AK75" s="384"/>
      <c r="AL75" s="384"/>
      <c r="AM75" s="384"/>
      <c r="AN75" s="384"/>
      <c r="AO75" s="384"/>
    </row>
    <row r="76" spans="1:41">
      <c r="A76" s="384"/>
      <c r="B76" s="384"/>
      <c r="C76" s="384"/>
      <c r="D76" s="384"/>
      <c r="E76" s="384"/>
      <c r="F76" s="384"/>
      <c r="G76" s="384"/>
      <c r="H76" s="384"/>
      <c r="I76" s="384"/>
      <c r="J76" s="384"/>
      <c r="K76" s="384"/>
      <c r="L76" s="384"/>
      <c r="M76" s="384"/>
      <c r="N76" s="384"/>
      <c r="O76" s="384"/>
      <c r="P76" s="384"/>
      <c r="Q76" s="384"/>
      <c r="R76" s="384"/>
      <c r="S76" s="384"/>
      <c r="T76" s="384"/>
      <c r="U76" s="384"/>
      <c r="V76" s="384"/>
      <c r="W76" s="384"/>
      <c r="X76" s="384"/>
      <c r="Y76" s="384"/>
      <c r="Z76" s="384"/>
      <c r="AA76" s="384"/>
      <c r="AB76" s="384"/>
      <c r="AC76" s="384"/>
      <c r="AD76" s="384"/>
      <c r="AE76" s="384"/>
      <c r="AF76" s="384"/>
      <c r="AG76" s="384"/>
      <c r="AH76" s="384"/>
      <c r="AI76" s="384"/>
      <c r="AJ76" s="384"/>
      <c r="AK76" s="384"/>
      <c r="AL76" s="384"/>
      <c r="AM76" s="384"/>
      <c r="AN76" s="384"/>
      <c r="AO76" s="384"/>
    </row>
    <row r="77" spans="1:41">
      <c r="A77" s="384"/>
      <c r="B77" s="384"/>
      <c r="C77" s="384"/>
      <c r="D77" s="384"/>
      <c r="E77" s="384"/>
      <c r="F77" s="384"/>
      <c r="G77" s="384"/>
      <c r="H77" s="384"/>
      <c r="I77" s="384"/>
      <c r="J77" s="384"/>
      <c r="K77" s="384"/>
      <c r="L77" s="384"/>
      <c r="M77" s="384"/>
      <c r="N77" s="384"/>
      <c r="O77" s="384"/>
      <c r="P77" s="384"/>
      <c r="Q77" s="384"/>
      <c r="R77" s="384"/>
      <c r="S77" s="384"/>
      <c r="T77" s="384"/>
      <c r="U77" s="384"/>
      <c r="V77" s="384"/>
      <c r="W77" s="384"/>
      <c r="X77" s="384"/>
      <c r="Y77" s="384"/>
      <c r="Z77" s="384"/>
      <c r="AA77" s="384"/>
      <c r="AB77" s="384"/>
      <c r="AC77" s="384"/>
      <c r="AD77" s="384"/>
      <c r="AE77" s="384"/>
      <c r="AF77" s="384"/>
      <c r="AG77" s="384"/>
      <c r="AH77" s="384"/>
      <c r="AI77" s="384"/>
      <c r="AJ77" s="384"/>
      <c r="AK77" s="384"/>
      <c r="AL77" s="384"/>
      <c r="AM77" s="384"/>
      <c r="AN77" s="384"/>
      <c r="AO77" s="384"/>
    </row>
    <row r="78" spans="1:41">
      <c r="A78" s="384"/>
      <c r="B78" s="384"/>
      <c r="C78" s="384"/>
      <c r="D78" s="384"/>
      <c r="E78" s="384"/>
      <c r="F78" s="384"/>
      <c r="G78" s="384"/>
      <c r="H78" s="384"/>
      <c r="I78" s="384"/>
      <c r="J78" s="384"/>
      <c r="K78" s="384"/>
      <c r="L78" s="384"/>
      <c r="M78" s="384"/>
      <c r="N78" s="384"/>
      <c r="O78" s="384"/>
      <c r="P78" s="384"/>
      <c r="Q78" s="384"/>
      <c r="R78" s="384"/>
      <c r="S78" s="384"/>
      <c r="T78" s="384"/>
      <c r="U78" s="384"/>
      <c r="V78" s="384"/>
      <c r="W78" s="384"/>
      <c r="X78" s="384"/>
      <c r="Y78" s="384"/>
      <c r="Z78" s="384"/>
      <c r="AA78" s="384"/>
      <c r="AB78" s="384"/>
      <c r="AC78" s="384"/>
      <c r="AD78" s="384"/>
      <c r="AE78" s="384"/>
      <c r="AF78" s="384"/>
      <c r="AG78" s="384"/>
      <c r="AH78" s="384"/>
      <c r="AI78" s="384"/>
      <c r="AJ78" s="384"/>
      <c r="AK78" s="384"/>
      <c r="AL78" s="384"/>
      <c r="AM78" s="384"/>
      <c r="AN78" s="384"/>
      <c r="AO78" s="384"/>
    </row>
    <row r="79" spans="1:41">
      <c r="A79" s="384"/>
      <c r="B79" s="384"/>
      <c r="C79" s="384"/>
      <c r="D79" s="384"/>
      <c r="E79" s="384"/>
      <c r="F79" s="384"/>
      <c r="G79" s="384"/>
      <c r="H79" s="384"/>
      <c r="I79" s="384"/>
      <c r="J79" s="384"/>
      <c r="K79" s="384"/>
      <c r="L79" s="384"/>
      <c r="M79" s="384"/>
      <c r="N79" s="384"/>
      <c r="O79" s="384"/>
      <c r="P79" s="384"/>
      <c r="Q79" s="384"/>
      <c r="R79" s="384"/>
      <c r="S79" s="384"/>
      <c r="T79" s="384"/>
      <c r="U79" s="384"/>
      <c r="V79" s="384"/>
      <c r="W79" s="384"/>
      <c r="X79" s="384"/>
      <c r="Y79" s="384"/>
      <c r="Z79" s="384"/>
      <c r="AA79" s="384"/>
      <c r="AB79" s="384"/>
      <c r="AC79" s="384"/>
      <c r="AD79" s="384"/>
      <c r="AE79" s="384"/>
      <c r="AF79" s="384"/>
      <c r="AG79" s="384"/>
      <c r="AH79" s="384"/>
      <c r="AI79" s="384"/>
      <c r="AJ79" s="384"/>
      <c r="AK79" s="384"/>
      <c r="AL79" s="384"/>
      <c r="AM79" s="384"/>
      <c r="AN79" s="384"/>
      <c r="AO79" s="384"/>
    </row>
    <row r="80" spans="1:41">
      <c r="A80" s="384"/>
      <c r="B80" s="384"/>
      <c r="C80" s="384"/>
      <c r="D80" s="384"/>
      <c r="E80" s="384"/>
      <c r="F80" s="384"/>
      <c r="G80" s="384"/>
      <c r="H80" s="384"/>
      <c r="I80" s="384"/>
      <c r="J80" s="384"/>
      <c r="K80" s="384"/>
      <c r="L80" s="384"/>
      <c r="M80" s="384"/>
      <c r="N80" s="384"/>
      <c r="O80" s="384"/>
      <c r="P80" s="384"/>
      <c r="Q80" s="384"/>
      <c r="R80" s="384"/>
      <c r="S80" s="384"/>
      <c r="T80" s="384"/>
      <c r="U80" s="384"/>
      <c r="V80" s="384"/>
      <c r="W80" s="384"/>
      <c r="X80" s="384"/>
      <c r="Y80" s="384"/>
      <c r="Z80" s="384"/>
      <c r="AA80" s="384"/>
      <c r="AB80" s="384"/>
      <c r="AC80" s="384"/>
      <c r="AD80" s="384"/>
      <c r="AE80" s="384"/>
      <c r="AF80" s="384"/>
      <c r="AG80" s="384"/>
      <c r="AH80" s="384"/>
      <c r="AI80" s="384"/>
      <c r="AJ80" s="384"/>
      <c r="AK80" s="384"/>
      <c r="AL80" s="384"/>
      <c r="AM80" s="384"/>
      <c r="AN80" s="384"/>
      <c r="AO80" s="384"/>
    </row>
    <row r="81" spans="1:41">
      <c r="A81" s="384"/>
      <c r="B81" s="384"/>
      <c r="C81" s="384"/>
      <c r="D81" s="384"/>
      <c r="E81" s="384"/>
      <c r="F81" s="384"/>
      <c r="G81" s="384"/>
      <c r="H81" s="384"/>
      <c r="I81" s="384"/>
      <c r="J81" s="384"/>
      <c r="K81" s="384"/>
      <c r="L81" s="384"/>
      <c r="M81" s="384"/>
      <c r="N81" s="384"/>
      <c r="O81" s="384"/>
      <c r="P81" s="384"/>
      <c r="Q81" s="384"/>
      <c r="R81" s="384"/>
      <c r="S81" s="384"/>
      <c r="T81" s="384"/>
      <c r="U81" s="384"/>
      <c r="V81" s="384"/>
      <c r="W81" s="384"/>
      <c r="X81" s="384"/>
      <c r="Y81" s="384"/>
      <c r="Z81" s="384"/>
      <c r="AA81" s="384"/>
      <c r="AB81" s="384"/>
      <c r="AC81" s="384"/>
      <c r="AD81" s="384"/>
      <c r="AE81" s="384"/>
      <c r="AF81" s="384"/>
      <c r="AG81" s="384"/>
      <c r="AH81" s="384"/>
      <c r="AI81" s="384"/>
      <c r="AJ81" s="384"/>
      <c r="AK81" s="384"/>
      <c r="AL81" s="384"/>
      <c r="AM81" s="384"/>
      <c r="AN81" s="384"/>
      <c r="AO81" s="384"/>
    </row>
    <row r="82" spans="1:41">
      <c r="A82" s="384"/>
      <c r="B82" s="384"/>
      <c r="C82" s="384"/>
      <c r="D82" s="384"/>
      <c r="E82" s="384"/>
      <c r="F82" s="384"/>
      <c r="G82" s="384"/>
      <c r="H82" s="384"/>
      <c r="I82" s="384"/>
      <c r="J82" s="384"/>
      <c r="K82" s="384"/>
      <c r="L82" s="384"/>
      <c r="M82" s="384"/>
      <c r="N82" s="384"/>
      <c r="O82" s="384"/>
      <c r="P82" s="384"/>
      <c r="Q82" s="384"/>
      <c r="R82" s="384"/>
      <c r="S82" s="384"/>
      <c r="T82" s="384"/>
      <c r="U82" s="384"/>
      <c r="V82" s="384"/>
      <c r="W82" s="384"/>
      <c r="X82" s="384"/>
      <c r="Y82" s="384"/>
      <c r="Z82" s="384"/>
      <c r="AA82" s="384"/>
      <c r="AB82" s="384"/>
      <c r="AC82" s="384"/>
      <c r="AD82" s="384"/>
      <c r="AE82" s="384"/>
      <c r="AF82" s="384"/>
      <c r="AG82" s="384"/>
      <c r="AH82" s="384"/>
      <c r="AI82" s="384"/>
      <c r="AJ82" s="384"/>
      <c r="AK82" s="384"/>
      <c r="AL82" s="384"/>
      <c r="AM82" s="384"/>
      <c r="AN82" s="384"/>
      <c r="AO82" s="384"/>
    </row>
    <row r="83" spans="1:41">
      <c r="A83" s="384"/>
      <c r="B83" s="384"/>
      <c r="C83" s="384"/>
      <c r="D83" s="384"/>
      <c r="E83" s="384"/>
      <c r="F83" s="384"/>
      <c r="G83" s="384"/>
      <c r="H83" s="384"/>
      <c r="I83" s="384"/>
      <c r="J83" s="384"/>
      <c r="K83" s="384"/>
      <c r="L83" s="384"/>
      <c r="M83" s="384"/>
      <c r="N83" s="384"/>
      <c r="O83" s="384"/>
      <c r="P83" s="384"/>
      <c r="Q83" s="384"/>
      <c r="R83" s="384"/>
      <c r="S83" s="384"/>
      <c r="T83" s="384"/>
      <c r="U83" s="384"/>
      <c r="V83" s="384"/>
      <c r="W83" s="384"/>
      <c r="X83" s="384"/>
      <c r="Y83" s="384"/>
      <c r="Z83" s="384"/>
      <c r="AA83" s="384"/>
      <c r="AB83" s="384"/>
      <c r="AC83" s="384"/>
      <c r="AD83" s="384"/>
      <c r="AE83" s="384"/>
      <c r="AF83" s="384"/>
      <c r="AG83" s="384"/>
      <c r="AH83" s="384"/>
      <c r="AI83" s="384"/>
      <c r="AJ83" s="384"/>
      <c r="AK83" s="384"/>
      <c r="AL83" s="384"/>
      <c r="AM83" s="384"/>
      <c r="AN83" s="384"/>
      <c r="AO83" s="384"/>
    </row>
    <row r="84" spans="1:41">
      <c r="A84" s="384"/>
      <c r="B84" s="384"/>
      <c r="C84" s="384"/>
      <c r="D84" s="384"/>
      <c r="E84" s="384"/>
      <c r="F84" s="384"/>
      <c r="G84" s="384"/>
      <c r="H84" s="384"/>
      <c r="I84" s="384"/>
      <c r="J84" s="384"/>
      <c r="K84" s="384"/>
      <c r="L84" s="384"/>
      <c r="M84" s="384"/>
      <c r="N84" s="384"/>
      <c r="O84" s="384"/>
      <c r="P84" s="384"/>
      <c r="Q84" s="384"/>
      <c r="R84" s="384"/>
      <c r="S84" s="384"/>
      <c r="T84" s="384"/>
      <c r="U84" s="384"/>
      <c r="V84" s="384"/>
      <c r="W84" s="384"/>
      <c r="X84" s="384"/>
      <c r="Y84" s="384"/>
      <c r="Z84" s="384"/>
      <c r="AA84" s="384"/>
      <c r="AB84" s="384"/>
      <c r="AC84" s="384"/>
      <c r="AD84" s="384"/>
      <c r="AE84" s="384"/>
      <c r="AF84" s="384"/>
      <c r="AG84" s="384"/>
      <c r="AH84" s="384"/>
      <c r="AI84" s="384"/>
      <c r="AJ84" s="384"/>
      <c r="AK84" s="384"/>
      <c r="AL84" s="384"/>
      <c r="AM84" s="384"/>
      <c r="AN84" s="384"/>
      <c r="AO84" s="384"/>
    </row>
    <row r="85" spans="1:41">
      <c r="A85" s="384"/>
      <c r="B85" s="384"/>
      <c r="C85" s="384"/>
      <c r="D85" s="384"/>
      <c r="E85" s="384"/>
      <c r="F85" s="384"/>
      <c r="G85" s="384"/>
      <c r="H85" s="384"/>
      <c r="I85" s="384"/>
      <c r="J85" s="384"/>
      <c r="K85" s="384"/>
      <c r="L85" s="384"/>
      <c r="M85" s="384"/>
      <c r="N85" s="384"/>
      <c r="O85" s="384"/>
      <c r="P85" s="384"/>
      <c r="Q85" s="384"/>
      <c r="R85" s="384"/>
      <c r="S85" s="384"/>
      <c r="T85" s="384"/>
      <c r="U85" s="384"/>
      <c r="V85" s="384"/>
      <c r="W85" s="384"/>
      <c r="X85" s="384"/>
      <c r="Y85" s="384"/>
      <c r="Z85" s="384"/>
      <c r="AA85" s="384"/>
      <c r="AB85" s="384"/>
      <c r="AC85" s="384"/>
      <c r="AD85" s="384"/>
      <c r="AE85" s="384"/>
      <c r="AF85" s="384"/>
      <c r="AG85" s="384"/>
      <c r="AH85" s="384"/>
      <c r="AI85" s="384"/>
      <c r="AJ85" s="384"/>
      <c r="AK85" s="384"/>
      <c r="AL85" s="384"/>
      <c r="AM85" s="384"/>
      <c r="AN85" s="384"/>
      <c r="AO85" s="384"/>
    </row>
    <row r="86" spans="1:41">
      <c r="A86" s="384"/>
      <c r="B86" s="384"/>
      <c r="C86" s="384"/>
      <c r="D86" s="384"/>
      <c r="E86" s="384"/>
      <c r="F86" s="384"/>
      <c r="G86" s="384"/>
      <c r="H86" s="384"/>
      <c r="I86" s="384"/>
      <c r="J86" s="384"/>
      <c r="K86" s="384"/>
      <c r="L86" s="384"/>
      <c r="M86" s="384"/>
      <c r="N86" s="384"/>
      <c r="O86" s="384"/>
      <c r="P86" s="384"/>
      <c r="Q86" s="384"/>
      <c r="R86" s="384"/>
      <c r="S86" s="384"/>
      <c r="T86" s="384"/>
      <c r="U86" s="384"/>
      <c r="V86" s="384"/>
      <c r="W86" s="384"/>
      <c r="X86" s="384"/>
      <c r="Y86" s="384"/>
      <c r="Z86" s="384"/>
      <c r="AA86" s="384"/>
      <c r="AB86" s="384"/>
      <c r="AC86" s="384"/>
      <c r="AD86" s="384"/>
      <c r="AE86" s="384"/>
      <c r="AF86" s="384"/>
      <c r="AG86" s="384"/>
      <c r="AH86" s="384"/>
      <c r="AI86" s="384"/>
      <c r="AJ86" s="384"/>
      <c r="AK86" s="384"/>
      <c r="AL86" s="384"/>
      <c r="AM86" s="384"/>
      <c r="AN86" s="384"/>
      <c r="AO86" s="384"/>
    </row>
    <row r="87" spans="1:41">
      <c r="A87" s="384"/>
      <c r="B87" s="384"/>
      <c r="C87" s="384"/>
      <c r="D87" s="384"/>
      <c r="E87" s="384"/>
      <c r="F87" s="384"/>
      <c r="G87" s="384"/>
      <c r="H87" s="384"/>
      <c r="I87" s="384"/>
      <c r="J87" s="384"/>
      <c r="K87" s="384"/>
      <c r="L87" s="384"/>
      <c r="M87" s="384"/>
      <c r="N87" s="384"/>
      <c r="O87" s="384"/>
      <c r="P87" s="384"/>
      <c r="Q87" s="384"/>
      <c r="R87" s="384"/>
      <c r="S87" s="384"/>
      <c r="T87" s="384"/>
      <c r="U87" s="384"/>
      <c r="V87" s="384"/>
      <c r="W87" s="384"/>
      <c r="X87" s="384"/>
      <c r="Y87" s="384"/>
      <c r="Z87" s="384"/>
      <c r="AA87" s="384"/>
      <c r="AB87" s="384"/>
      <c r="AC87" s="384"/>
      <c r="AD87" s="384"/>
      <c r="AE87" s="384"/>
      <c r="AF87" s="384"/>
      <c r="AG87" s="384"/>
      <c r="AH87" s="384"/>
      <c r="AI87" s="384"/>
      <c r="AJ87" s="384"/>
      <c r="AK87" s="384"/>
      <c r="AL87" s="384"/>
      <c r="AM87" s="384"/>
      <c r="AN87" s="384"/>
      <c r="AO87" s="384"/>
    </row>
    <row r="88" spans="1:41">
      <c r="A88" s="384"/>
      <c r="B88" s="384"/>
      <c r="C88" s="384"/>
      <c r="D88" s="384"/>
      <c r="E88" s="384"/>
      <c r="F88" s="384"/>
      <c r="G88" s="384"/>
      <c r="H88" s="384"/>
      <c r="I88" s="384"/>
      <c r="J88" s="384"/>
      <c r="K88" s="384"/>
      <c r="L88" s="384"/>
      <c r="M88" s="384"/>
      <c r="N88" s="384"/>
      <c r="O88" s="384"/>
      <c r="P88" s="384"/>
      <c r="Q88" s="384"/>
      <c r="R88" s="384"/>
      <c r="S88" s="384"/>
      <c r="T88" s="384"/>
      <c r="U88" s="384"/>
      <c r="V88" s="384"/>
      <c r="W88" s="384"/>
      <c r="X88" s="384"/>
      <c r="Y88" s="384"/>
      <c r="Z88" s="384"/>
      <c r="AA88" s="384"/>
      <c r="AB88" s="384"/>
      <c r="AC88" s="384"/>
      <c r="AD88" s="384"/>
      <c r="AE88" s="384"/>
      <c r="AF88" s="384"/>
      <c r="AG88" s="384"/>
      <c r="AH88" s="384"/>
      <c r="AI88" s="384"/>
      <c r="AJ88" s="384"/>
      <c r="AK88" s="384"/>
      <c r="AL88" s="384"/>
      <c r="AM88" s="384"/>
      <c r="AN88" s="384"/>
      <c r="AO88" s="384"/>
    </row>
    <row r="89" spans="1:41">
      <c r="A89" s="384"/>
      <c r="B89" s="384"/>
      <c r="C89" s="384"/>
      <c r="D89" s="384"/>
      <c r="E89" s="384"/>
      <c r="F89" s="384"/>
      <c r="G89" s="384"/>
      <c r="H89" s="384"/>
      <c r="I89" s="384"/>
      <c r="J89" s="384"/>
      <c r="K89" s="384"/>
      <c r="L89" s="384"/>
      <c r="M89" s="384"/>
      <c r="N89" s="384"/>
      <c r="O89" s="384"/>
      <c r="P89" s="384"/>
      <c r="Q89" s="384"/>
      <c r="R89" s="384"/>
      <c r="S89" s="384"/>
      <c r="T89" s="384"/>
      <c r="U89" s="384"/>
      <c r="V89" s="384"/>
      <c r="W89" s="384"/>
      <c r="X89" s="384"/>
      <c r="Y89" s="384"/>
      <c r="Z89" s="384"/>
      <c r="AA89" s="384"/>
      <c r="AB89" s="384"/>
      <c r="AC89" s="384"/>
      <c r="AD89" s="384"/>
      <c r="AE89" s="384"/>
      <c r="AF89" s="384"/>
      <c r="AG89" s="384"/>
      <c r="AH89" s="384"/>
      <c r="AI89" s="384"/>
      <c r="AJ89" s="384"/>
      <c r="AK89" s="384"/>
      <c r="AL89" s="384"/>
      <c r="AM89" s="384"/>
      <c r="AN89" s="384"/>
      <c r="AO89" s="384"/>
    </row>
    <row r="90" spans="1:41">
      <c r="A90" s="384"/>
      <c r="B90" s="384"/>
      <c r="C90" s="384"/>
      <c r="D90" s="384"/>
      <c r="E90" s="384"/>
      <c r="F90" s="384"/>
      <c r="G90" s="384"/>
      <c r="H90" s="384"/>
      <c r="I90" s="384"/>
      <c r="J90" s="384"/>
      <c r="K90" s="384"/>
      <c r="L90" s="384"/>
      <c r="M90" s="384"/>
      <c r="N90" s="384"/>
      <c r="O90" s="384"/>
      <c r="P90" s="384"/>
      <c r="Q90" s="384"/>
      <c r="R90" s="384"/>
      <c r="S90" s="384"/>
      <c r="T90" s="384"/>
      <c r="U90" s="384"/>
      <c r="V90" s="384"/>
      <c r="W90" s="384"/>
      <c r="X90" s="384"/>
      <c r="Y90" s="384"/>
      <c r="Z90" s="384"/>
      <c r="AA90" s="384"/>
      <c r="AB90" s="384"/>
      <c r="AC90" s="384"/>
      <c r="AD90" s="384"/>
      <c r="AE90" s="384"/>
      <c r="AF90" s="384"/>
      <c r="AG90" s="384"/>
      <c r="AH90" s="384"/>
      <c r="AI90" s="384"/>
      <c r="AJ90" s="384"/>
      <c r="AK90" s="384"/>
      <c r="AL90" s="384"/>
      <c r="AM90" s="384"/>
      <c r="AN90" s="384"/>
      <c r="AO90" s="384"/>
    </row>
    <row r="91" spans="1:41">
      <c r="A91" s="384"/>
      <c r="B91" s="384"/>
      <c r="C91" s="384"/>
      <c r="D91" s="384"/>
      <c r="E91" s="384"/>
      <c r="F91" s="384"/>
      <c r="G91" s="384"/>
      <c r="H91" s="384"/>
      <c r="I91" s="384"/>
      <c r="J91" s="384"/>
      <c r="K91" s="384"/>
      <c r="L91" s="384"/>
      <c r="M91" s="384"/>
      <c r="N91" s="384"/>
      <c r="O91" s="384"/>
      <c r="P91" s="384"/>
      <c r="Q91" s="384"/>
      <c r="R91" s="384"/>
      <c r="S91" s="384"/>
      <c r="T91" s="384"/>
      <c r="U91" s="384"/>
      <c r="V91" s="384"/>
      <c r="W91" s="384"/>
      <c r="X91" s="384"/>
      <c r="Y91" s="384"/>
      <c r="Z91" s="384"/>
      <c r="AA91" s="384"/>
      <c r="AB91" s="384"/>
      <c r="AC91" s="384"/>
      <c r="AD91" s="384"/>
      <c r="AE91" s="384"/>
      <c r="AF91" s="384"/>
      <c r="AG91" s="384"/>
      <c r="AH91" s="384"/>
      <c r="AI91" s="384"/>
      <c r="AJ91" s="384"/>
      <c r="AK91" s="384"/>
      <c r="AL91" s="384"/>
      <c r="AM91" s="384"/>
      <c r="AN91" s="384"/>
      <c r="AO91" s="384"/>
    </row>
    <row r="92" spans="1:41">
      <c r="A92" s="384"/>
      <c r="B92" s="384"/>
      <c r="C92" s="384"/>
      <c r="D92" s="384"/>
      <c r="E92" s="384"/>
      <c r="F92" s="384"/>
      <c r="G92" s="384"/>
      <c r="H92" s="384"/>
      <c r="I92" s="384"/>
      <c r="J92" s="384"/>
      <c r="K92" s="384"/>
      <c r="L92" s="384"/>
      <c r="M92" s="384"/>
      <c r="N92" s="384"/>
      <c r="O92" s="384"/>
      <c r="P92" s="384"/>
      <c r="Q92" s="384"/>
      <c r="R92" s="384"/>
      <c r="S92" s="384"/>
      <c r="T92" s="384"/>
      <c r="U92" s="384"/>
      <c r="V92" s="384"/>
      <c r="W92" s="384"/>
      <c r="X92" s="384"/>
      <c r="Y92" s="384"/>
      <c r="Z92" s="384"/>
      <c r="AA92" s="384"/>
      <c r="AB92" s="384"/>
      <c r="AC92" s="384"/>
      <c r="AD92" s="384"/>
      <c r="AE92" s="384"/>
      <c r="AF92" s="384"/>
      <c r="AG92" s="384"/>
      <c r="AH92" s="384"/>
      <c r="AI92" s="384"/>
      <c r="AJ92" s="384"/>
      <c r="AK92" s="384"/>
      <c r="AL92" s="384"/>
      <c r="AM92" s="384"/>
      <c r="AN92" s="384"/>
      <c r="AO92" s="384"/>
    </row>
    <row r="93" spans="1:41">
      <c r="A93" s="384"/>
      <c r="B93" s="384"/>
      <c r="C93" s="384"/>
      <c r="D93" s="384"/>
      <c r="E93" s="384"/>
      <c r="F93" s="384"/>
      <c r="G93" s="384"/>
      <c r="H93" s="384"/>
      <c r="I93" s="384"/>
      <c r="J93" s="384"/>
      <c r="K93" s="384"/>
      <c r="L93" s="384"/>
      <c r="M93" s="384"/>
      <c r="N93" s="384"/>
      <c r="O93" s="384"/>
      <c r="P93" s="384"/>
      <c r="Q93" s="384"/>
      <c r="R93" s="384"/>
      <c r="S93" s="384"/>
      <c r="T93" s="384"/>
      <c r="U93" s="384"/>
      <c r="V93" s="384"/>
      <c r="W93" s="384"/>
      <c r="X93" s="384"/>
      <c r="Y93" s="384"/>
      <c r="Z93" s="384"/>
      <c r="AA93" s="384"/>
      <c r="AB93" s="384"/>
      <c r="AC93" s="384"/>
      <c r="AD93" s="384"/>
      <c r="AE93" s="384"/>
      <c r="AF93" s="384"/>
      <c r="AG93" s="384"/>
      <c r="AH93" s="384"/>
      <c r="AI93" s="384"/>
      <c r="AJ93" s="384"/>
      <c r="AK93" s="384"/>
      <c r="AL93" s="384"/>
      <c r="AM93" s="384"/>
      <c r="AN93" s="384"/>
      <c r="AO93" s="384"/>
    </row>
    <row r="94" spans="1:41">
      <c r="A94" s="384"/>
      <c r="B94" s="384"/>
      <c r="C94" s="384"/>
      <c r="D94" s="384"/>
      <c r="E94" s="384"/>
      <c r="F94" s="384"/>
      <c r="G94" s="384"/>
      <c r="H94" s="384"/>
      <c r="I94" s="384"/>
      <c r="J94" s="384"/>
      <c r="K94" s="384"/>
      <c r="L94" s="384"/>
      <c r="M94" s="384"/>
      <c r="N94" s="384"/>
      <c r="O94" s="384"/>
      <c r="P94" s="384"/>
      <c r="Q94" s="384"/>
      <c r="R94" s="384"/>
      <c r="S94" s="384"/>
      <c r="T94" s="384"/>
      <c r="U94" s="384"/>
      <c r="V94" s="384"/>
      <c r="W94" s="384"/>
      <c r="X94" s="384"/>
      <c r="Y94" s="384"/>
      <c r="Z94" s="384"/>
      <c r="AA94" s="384"/>
      <c r="AB94" s="384"/>
      <c r="AC94" s="384"/>
      <c r="AD94" s="384"/>
      <c r="AE94" s="384"/>
      <c r="AF94" s="384"/>
      <c r="AG94" s="384"/>
      <c r="AH94" s="384"/>
      <c r="AI94" s="384"/>
      <c r="AJ94" s="384"/>
      <c r="AK94" s="384"/>
      <c r="AL94" s="384"/>
      <c r="AM94" s="384"/>
      <c r="AN94" s="384"/>
      <c r="AO94" s="384"/>
    </row>
    <row r="95" spans="1:41">
      <c r="A95" s="384"/>
      <c r="B95" s="384"/>
      <c r="C95" s="384"/>
      <c r="D95" s="384"/>
      <c r="E95" s="384"/>
      <c r="F95" s="384"/>
      <c r="G95" s="384"/>
      <c r="H95" s="384"/>
      <c r="I95" s="384"/>
      <c r="J95" s="384"/>
      <c r="K95" s="384"/>
      <c r="L95" s="384"/>
      <c r="M95" s="384"/>
      <c r="N95" s="384"/>
      <c r="O95" s="384"/>
      <c r="P95" s="384"/>
      <c r="Q95" s="384"/>
      <c r="R95" s="384"/>
      <c r="S95" s="384"/>
      <c r="T95" s="384"/>
      <c r="U95" s="384"/>
      <c r="V95" s="384"/>
      <c r="W95" s="384"/>
      <c r="X95" s="384"/>
      <c r="Y95" s="384"/>
      <c r="Z95" s="384"/>
      <c r="AA95" s="384"/>
      <c r="AB95" s="384"/>
      <c r="AC95" s="384"/>
      <c r="AD95" s="384"/>
      <c r="AE95" s="384"/>
      <c r="AF95" s="384"/>
      <c r="AG95" s="384"/>
      <c r="AH95" s="384"/>
      <c r="AI95" s="384"/>
      <c r="AJ95" s="384"/>
      <c r="AK95" s="384"/>
      <c r="AL95" s="384"/>
      <c r="AM95" s="384"/>
      <c r="AN95" s="384"/>
      <c r="AO95" s="384"/>
    </row>
    <row r="96" spans="1:41">
      <c r="A96" s="384"/>
      <c r="B96" s="384"/>
      <c r="C96" s="384"/>
      <c r="D96" s="384"/>
      <c r="E96" s="384"/>
      <c r="F96" s="384"/>
      <c r="G96" s="384"/>
      <c r="H96" s="384"/>
      <c r="I96" s="384"/>
      <c r="J96" s="384"/>
      <c r="K96" s="384"/>
      <c r="L96" s="384"/>
      <c r="M96" s="384"/>
      <c r="N96" s="384"/>
      <c r="O96" s="384"/>
      <c r="P96" s="384"/>
      <c r="Q96" s="384"/>
      <c r="R96" s="384"/>
      <c r="S96" s="384"/>
      <c r="T96" s="384"/>
      <c r="U96" s="384"/>
      <c r="V96" s="384"/>
      <c r="W96" s="384"/>
      <c r="X96" s="384"/>
      <c r="Y96" s="384"/>
      <c r="Z96" s="384"/>
      <c r="AA96" s="384"/>
      <c r="AB96" s="384"/>
      <c r="AC96" s="384"/>
      <c r="AD96" s="384"/>
      <c r="AE96" s="384"/>
      <c r="AF96" s="384"/>
      <c r="AG96" s="384"/>
      <c r="AH96" s="384"/>
      <c r="AI96" s="384"/>
      <c r="AJ96" s="384"/>
      <c r="AK96" s="384"/>
      <c r="AL96" s="384"/>
      <c r="AM96" s="384"/>
      <c r="AN96" s="384"/>
      <c r="AO96" s="384"/>
    </row>
    <row r="97" spans="1:41">
      <c r="A97" s="384"/>
      <c r="B97" s="384"/>
      <c r="C97" s="384"/>
      <c r="D97" s="384"/>
      <c r="E97" s="384"/>
      <c r="F97" s="384"/>
      <c r="G97" s="384"/>
      <c r="H97" s="384"/>
      <c r="I97" s="384"/>
      <c r="J97" s="384"/>
      <c r="K97" s="384"/>
      <c r="L97" s="384"/>
      <c r="M97" s="384"/>
      <c r="N97" s="384"/>
      <c r="O97" s="384"/>
      <c r="P97" s="384"/>
      <c r="Q97" s="384"/>
      <c r="R97" s="384"/>
      <c r="S97" s="384"/>
      <c r="T97" s="384"/>
      <c r="U97" s="384"/>
      <c r="V97" s="384"/>
      <c r="W97" s="384"/>
      <c r="X97" s="384"/>
      <c r="Y97" s="384"/>
      <c r="Z97" s="384"/>
      <c r="AA97" s="384"/>
      <c r="AB97" s="384"/>
      <c r="AC97" s="384"/>
      <c r="AD97" s="384"/>
      <c r="AE97" s="384"/>
      <c r="AF97" s="384"/>
      <c r="AG97" s="384"/>
      <c r="AH97" s="384"/>
      <c r="AI97" s="384"/>
      <c r="AJ97" s="384"/>
      <c r="AK97" s="384"/>
      <c r="AL97" s="384"/>
      <c r="AM97" s="384"/>
      <c r="AN97" s="384"/>
      <c r="AO97" s="384"/>
    </row>
    <row r="98" spans="1:41">
      <c r="A98" s="384"/>
      <c r="B98" s="384"/>
      <c r="C98" s="384"/>
      <c r="D98" s="384"/>
      <c r="E98" s="384"/>
      <c r="F98" s="384"/>
      <c r="G98" s="384"/>
      <c r="H98" s="384"/>
      <c r="I98" s="384"/>
      <c r="J98" s="384"/>
      <c r="K98" s="384"/>
      <c r="L98" s="384"/>
      <c r="M98" s="384"/>
      <c r="N98" s="384"/>
      <c r="O98" s="384"/>
      <c r="P98" s="384"/>
      <c r="Q98" s="384"/>
      <c r="R98" s="384"/>
      <c r="S98" s="384"/>
      <c r="T98" s="384"/>
      <c r="U98" s="384"/>
      <c r="V98" s="384"/>
      <c r="W98" s="384"/>
      <c r="X98" s="384"/>
      <c r="Y98" s="384"/>
      <c r="Z98" s="384"/>
      <c r="AA98" s="384"/>
      <c r="AB98" s="384"/>
      <c r="AC98" s="384"/>
      <c r="AD98" s="384"/>
      <c r="AE98" s="384"/>
      <c r="AF98" s="384"/>
      <c r="AG98" s="384"/>
      <c r="AH98" s="384"/>
      <c r="AI98" s="384"/>
      <c r="AJ98" s="384"/>
      <c r="AK98" s="384"/>
      <c r="AL98" s="384"/>
      <c r="AM98" s="384"/>
      <c r="AN98" s="384"/>
      <c r="AO98" s="384"/>
    </row>
    <row r="99" spans="1:41">
      <c r="A99" s="384"/>
      <c r="B99" s="384"/>
      <c r="C99" s="384"/>
      <c r="D99" s="384"/>
      <c r="E99" s="384"/>
      <c r="F99" s="384"/>
      <c r="G99" s="384"/>
      <c r="H99" s="384"/>
      <c r="I99" s="384"/>
      <c r="J99" s="384"/>
      <c r="K99" s="384"/>
      <c r="L99" s="384"/>
      <c r="M99" s="384"/>
      <c r="N99" s="384"/>
      <c r="O99" s="384"/>
      <c r="P99" s="384"/>
      <c r="Q99" s="384"/>
      <c r="R99" s="384"/>
      <c r="S99" s="384"/>
      <c r="T99" s="384"/>
      <c r="U99" s="384"/>
      <c r="V99" s="384"/>
      <c r="W99" s="384"/>
      <c r="X99" s="384"/>
      <c r="Y99" s="384"/>
      <c r="Z99" s="384"/>
      <c r="AA99" s="384"/>
      <c r="AB99" s="384"/>
      <c r="AC99" s="384"/>
      <c r="AD99" s="384"/>
      <c r="AE99" s="384"/>
      <c r="AF99" s="384"/>
      <c r="AG99" s="384"/>
      <c r="AH99" s="384"/>
      <c r="AI99" s="384"/>
      <c r="AJ99" s="384"/>
      <c r="AK99" s="384"/>
      <c r="AL99" s="384"/>
      <c r="AM99" s="384"/>
      <c r="AN99" s="384"/>
      <c r="AO99" s="384"/>
    </row>
    <row r="100" spans="1:41">
      <c r="A100" s="384"/>
      <c r="B100" s="384"/>
      <c r="C100" s="384"/>
      <c r="D100" s="384"/>
      <c r="E100" s="384"/>
      <c r="F100" s="384"/>
      <c r="G100" s="384"/>
      <c r="H100" s="384"/>
      <c r="I100" s="384"/>
      <c r="J100" s="384"/>
      <c r="K100" s="384"/>
      <c r="L100" s="384"/>
      <c r="M100" s="384"/>
      <c r="N100" s="384"/>
      <c r="O100" s="384"/>
      <c r="P100" s="384"/>
      <c r="Q100" s="384"/>
      <c r="R100" s="384"/>
      <c r="S100" s="384"/>
      <c r="T100" s="384"/>
      <c r="U100" s="384"/>
      <c r="V100" s="384"/>
      <c r="W100" s="384"/>
      <c r="X100" s="384"/>
      <c r="Y100" s="384"/>
      <c r="Z100" s="384"/>
      <c r="AA100" s="384"/>
      <c r="AB100" s="384"/>
      <c r="AC100" s="384"/>
      <c r="AD100" s="384"/>
      <c r="AE100" s="384"/>
      <c r="AF100" s="384"/>
      <c r="AG100" s="384"/>
      <c r="AH100" s="384"/>
      <c r="AI100" s="384"/>
      <c r="AJ100" s="384"/>
      <c r="AK100" s="384"/>
      <c r="AL100" s="384"/>
      <c r="AM100" s="384"/>
      <c r="AN100" s="384"/>
      <c r="AO100" s="384"/>
    </row>
    <row r="101" spans="1:41">
      <c r="A101" s="384"/>
      <c r="B101" s="384"/>
      <c r="C101" s="384"/>
      <c r="D101" s="384"/>
      <c r="E101" s="384"/>
      <c r="F101" s="384"/>
      <c r="G101" s="384"/>
      <c r="H101" s="384"/>
      <c r="I101" s="384"/>
      <c r="J101" s="384"/>
      <c r="K101" s="384"/>
      <c r="L101" s="384"/>
      <c r="M101" s="384"/>
      <c r="N101" s="384"/>
      <c r="O101" s="384"/>
      <c r="P101" s="384"/>
      <c r="Q101" s="384"/>
      <c r="R101" s="384"/>
      <c r="S101" s="384"/>
      <c r="T101" s="384"/>
      <c r="U101" s="384"/>
      <c r="V101" s="384"/>
      <c r="W101" s="384"/>
      <c r="X101" s="384"/>
      <c r="Y101" s="384"/>
      <c r="Z101" s="384"/>
      <c r="AA101" s="384"/>
      <c r="AB101" s="384"/>
      <c r="AC101" s="384"/>
      <c r="AD101" s="384"/>
      <c r="AE101" s="384"/>
      <c r="AF101" s="384"/>
      <c r="AG101" s="384"/>
      <c r="AH101" s="384"/>
      <c r="AI101" s="384"/>
      <c r="AJ101" s="384"/>
      <c r="AK101" s="384"/>
      <c r="AL101" s="384"/>
      <c r="AM101" s="384"/>
      <c r="AN101" s="384"/>
      <c r="AO101" s="384"/>
    </row>
    <row r="102" spans="1:41">
      <c r="A102" s="384"/>
      <c r="B102" s="384"/>
      <c r="C102" s="384"/>
      <c r="D102" s="384"/>
      <c r="E102" s="384"/>
      <c r="F102" s="384"/>
      <c r="G102" s="384"/>
      <c r="H102" s="384"/>
      <c r="I102" s="384"/>
      <c r="J102" s="384"/>
      <c r="K102" s="384"/>
      <c r="L102" s="384"/>
      <c r="M102" s="384"/>
      <c r="N102" s="384"/>
      <c r="O102" s="384"/>
      <c r="P102" s="384"/>
      <c r="Q102" s="384"/>
      <c r="R102" s="384"/>
      <c r="S102" s="384"/>
      <c r="T102" s="384"/>
      <c r="U102" s="384"/>
      <c r="V102" s="384"/>
      <c r="W102" s="384"/>
      <c r="X102" s="384"/>
      <c r="Y102" s="384"/>
      <c r="Z102" s="384"/>
      <c r="AA102" s="384"/>
      <c r="AB102" s="384"/>
      <c r="AC102" s="384"/>
      <c r="AD102" s="384"/>
      <c r="AE102" s="384"/>
      <c r="AF102" s="384"/>
      <c r="AG102" s="384"/>
      <c r="AH102" s="384"/>
      <c r="AI102" s="384"/>
      <c r="AJ102" s="384"/>
      <c r="AK102" s="384"/>
      <c r="AL102" s="384"/>
      <c r="AM102" s="384"/>
      <c r="AN102" s="384"/>
      <c r="AO102" s="384"/>
    </row>
    <row r="103" spans="1:41">
      <c r="A103" s="384"/>
      <c r="B103" s="384"/>
      <c r="C103" s="384"/>
      <c r="D103" s="384"/>
      <c r="E103" s="384"/>
      <c r="F103" s="384"/>
      <c r="G103" s="384"/>
      <c r="H103" s="384"/>
      <c r="I103" s="384"/>
      <c r="J103" s="384"/>
      <c r="K103" s="384"/>
      <c r="L103" s="384"/>
      <c r="M103" s="384"/>
      <c r="N103" s="384"/>
      <c r="O103" s="384"/>
      <c r="P103" s="384"/>
      <c r="Q103" s="384"/>
      <c r="R103" s="384"/>
      <c r="S103" s="384"/>
      <c r="T103" s="384"/>
      <c r="U103" s="384"/>
      <c r="V103" s="384"/>
      <c r="W103" s="384"/>
      <c r="X103" s="384"/>
      <c r="Y103" s="384"/>
      <c r="Z103" s="384"/>
      <c r="AA103" s="384"/>
      <c r="AB103" s="384"/>
      <c r="AC103" s="384"/>
      <c r="AD103" s="384"/>
      <c r="AE103" s="384"/>
      <c r="AF103" s="384"/>
      <c r="AG103" s="384"/>
      <c r="AH103" s="384"/>
      <c r="AI103" s="384"/>
      <c r="AJ103" s="384"/>
      <c r="AK103" s="384"/>
      <c r="AL103" s="384"/>
      <c r="AM103" s="384"/>
      <c r="AN103" s="384"/>
      <c r="AO103" s="384"/>
    </row>
    <row r="104" spans="1:41">
      <c r="A104" s="384"/>
      <c r="B104" s="384"/>
      <c r="C104" s="384"/>
      <c r="D104" s="384"/>
      <c r="E104" s="384"/>
      <c r="F104" s="384"/>
      <c r="G104" s="384"/>
      <c r="H104" s="384"/>
      <c r="I104" s="384"/>
      <c r="J104" s="384"/>
      <c r="K104" s="384"/>
      <c r="L104" s="384"/>
      <c r="M104" s="384"/>
      <c r="N104" s="384"/>
      <c r="O104" s="384"/>
      <c r="P104" s="384"/>
      <c r="Q104" s="384"/>
      <c r="R104" s="384"/>
      <c r="S104" s="384"/>
      <c r="T104" s="384"/>
      <c r="U104" s="384"/>
      <c r="V104" s="384"/>
      <c r="W104" s="384"/>
      <c r="X104" s="384"/>
      <c r="Y104" s="384"/>
      <c r="Z104" s="384"/>
      <c r="AA104" s="384"/>
      <c r="AB104" s="384"/>
      <c r="AC104" s="384"/>
      <c r="AD104" s="384"/>
      <c r="AE104" s="384"/>
      <c r="AF104" s="384"/>
      <c r="AG104" s="384"/>
      <c r="AH104" s="384"/>
      <c r="AI104" s="384"/>
      <c r="AJ104" s="384"/>
      <c r="AK104" s="384"/>
      <c r="AL104" s="384"/>
      <c r="AM104" s="384"/>
      <c r="AN104" s="384"/>
      <c r="AO104" s="384"/>
    </row>
    <row r="105" spans="1:4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row>
    <row r="106" spans="1:41">
      <c r="A106" s="384"/>
      <c r="B106" s="384"/>
      <c r="C106" s="384"/>
      <c r="D106" s="384"/>
      <c r="E106" s="384"/>
      <c r="F106" s="384"/>
      <c r="G106" s="384"/>
      <c r="H106" s="384"/>
      <c r="I106" s="384"/>
      <c r="J106" s="384"/>
      <c r="K106" s="384"/>
      <c r="L106" s="384"/>
      <c r="M106" s="384"/>
      <c r="N106" s="384"/>
      <c r="O106" s="384"/>
      <c r="P106" s="384"/>
      <c r="Q106" s="384"/>
      <c r="R106" s="384"/>
      <c r="S106" s="384"/>
      <c r="T106" s="384"/>
      <c r="U106" s="384"/>
      <c r="V106" s="384"/>
      <c r="W106" s="384"/>
      <c r="X106" s="384"/>
      <c r="Y106" s="384"/>
      <c r="Z106" s="384"/>
      <c r="AA106" s="384"/>
      <c r="AB106" s="384"/>
      <c r="AC106" s="384"/>
      <c r="AD106" s="384"/>
      <c r="AE106" s="384"/>
      <c r="AF106" s="384"/>
      <c r="AG106" s="384"/>
      <c r="AH106" s="384"/>
      <c r="AI106" s="384"/>
      <c r="AJ106" s="384"/>
      <c r="AK106" s="384"/>
      <c r="AL106" s="384"/>
      <c r="AM106" s="384"/>
      <c r="AN106" s="384"/>
      <c r="AO106" s="384"/>
    </row>
    <row r="107" spans="1:41">
      <c r="A107" s="384"/>
      <c r="B107" s="384"/>
      <c r="C107" s="384"/>
      <c r="D107" s="384"/>
      <c r="E107" s="384"/>
      <c r="F107" s="384"/>
      <c r="G107" s="384"/>
      <c r="H107" s="384"/>
      <c r="I107" s="384"/>
      <c r="J107" s="384"/>
      <c r="K107" s="384"/>
      <c r="L107" s="384"/>
      <c r="M107" s="384"/>
      <c r="N107" s="384"/>
      <c r="O107" s="384"/>
      <c r="P107" s="384"/>
      <c r="Q107" s="384"/>
      <c r="R107" s="384"/>
      <c r="S107" s="384"/>
      <c r="T107" s="384"/>
      <c r="U107" s="384"/>
      <c r="V107" s="384"/>
      <c r="W107" s="384"/>
      <c r="X107" s="384"/>
      <c r="Y107" s="384"/>
      <c r="Z107" s="384"/>
      <c r="AA107" s="384"/>
      <c r="AB107" s="384"/>
      <c r="AC107" s="384"/>
      <c r="AD107" s="384"/>
      <c r="AE107" s="384"/>
      <c r="AF107" s="384"/>
      <c r="AG107" s="384"/>
      <c r="AH107" s="384"/>
      <c r="AI107" s="384"/>
      <c r="AJ107" s="384"/>
      <c r="AK107" s="384"/>
      <c r="AL107" s="384"/>
      <c r="AM107" s="384"/>
      <c r="AN107" s="384"/>
      <c r="AO107" s="384"/>
    </row>
    <row r="108" spans="1:41">
      <c r="A108" s="384"/>
      <c r="B108" s="384"/>
      <c r="C108" s="384"/>
      <c r="D108" s="384"/>
      <c r="E108" s="384"/>
      <c r="F108" s="384"/>
      <c r="G108" s="384"/>
      <c r="H108" s="384"/>
      <c r="I108" s="384"/>
      <c r="J108" s="384"/>
      <c r="K108" s="384"/>
      <c r="L108" s="384"/>
      <c r="M108" s="384"/>
      <c r="N108" s="384"/>
      <c r="O108" s="384"/>
      <c r="P108" s="384"/>
      <c r="Q108" s="384"/>
      <c r="R108" s="384"/>
      <c r="S108" s="384"/>
      <c r="T108" s="384"/>
      <c r="U108" s="384"/>
      <c r="V108" s="384"/>
      <c r="W108" s="384"/>
      <c r="X108" s="384"/>
      <c r="Y108" s="384"/>
      <c r="Z108" s="384"/>
      <c r="AA108" s="384"/>
      <c r="AB108" s="384"/>
      <c r="AC108" s="384"/>
      <c r="AD108" s="384"/>
      <c r="AE108" s="384"/>
      <c r="AF108" s="384"/>
      <c r="AG108" s="384"/>
      <c r="AH108" s="384"/>
      <c r="AI108" s="384"/>
      <c r="AJ108" s="384"/>
      <c r="AK108" s="384"/>
      <c r="AL108" s="384"/>
      <c r="AM108" s="384"/>
      <c r="AN108" s="384"/>
      <c r="AO108" s="384"/>
    </row>
    <row r="109" spans="1:41">
      <c r="A109" s="384"/>
      <c r="B109" s="384"/>
      <c r="C109" s="384"/>
      <c r="D109" s="384"/>
      <c r="E109" s="384"/>
      <c r="F109" s="384"/>
      <c r="G109" s="384"/>
      <c r="H109" s="384"/>
      <c r="I109" s="384"/>
      <c r="J109" s="384"/>
      <c r="K109" s="384"/>
      <c r="L109" s="384"/>
      <c r="M109" s="384"/>
      <c r="N109" s="384"/>
      <c r="O109" s="384"/>
      <c r="P109" s="384"/>
      <c r="Q109" s="384"/>
      <c r="R109" s="384"/>
      <c r="S109" s="384"/>
      <c r="T109" s="384"/>
      <c r="U109" s="384"/>
      <c r="V109" s="384"/>
      <c r="W109" s="384"/>
      <c r="X109" s="384"/>
      <c r="Y109" s="384"/>
      <c r="Z109" s="384"/>
      <c r="AA109" s="384"/>
      <c r="AB109" s="384"/>
      <c r="AC109" s="384"/>
      <c r="AD109" s="384"/>
      <c r="AE109" s="384"/>
      <c r="AF109" s="384"/>
      <c r="AG109" s="384"/>
      <c r="AH109" s="384"/>
      <c r="AI109" s="384"/>
      <c r="AJ109" s="384"/>
      <c r="AK109" s="384"/>
      <c r="AL109" s="384"/>
      <c r="AM109" s="384"/>
      <c r="AN109" s="384"/>
      <c r="AO109" s="384"/>
    </row>
    <row r="110" spans="1:41">
      <c r="A110" s="384"/>
      <c r="B110" s="384"/>
      <c r="C110" s="384"/>
      <c r="D110" s="384"/>
      <c r="E110" s="384"/>
      <c r="F110" s="384"/>
      <c r="G110" s="384"/>
      <c r="H110" s="384"/>
      <c r="I110" s="384"/>
      <c r="J110" s="384"/>
      <c r="K110" s="384"/>
      <c r="L110" s="384"/>
      <c r="M110" s="384"/>
      <c r="N110" s="384"/>
      <c r="O110" s="384"/>
      <c r="P110" s="384"/>
      <c r="Q110" s="384"/>
      <c r="R110" s="384"/>
      <c r="S110" s="384"/>
      <c r="T110" s="384"/>
      <c r="U110" s="384"/>
      <c r="V110" s="384"/>
      <c r="W110" s="384"/>
      <c r="X110" s="384"/>
      <c r="Y110" s="384"/>
      <c r="Z110" s="384"/>
      <c r="AA110" s="384"/>
      <c r="AB110" s="384"/>
      <c r="AC110" s="384"/>
      <c r="AD110" s="384"/>
      <c r="AE110" s="384"/>
      <c r="AF110" s="384"/>
      <c r="AG110" s="384"/>
      <c r="AH110" s="384"/>
      <c r="AI110" s="384"/>
      <c r="AJ110" s="384"/>
      <c r="AK110" s="384"/>
      <c r="AL110" s="384"/>
      <c r="AM110" s="384"/>
      <c r="AN110" s="384"/>
      <c r="AO110" s="384"/>
    </row>
    <row r="111" spans="1:41">
      <c r="A111" s="384"/>
      <c r="B111" s="384"/>
      <c r="C111" s="384"/>
      <c r="D111" s="384"/>
      <c r="E111" s="384"/>
      <c r="F111" s="384"/>
      <c r="G111" s="384"/>
      <c r="H111" s="384"/>
      <c r="I111" s="384"/>
      <c r="J111" s="384"/>
      <c r="K111" s="384"/>
      <c r="L111" s="384"/>
      <c r="M111" s="384"/>
      <c r="N111" s="384"/>
      <c r="O111" s="384"/>
      <c r="P111" s="384"/>
      <c r="Q111" s="384"/>
      <c r="R111" s="384"/>
      <c r="S111" s="384"/>
      <c r="T111" s="384"/>
      <c r="U111" s="384"/>
      <c r="V111" s="384"/>
      <c r="W111" s="384"/>
      <c r="X111" s="384"/>
      <c r="Y111" s="384"/>
      <c r="Z111" s="384"/>
      <c r="AA111" s="384"/>
      <c r="AB111" s="384"/>
      <c r="AC111" s="384"/>
      <c r="AD111" s="384"/>
      <c r="AE111" s="384"/>
      <c r="AF111" s="384"/>
      <c r="AG111" s="384"/>
      <c r="AH111" s="384"/>
      <c r="AI111" s="384"/>
      <c r="AJ111" s="384"/>
      <c r="AK111" s="384"/>
      <c r="AL111" s="384"/>
      <c r="AM111" s="384"/>
      <c r="AN111" s="384"/>
      <c r="AO111" s="384"/>
    </row>
    <row r="112" spans="1:41">
      <c r="A112" s="384"/>
      <c r="B112" s="384"/>
      <c r="C112" s="384"/>
      <c r="D112" s="384"/>
      <c r="E112" s="384"/>
      <c r="F112" s="384"/>
      <c r="G112" s="384"/>
      <c r="H112" s="384"/>
      <c r="I112" s="384"/>
      <c r="J112" s="384"/>
      <c r="K112" s="384"/>
      <c r="L112" s="384"/>
      <c r="M112" s="384"/>
      <c r="N112" s="384"/>
      <c r="O112" s="384"/>
      <c r="P112" s="384"/>
      <c r="Q112" s="384"/>
      <c r="R112" s="384"/>
      <c r="S112" s="384"/>
      <c r="T112" s="384"/>
      <c r="U112" s="384"/>
      <c r="V112" s="384"/>
      <c r="W112" s="384"/>
      <c r="X112" s="384"/>
      <c r="Y112" s="384"/>
      <c r="Z112" s="384"/>
      <c r="AA112" s="384"/>
      <c r="AB112" s="384"/>
      <c r="AC112" s="384"/>
      <c r="AD112" s="384"/>
      <c r="AE112" s="384"/>
      <c r="AF112" s="384"/>
      <c r="AG112" s="384"/>
      <c r="AH112" s="384"/>
      <c r="AI112" s="384"/>
      <c r="AJ112" s="384"/>
      <c r="AK112" s="384"/>
      <c r="AL112" s="384"/>
      <c r="AM112" s="384"/>
      <c r="AN112" s="384"/>
      <c r="AO112" s="384"/>
    </row>
    <row r="113" spans="1:41">
      <c r="A113" s="384"/>
      <c r="B113" s="384"/>
      <c r="C113" s="384"/>
      <c r="D113" s="384"/>
      <c r="E113" s="384"/>
      <c r="F113" s="384"/>
      <c r="G113" s="384"/>
      <c r="H113" s="384"/>
      <c r="I113" s="384"/>
      <c r="J113" s="384"/>
      <c r="K113" s="384"/>
      <c r="L113" s="384"/>
      <c r="M113" s="384"/>
      <c r="N113" s="384"/>
      <c r="O113" s="384"/>
      <c r="P113" s="384"/>
      <c r="Q113" s="384"/>
      <c r="R113" s="384"/>
      <c r="S113" s="384"/>
      <c r="T113" s="384"/>
      <c r="U113" s="384"/>
      <c r="V113" s="384"/>
      <c r="W113" s="384"/>
      <c r="X113" s="384"/>
      <c r="Y113" s="384"/>
      <c r="Z113" s="384"/>
      <c r="AA113" s="384"/>
      <c r="AB113" s="384"/>
      <c r="AC113" s="384"/>
      <c r="AD113" s="384"/>
      <c r="AE113" s="384"/>
      <c r="AF113" s="384"/>
      <c r="AG113" s="384"/>
      <c r="AH113" s="384"/>
      <c r="AI113" s="384"/>
      <c r="AJ113" s="384"/>
      <c r="AK113" s="384"/>
      <c r="AL113" s="384"/>
      <c r="AM113" s="384"/>
      <c r="AN113" s="384"/>
      <c r="AO113" s="384"/>
    </row>
    <row r="114" spans="1:41">
      <c r="A114" s="384"/>
      <c r="B114" s="384"/>
      <c r="C114" s="384"/>
      <c r="D114" s="384"/>
      <c r="E114" s="384"/>
      <c r="F114" s="384"/>
      <c r="G114" s="384"/>
      <c r="H114" s="384"/>
      <c r="I114" s="384"/>
      <c r="J114" s="384"/>
      <c r="K114" s="384"/>
      <c r="L114" s="384"/>
      <c r="M114" s="384"/>
      <c r="N114" s="384"/>
      <c r="O114" s="384"/>
      <c r="P114" s="384"/>
      <c r="Q114" s="384"/>
      <c r="R114" s="384"/>
      <c r="S114" s="384"/>
      <c r="T114" s="384"/>
      <c r="U114" s="384"/>
      <c r="V114" s="384"/>
      <c r="W114" s="384"/>
      <c r="X114" s="384"/>
      <c r="Y114" s="384"/>
      <c r="Z114" s="384"/>
      <c r="AA114" s="384"/>
      <c r="AB114" s="384"/>
      <c r="AC114" s="384"/>
      <c r="AD114" s="384"/>
      <c r="AE114" s="384"/>
      <c r="AF114" s="384"/>
      <c r="AG114" s="384"/>
      <c r="AH114" s="384"/>
      <c r="AI114" s="384"/>
      <c r="AJ114" s="384"/>
      <c r="AK114" s="384"/>
      <c r="AL114" s="384"/>
      <c r="AM114" s="384"/>
      <c r="AN114" s="384"/>
      <c r="AO114" s="384"/>
    </row>
    <row r="115" spans="1:41">
      <c r="A115" s="384"/>
      <c r="B115" s="384"/>
      <c r="C115" s="384"/>
      <c r="D115" s="384"/>
      <c r="E115" s="384"/>
      <c r="F115" s="384"/>
      <c r="G115" s="384"/>
      <c r="H115" s="384"/>
      <c r="I115" s="384"/>
      <c r="J115" s="384"/>
      <c r="K115" s="384"/>
      <c r="L115" s="384"/>
      <c r="M115" s="384"/>
      <c r="N115" s="384"/>
      <c r="O115" s="384"/>
      <c r="P115" s="384"/>
      <c r="Q115" s="384"/>
      <c r="R115" s="384"/>
      <c r="S115" s="384"/>
      <c r="T115" s="384"/>
      <c r="U115" s="384"/>
      <c r="V115" s="384"/>
      <c r="W115" s="384"/>
      <c r="X115" s="384"/>
      <c r="Y115" s="384"/>
      <c r="Z115" s="384"/>
      <c r="AA115" s="384"/>
      <c r="AB115" s="384"/>
      <c r="AC115" s="384"/>
      <c r="AD115" s="384"/>
      <c r="AE115" s="384"/>
      <c r="AF115" s="384"/>
      <c r="AG115" s="384"/>
      <c r="AH115" s="384"/>
      <c r="AI115" s="384"/>
      <c r="AJ115" s="384"/>
      <c r="AK115" s="384"/>
      <c r="AL115" s="384"/>
      <c r="AM115" s="384"/>
      <c r="AN115" s="384"/>
      <c r="AO115" s="384"/>
    </row>
    <row r="116" spans="1:41">
      <c r="A116" s="384"/>
      <c r="B116" s="384"/>
      <c r="C116" s="384"/>
      <c r="D116" s="384"/>
      <c r="E116" s="384"/>
      <c r="F116" s="384"/>
      <c r="G116" s="384"/>
      <c r="H116" s="384"/>
      <c r="I116" s="384"/>
      <c r="J116" s="384"/>
      <c r="K116" s="384"/>
      <c r="L116" s="384"/>
      <c r="M116" s="384"/>
      <c r="N116" s="384"/>
      <c r="O116" s="384"/>
      <c r="P116" s="384"/>
      <c r="Q116" s="384"/>
      <c r="R116" s="384"/>
      <c r="S116" s="384"/>
      <c r="T116" s="384"/>
      <c r="U116" s="384"/>
      <c r="V116" s="384"/>
      <c r="W116" s="384"/>
      <c r="X116" s="384"/>
      <c r="Y116" s="384"/>
      <c r="Z116" s="384"/>
      <c r="AA116" s="384"/>
      <c r="AB116" s="384"/>
      <c r="AC116" s="384"/>
      <c r="AD116" s="384"/>
      <c r="AE116" s="384"/>
      <c r="AF116" s="384"/>
      <c r="AG116" s="384"/>
      <c r="AH116" s="384"/>
      <c r="AI116" s="384"/>
      <c r="AJ116" s="384"/>
      <c r="AK116" s="384"/>
      <c r="AL116" s="384"/>
      <c r="AM116" s="384"/>
      <c r="AN116" s="384"/>
      <c r="AO116" s="384"/>
    </row>
    <row r="117" spans="1:41">
      <c r="A117" s="384"/>
      <c r="B117" s="384"/>
      <c r="C117" s="384"/>
      <c r="D117" s="384"/>
      <c r="E117" s="384"/>
      <c r="F117" s="384"/>
      <c r="G117" s="384"/>
      <c r="H117" s="384"/>
      <c r="I117" s="384"/>
      <c r="J117" s="384"/>
      <c r="K117" s="384"/>
      <c r="L117" s="384"/>
      <c r="M117" s="384"/>
      <c r="N117" s="384"/>
      <c r="O117" s="384"/>
      <c r="P117" s="384"/>
      <c r="Q117" s="384"/>
      <c r="R117" s="384"/>
      <c r="S117" s="384"/>
      <c r="T117" s="384"/>
      <c r="U117" s="384"/>
      <c r="V117" s="384"/>
      <c r="W117" s="384"/>
      <c r="X117" s="384"/>
      <c r="Y117" s="384"/>
      <c r="Z117" s="384"/>
      <c r="AA117" s="384"/>
      <c r="AB117" s="384"/>
      <c r="AC117" s="384"/>
      <c r="AD117" s="384"/>
      <c r="AE117" s="384"/>
      <c r="AF117" s="384"/>
      <c r="AG117" s="384"/>
      <c r="AH117" s="384"/>
      <c r="AI117" s="384"/>
      <c r="AJ117" s="384"/>
      <c r="AK117" s="384"/>
      <c r="AL117" s="384"/>
      <c r="AM117" s="384"/>
      <c r="AN117" s="384"/>
      <c r="AO117" s="384"/>
    </row>
    <row r="118" spans="1:41">
      <c r="A118" s="384"/>
      <c r="B118" s="384"/>
      <c r="C118" s="384"/>
      <c r="D118" s="384"/>
      <c r="E118" s="384"/>
      <c r="F118" s="384"/>
      <c r="G118" s="384"/>
      <c r="H118" s="384"/>
      <c r="I118" s="384"/>
      <c r="J118" s="384"/>
      <c r="K118" s="384"/>
      <c r="L118" s="384"/>
      <c r="M118" s="384"/>
      <c r="N118" s="384"/>
      <c r="O118" s="384"/>
      <c r="P118" s="384"/>
      <c r="Q118" s="384"/>
      <c r="R118" s="384"/>
      <c r="S118" s="384"/>
      <c r="T118" s="384"/>
      <c r="U118" s="384"/>
      <c r="V118" s="384"/>
      <c r="W118" s="384"/>
      <c r="X118" s="384"/>
      <c r="Y118" s="384"/>
      <c r="Z118" s="384"/>
      <c r="AA118" s="384"/>
      <c r="AB118" s="384"/>
      <c r="AC118" s="384"/>
      <c r="AD118" s="384"/>
      <c r="AE118" s="384"/>
      <c r="AF118" s="384"/>
      <c r="AG118" s="384"/>
      <c r="AH118" s="384"/>
      <c r="AI118" s="384"/>
      <c r="AJ118" s="384"/>
      <c r="AK118" s="384"/>
      <c r="AL118" s="384"/>
      <c r="AM118" s="384"/>
      <c r="AN118" s="384"/>
      <c r="AO118" s="384"/>
    </row>
    <row r="119" spans="1:41">
      <c r="A119" s="384"/>
      <c r="B119" s="384"/>
      <c r="C119" s="384"/>
      <c r="D119" s="384"/>
      <c r="E119" s="384"/>
      <c r="F119" s="384"/>
      <c r="G119" s="384"/>
      <c r="H119" s="384"/>
      <c r="I119" s="384"/>
      <c r="J119" s="384"/>
      <c r="K119" s="384"/>
      <c r="L119" s="384"/>
      <c r="M119" s="384"/>
      <c r="N119" s="384"/>
      <c r="O119" s="384"/>
      <c r="P119" s="384"/>
      <c r="Q119" s="384"/>
      <c r="R119" s="384"/>
      <c r="S119" s="384"/>
      <c r="T119" s="384"/>
      <c r="U119" s="384"/>
      <c r="V119" s="384"/>
      <c r="W119" s="384"/>
      <c r="X119" s="384"/>
      <c r="Y119" s="384"/>
      <c r="Z119" s="384"/>
      <c r="AA119" s="384"/>
      <c r="AB119" s="384"/>
      <c r="AC119" s="384"/>
      <c r="AD119" s="384"/>
      <c r="AE119" s="384"/>
      <c r="AF119" s="384"/>
      <c r="AG119" s="384"/>
      <c r="AH119" s="384"/>
      <c r="AI119" s="384"/>
      <c r="AJ119" s="384"/>
      <c r="AK119" s="384"/>
      <c r="AL119" s="384"/>
      <c r="AM119" s="384"/>
      <c r="AN119" s="384"/>
      <c r="AO119" s="384"/>
    </row>
    <row r="120" spans="1:41">
      <c r="A120" s="384"/>
      <c r="B120" s="384"/>
      <c r="C120" s="384"/>
      <c r="D120" s="384"/>
      <c r="E120" s="384"/>
      <c r="F120" s="384"/>
      <c r="G120" s="384"/>
      <c r="H120" s="384"/>
      <c r="I120" s="384"/>
      <c r="J120" s="384"/>
      <c r="K120" s="384"/>
      <c r="L120" s="384"/>
      <c r="M120" s="384"/>
      <c r="N120" s="384"/>
      <c r="O120" s="384"/>
      <c r="P120" s="384"/>
      <c r="Q120" s="384"/>
      <c r="R120" s="384"/>
      <c r="S120" s="384"/>
      <c r="T120" s="384"/>
      <c r="U120" s="384"/>
      <c r="V120" s="384"/>
      <c r="W120" s="384"/>
      <c r="X120" s="384"/>
      <c r="Y120" s="384"/>
      <c r="Z120" s="384"/>
      <c r="AA120" s="384"/>
      <c r="AB120" s="384"/>
      <c r="AC120" s="384"/>
      <c r="AD120" s="384"/>
      <c r="AE120" s="384"/>
      <c r="AF120" s="384"/>
      <c r="AG120" s="384"/>
      <c r="AH120" s="384"/>
      <c r="AI120" s="384"/>
      <c r="AJ120" s="384"/>
      <c r="AK120" s="384"/>
      <c r="AL120" s="384"/>
      <c r="AM120" s="384"/>
      <c r="AN120" s="384"/>
      <c r="AO120" s="384"/>
    </row>
    <row r="121" spans="1:41">
      <c r="A121" s="384"/>
      <c r="B121" s="384"/>
      <c r="C121" s="384"/>
      <c r="D121" s="384"/>
      <c r="E121" s="384"/>
      <c r="F121" s="384"/>
      <c r="G121" s="384"/>
      <c r="H121" s="384"/>
      <c r="I121" s="384"/>
      <c r="J121" s="384"/>
      <c r="K121" s="384"/>
      <c r="L121" s="384"/>
      <c r="M121" s="384"/>
      <c r="N121" s="384"/>
      <c r="O121" s="384"/>
      <c r="P121" s="384"/>
      <c r="Q121" s="384"/>
      <c r="R121" s="384"/>
      <c r="S121" s="384"/>
      <c r="T121" s="384"/>
      <c r="U121" s="384"/>
      <c r="V121" s="384"/>
      <c r="W121" s="384"/>
      <c r="X121" s="384"/>
      <c r="Y121" s="384"/>
      <c r="Z121" s="384"/>
      <c r="AA121" s="384"/>
      <c r="AB121" s="384"/>
      <c r="AC121" s="384"/>
      <c r="AD121" s="384"/>
      <c r="AE121" s="384"/>
      <c r="AF121" s="384"/>
      <c r="AG121" s="384"/>
      <c r="AH121" s="384"/>
      <c r="AI121" s="384"/>
      <c r="AJ121" s="384"/>
      <c r="AK121" s="384"/>
      <c r="AL121" s="384"/>
      <c r="AM121" s="384"/>
      <c r="AN121" s="384"/>
      <c r="AO121" s="384"/>
    </row>
    <row r="122" spans="1:41">
      <c r="A122" s="384"/>
      <c r="B122" s="384"/>
      <c r="C122" s="384"/>
      <c r="D122" s="384"/>
      <c r="E122" s="384"/>
      <c r="F122" s="384"/>
      <c r="G122" s="384"/>
      <c r="H122" s="384"/>
      <c r="I122" s="384"/>
      <c r="J122" s="384"/>
      <c r="K122" s="384"/>
      <c r="L122" s="384"/>
      <c r="M122" s="384"/>
      <c r="N122" s="384"/>
      <c r="O122" s="384"/>
      <c r="P122" s="384"/>
      <c r="Q122" s="384"/>
      <c r="R122" s="384"/>
      <c r="S122" s="384"/>
      <c r="T122" s="384"/>
      <c r="U122" s="384"/>
      <c r="V122" s="384"/>
      <c r="W122" s="384"/>
      <c r="X122" s="384"/>
      <c r="Y122" s="384"/>
      <c r="Z122" s="384"/>
      <c r="AA122" s="384"/>
      <c r="AB122" s="384"/>
      <c r="AC122" s="384"/>
      <c r="AD122" s="384"/>
      <c r="AE122" s="384"/>
      <c r="AF122" s="384"/>
      <c r="AG122" s="384"/>
      <c r="AH122" s="384"/>
      <c r="AI122" s="384"/>
      <c r="AJ122" s="384"/>
      <c r="AK122" s="384"/>
      <c r="AL122" s="384"/>
      <c r="AM122" s="384"/>
      <c r="AN122" s="384"/>
      <c r="AO122" s="384"/>
    </row>
    <row r="123" spans="1:41">
      <c r="A123" s="384"/>
      <c r="B123" s="384"/>
      <c r="C123" s="384"/>
      <c r="D123" s="384"/>
      <c r="E123" s="384"/>
      <c r="F123" s="384"/>
      <c r="G123" s="384"/>
      <c r="H123" s="384"/>
      <c r="I123" s="384"/>
      <c r="J123" s="384"/>
      <c r="K123" s="384"/>
      <c r="L123" s="384"/>
      <c r="M123" s="384"/>
      <c r="N123" s="384"/>
      <c r="O123" s="384"/>
      <c r="P123" s="384"/>
      <c r="Q123" s="384"/>
      <c r="R123" s="384"/>
      <c r="S123" s="384"/>
      <c r="T123" s="384"/>
      <c r="U123" s="384"/>
      <c r="V123" s="384"/>
      <c r="W123" s="384"/>
      <c r="X123" s="384"/>
      <c r="Y123" s="384"/>
      <c r="Z123" s="384"/>
      <c r="AA123" s="384"/>
      <c r="AB123" s="384"/>
      <c r="AC123" s="384"/>
      <c r="AD123" s="384"/>
      <c r="AE123" s="384"/>
      <c r="AF123" s="384"/>
      <c r="AG123" s="384"/>
      <c r="AH123" s="384"/>
      <c r="AI123" s="384"/>
      <c r="AJ123" s="384"/>
      <c r="AK123" s="384"/>
      <c r="AL123" s="384"/>
      <c r="AM123" s="384"/>
      <c r="AN123" s="384"/>
      <c r="AO123" s="384"/>
    </row>
    <row r="124" spans="1:41">
      <c r="A124" s="384"/>
      <c r="B124" s="384"/>
      <c r="C124" s="384"/>
      <c r="D124" s="384"/>
      <c r="E124" s="384"/>
      <c r="F124" s="384"/>
      <c r="G124" s="384"/>
      <c r="H124" s="384"/>
      <c r="I124" s="384"/>
      <c r="J124" s="384"/>
      <c r="K124" s="384"/>
      <c r="L124" s="384"/>
      <c r="M124" s="384"/>
      <c r="N124" s="384"/>
      <c r="O124" s="384"/>
      <c r="P124" s="384"/>
      <c r="Q124" s="384"/>
      <c r="R124" s="384"/>
      <c r="S124" s="384"/>
      <c r="T124" s="384"/>
      <c r="U124" s="384"/>
      <c r="V124" s="384"/>
      <c r="W124" s="384"/>
      <c r="X124" s="384"/>
      <c r="Y124" s="384"/>
      <c r="Z124" s="384"/>
      <c r="AA124" s="384"/>
      <c r="AB124" s="384"/>
      <c r="AC124" s="384"/>
      <c r="AD124" s="384"/>
      <c r="AE124" s="384"/>
      <c r="AF124" s="384"/>
      <c r="AG124" s="384"/>
      <c r="AH124" s="384"/>
      <c r="AI124" s="384"/>
      <c r="AJ124" s="384"/>
      <c r="AK124" s="384"/>
      <c r="AL124" s="384"/>
      <c r="AM124" s="384"/>
      <c r="AN124" s="384"/>
      <c r="AO124" s="384"/>
    </row>
    <row r="125" spans="1:41">
      <c r="A125" s="384"/>
      <c r="B125" s="384"/>
      <c r="C125" s="384"/>
      <c r="D125" s="384"/>
      <c r="E125" s="384"/>
      <c r="F125" s="384"/>
      <c r="G125" s="384"/>
      <c r="H125" s="384"/>
      <c r="I125" s="384"/>
      <c r="J125" s="384"/>
      <c r="K125" s="384"/>
      <c r="L125" s="384"/>
      <c r="M125" s="384"/>
      <c r="N125" s="384"/>
      <c r="O125" s="384"/>
      <c r="P125" s="384"/>
      <c r="Q125" s="384"/>
      <c r="R125" s="384"/>
      <c r="S125" s="384"/>
      <c r="T125" s="384"/>
      <c r="U125" s="384"/>
      <c r="V125" s="384"/>
      <c r="W125" s="384"/>
      <c r="X125" s="384"/>
      <c r="Y125" s="384"/>
      <c r="Z125" s="384"/>
      <c r="AA125" s="384"/>
      <c r="AB125" s="384"/>
      <c r="AC125" s="384"/>
      <c r="AD125" s="384"/>
      <c r="AE125" s="384"/>
      <c r="AF125" s="384"/>
      <c r="AG125" s="384"/>
      <c r="AH125" s="384"/>
      <c r="AI125" s="384"/>
      <c r="AJ125" s="384"/>
      <c r="AK125" s="384"/>
      <c r="AL125" s="384"/>
      <c r="AM125" s="384"/>
      <c r="AN125" s="384"/>
      <c r="AO125" s="384"/>
    </row>
    <row r="126" spans="1:41">
      <c r="A126" s="384"/>
      <c r="B126" s="384"/>
      <c r="C126" s="384"/>
      <c r="D126" s="384"/>
      <c r="E126" s="384"/>
      <c r="F126" s="384"/>
      <c r="G126" s="384"/>
      <c r="H126" s="384"/>
      <c r="I126" s="384"/>
      <c r="J126" s="384"/>
      <c r="K126" s="384"/>
      <c r="L126" s="384"/>
      <c r="M126" s="384"/>
      <c r="N126" s="384"/>
      <c r="O126" s="384"/>
      <c r="P126" s="384"/>
      <c r="Q126" s="384"/>
      <c r="R126" s="384"/>
      <c r="S126" s="384"/>
      <c r="T126" s="384"/>
      <c r="U126" s="384"/>
      <c r="V126" s="384"/>
      <c r="W126" s="384"/>
      <c r="X126" s="384"/>
      <c r="Y126" s="384"/>
      <c r="Z126" s="384"/>
      <c r="AA126" s="384"/>
      <c r="AB126" s="384"/>
      <c r="AC126" s="384"/>
      <c r="AD126" s="384"/>
      <c r="AE126" s="384"/>
      <c r="AF126" s="384"/>
      <c r="AG126" s="384"/>
      <c r="AH126" s="384"/>
      <c r="AI126" s="384"/>
      <c r="AJ126" s="384"/>
      <c r="AK126" s="384"/>
      <c r="AL126" s="384"/>
      <c r="AM126" s="384"/>
      <c r="AN126" s="384"/>
      <c r="AO126" s="384"/>
    </row>
    <row r="127" spans="1:41">
      <c r="A127" s="384"/>
      <c r="B127" s="384"/>
      <c r="C127" s="384"/>
      <c r="D127" s="384"/>
      <c r="E127" s="384"/>
      <c r="F127" s="384"/>
      <c r="G127" s="384"/>
      <c r="H127" s="384"/>
      <c r="I127" s="384"/>
      <c r="J127" s="384"/>
      <c r="K127" s="384"/>
      <c r="L127" s="384"/>
      <c r="M127" s="384"/>
      <c r="N127" s="384"/>
      <c r="O127" s="384"/>
      <c r="P127" s="384"/>
      <c r="Q127" s="384"/>
      <c r="R127" s="384"/>
      <c r="S127" s="384"/>
      <c r="T127" s="384"/>
      <c r="U127" s="384"/>
      <c r="V127" s="384"/>
      <c r="W127" s="384"/>
      <c r="X127" s="384"/>
      <c r="Y127" s="384"/>
      <c r="Z127" s="384"/>
      <c r="AA127" s="384"/>
      <c r="AB127" s="384"/>
      <c r="AC127" s="384"/>
      <c r="AD127" s="384"/>
      <c r="AE127" s="384"/>
      <c r="AF127" s="384"/>
      <c r="AG127" s="384"/>
      <c r="AH127" s="384"/>
      <c r="AI127" s="384"/>
      <c r="AJ127" s="384"/>
      <c r="AK127" s="384"/>
      <c r="AL127" s="384"/>
      <c r="AM127" s="384"/>
      <c r="AN127" s="384"/>
      <c r="AO127" s="384"/>
    </row>
    <row r="128" spans="1:41">
      <c r="A128" s="384"/>
      <c r="B128" s="384"/>
      <c r="C128" s="384"/>
      <c r="D128" s="384"/>
      <c r="E128" s="384"/>
      <c r="F128" s="384"/>
      <c r="G128" s="384"/>
      <c r="H128" s="384"/>
      <c r="I128" s="384"/>
      <c r="J128" s="384"/>
      <c r="K128" s="384"/>
      <c r="L128" s="384"/>
      <c r="M128" s="384"/>
      <c r="N128" s="384"/>
      <c r="O128" s="384"/>
      <c r="P128" s="384"/>
      <c r="Q128" s="384"/>
      <c r="R128" s="384"/>
      <c r="S128" s="384"/>
      <c r="T128" s="384"/>
      <c r="U128" s="384"/>
      <c r="V128" s="384"/>
      <c r="W128" s="384"/>
      <c r="X128" s="384"/>
      <c r="Y128" s="384"/>
      <c r="Z128" s="384"/>
      <c r="AA128" s="384"/>
      <c r="AB128" s="384"/>
      <c r="AC128" s="384"/>
      <c r="AD128" s="384"/>
      <c r="AE128" s="384"/>
      <c r="AF128" s="384"/>
      <c r="AG128" s="384"/>
      <c r="AH128" s="384"/>
      <c r="AI128" s="384"/>
      <c r="AJ128" s="384"/>
      <c r="AK128" s="384"/>
      <c r="AL128" s="384"/>
      <c r="AM128" s="384"/>
      <c r="AN128" s="384"/>
      <c r="AO128" s="384"/>
    </row>
    <row r="129" spans="1:41">
      <c r="A129" s="384"/>
      <c r="B129" s="384"/>
      <c r="C129" s="384"/>
      <c r="D129" s="384"/>
      <c r="E129" s="384"/>
      <c r="F129" s="384"/>
      <c r="G129" s="384"/>
      <c r="H129" s="384"/>
      <c r="I129" s="384"/>
      <c r="J129" s="384"/>
      <c r="K129" s="384"/>
      <c r="L129" s="384"/>
      <c r="M129" s="384"/>
      <c r="N129" s="384"/>
      <c r="O129" s="384"/>
      <c r="P129" s="384"/>
      <c r="Q129" s="384"/>
      <c r="R129" s="384"/>
      <c r="S129" s="384"/>
      <c r="T129" s="384"/>
      <c r="U129" s="384"/>
      <c r="V129" s="384"/>
      <c r="W129" s="384"/>
      <c r="X129" s="384"/>
      <c r="Y129" s="384"/>
      <c r="Z129" s="384"/>
      <c r="AA129" s="384"/>
      <c r="AB129" s="384"/>
      <c r="AC129" s="384"/>
      <c r="AD129" s="384"/>
      <c r="AE129" s="384"/>
      <c r="AF129" s="384"/>
      <c r="AG129" s="384"/>
      <c r="AH129" s="384"/>
      <c r="AI129" s="384"/>
      <c r="AJ129" s="384"/>
      <c r="AK129" s="384"/>
      <c r="AL129" s="384"/>
      <c r="AM129" s="384"/>
      <c r="AN129" s="384"/>
      <c r="AO129" s="384"/>
    </row>
    <row r="130" spans="1:41">
      <c r="A130" s="384"/>
      <c r="B130" s="384"/>
      <c r="C130" s="384"/>
      <c r="D130" s="384"/>
      <c r="E130" s="384"/>
      <c r="F130" s="384"/>
      <c r="G130" s="384"/>
      <c r="H130" s="384"/>
      <c r="I130" s="384"/>
      <c r="J130" s="384"/>
      <c r="K130" s="384"/>
      <c r="L130" s="384"/>
      <c r="M130" s="384"/>
      <c r="N130" s="384"/>
      <c r="O130" s="384"/>
      <c r="P130" s="384"/>
      <c r="Q130" s="384"/>
      <c r="R130" s="384"/>
      <c r="S130" s="384"/>
      <c r="T130" s="384"/>
      <c r="U130" s="384"/>
      <c r="V130" s="384"/>
      <c r="W130" s="384"/>
      <c r="X130" s="384"/>
      <c r="Y130" s="384"/>
      <c r="Z130" s="384"/>
      <c r="AA130" s="384"/>
      <c r="AB130" s="384"/>
      <c r="AC130" s="384"/>
      <c r="AD130" s="384"/>
      <c r="AE130" s="384"/>
      <c r="AF130" s="384"/>
      <c r="AG130" s="384"/>
      <c r="AH130" s="384"/>
      <c r="AI130" s="384"/>
      <c r="AJ130" s="384"/>
      <c r="AK130" s="384"/>
      <c r="AL130" s="384"/>
      <c r="AM130" s="384"/>
      <c r="AN130" s="384"/>
      <c r="AO130" s="384"/>
    </row>
    <row r="131" spans="1:41">
      <c r="A131" s="384"/>
      <c r="B131" s="384"/>
      <c r="C131" s="384"/>
      <c r="D131" s="384"/>
      <c r="E131" s="384"/>
      <c r="F131" s="384"/>
      <c r="G131" s="384"/>
      <c r="H131" s="384"/>
      <c r="I131" s="384"/>
      <c r="J131" s="384"/>
      <c r="K131" s="384"/>
      <c r="L131" s="384"/>
      <c r="M131" s="384"/>
      <c r="N131" s="384"/>
      <c r="O131" s="384"/>
      <c r="P131" s="384"/>
      <c r="Q131" s="384"/>
      <c r="R131" s="384"/>
      <c r="S131" s="384"/>
      <c r="T131" s="384"/>
      <c r="U131" s="384"/>
      <c r="V131" s="384"/>
      <c r="W131" s="384"/>
      <c r="X131" s="384"/>
      <c r="Y131" s="384"/>
      <c r="Z131" s="384"/>
      <c r="AA131" s="384"/>
      <c r="AB131" s="384"/>
      <c r="AC131" s="384"/>
      <c r="AD131" s="384"/>
      <c r="AE131" s="384"/>
      <c r="AF131" s="384"/>
      <c r="AG131" s="384"/>
      <c r="AH131" s="384"/>
      <c r="AI131" s="384"/>
      <c r="AJ131" s="384"/>
      <c r="AK131" s="384"/>
      <c r="AL131" s="384"/>
      <c r="AM131" s="384"/>
      <c r="AN131" s="384"/>
      <c r="AO131" s="384"/>
    </row>
    <row r="132" spans="1:41">
      <c r="A132" s="384"/>
      <c r="B132" s="384"/>
      <c r="C132" s="384"/>
      <c r="D132" s="384"/>
      <c r="E132" s="384"/>
      <c r="F132" s="384"/>
      <c r="G132" s="384"/>
      <c r="H132" s="384"/>
      <c r="I132" s="384"/>
      <c r="J132" s="384"/>
      <c r="K132" s="384"/>
      <c r="L132" s="384"/>
      <c r="M132" s="384"/>
      <c r="N132" s="384"/>
      <c r="O132" s="384"/>
      <c r="P132" s="384"/>
      <c r="Q132" s="384"/>
      <c r="R132" s="384"/>
      <c r="S132" s="384"/>
      <c r="T132" s="384"/>
      <c r="U132" s="384"/>
      <c r="V132" s="384"/>
      <c r="W132" s="384"/>
      <c r="X132" s="384"/>
      <c r="Y132" s="384"/>
      <c r="Z132" s="384"/>
      <c r="AA132" s="384"/>
      <c r="AB132" s="384"/>
      <c r="AC132" s="384"/>
      <c r="AD132" s="384"/>
      <c r="AE132" s="384"/>
      <c r="AF132" s="384"/>
      <c r="AG132" s="384"/>
      <c r="AH132" s="384"/>
      <c r="AI132" s="384"/>
      <c r="AJ132" s="384"/>
      <c r="AK132" s="384"/>
      <c r="AL132" s="384"/>
      <c r="AM132" s="384"/>
      <c r="AN132" s="384"/>
      <c r="AO132" s="384"/>
    </row>
    <row r="133" spans="1:41">
      <c r="A133" s="384"/>
      <c r="B133" s="384"/>
      <c r="C133" s="384"/>
      <c r="D133" s="384"/>
      <c r="E133" s="384"/>
      <c r="F133" s="384"/>
      <c r="G133" s="384"/>
      <c r="H133" s="384"/>
      <c r="I133" s="384"/>
      <c r="J133" s="384"/>
      <c r="K133" s="384"/>
      <c r="L133" s="384"/>
      <c r="M133" s="384"/>
      <c r="N133" s="384"/>
      <c r="O133" s="384"/>
      <c r="P133" s="384"/>
      <c r="Q133" s="384"/>
      <c r="R133" s="384"/>
      <c r="S133" s="384"/>
      <c r="T133" s="384"/>
      <c r="U133" s="384"/>
      <c r="V133" s="384"/>
      <c r="W133" s="384"/>
      <c r="X133" s="384"/>
      <c r="Y133" s="384"/>
      <c r="Z133" s="384"/>
      <c r="AA133" s="384"/>
      <c r="AB133" s="384"/>
      <c r="AC133" s="384"/>
      <c r="AD133" s="384"/>
      <c r="AE133" s="384"/>
      <c r="AF133" s="384"/>
      <c r="AG133" s="384"/>
      <c r="AH133" s="384"/>
      <c r="AI133" s="384"/>
      <c r="AJ133" s="384"/>
      <c r="AK133" s="384"/>
      <c r="AL133" s="384"/>
      <c r="AM133" s="384"/>
      <c r="AN133" s="384"/>
      <c r="AO133" s="384"/>
    </row>
    <row r="134" spans="1:41">
      <c r="A134" s="384"/>
      <c r="B134" s="384"/>
      <c r="C134" s="384"/>
      <c r="D134" s="384"/>
      <c r="E134" s="384"/>
      <c r="F134" s="384"/>
      <c r="G134" s="384"/>
      <c r="H134" s="384"/>
      <c r="I134" s="384"/>
      <c r="J134" s="384"/>
      <c r="K134" s="384"/>
      <c r="L134" s="384"/>
      <c r="M134" s="384"/>
      <c r="N134" s="384"/>
      <c r="O134" s="384"/>
      <c r="P134" s="384"/>
      <c r="Q134" s="384"/>
      <c r="R134" s="384"/>
      <c r="S134" s="384"/>
      <c r="T134" s="384"/>
      <c r="U134" s="384"/>
      <c r="V134" s="384"/>
      <c r="W134" s="384"/>
      <c r="X134" s="384"/>
      <c r="Y134" s="384"/>
      <c r="Z134" s="384"/>
      <c r="AA134" s="384"/>
      <c r="AB134" s="384"/>
      <c r="AC134" s="384"/>
      <c r="AD134" s="384"/>
      <c r="AE134" s="384"/>
      <c r="AF134" s="384"/>
      <c r="AG134" s="384"/>
      <c r="AH134" s="384"/>
      <c r="AI134" s="384"/>
      <c r="AJ134" s="384"/>
      <c r="AK134" s="384"/>
      <c r="AL134" s="384"/>
      <c r="AM134" s="384"/>
      <c r="AN134" s="384"/>
      <c r="AO134" s="384"/>
    </row>
    <row r="135" spans="1:41">
      <c r="A135" s="384"/>
      <c r="B135" s="384"/>
      <c r="C135" s="384"/>
      <c r="D135" s="384"/>
      <c r="E135" s="384"/>
      <c r="F135" s="384"/>
      <c r="G135" s="384"/>
      <c r="H135" s="384"/>
      <c r="I135" s="384"/>
      <c r="J135" s="384"/>
      <c r="K135" s="384"/>
      <c r="L135" s="384"/>
      <c r="M135" s="384"/>
      <c r="N135" s="384"/>
      <c r="O135" s="384"/>
      <c r="P135" s="384"/>
      <c r="Q135" s="384"/>
      <c r="R135" s="384"/>
      <c r="S135" s="384"/>
      <c r="T135" s="384"/>
      <c r="U135" s="384"/>
      <c r="V135" s="384"/>
      <c r="W135" s="384"/>
      <c r="X135" s="384"/>
      <c r="Y135" s="384"/>
      <c r="Z135" s="384"/>
      <c r="AA135" s="384"/>
      <c r="AB135" s="384"/>
      <c r="AC135" s="384"/>
      <c r="AD135" s="384"/>
      <c r="AE135" s="384"/>
      <c r="AF135" s="384"/>
      <c r="AG135" s="384"/>
      <c r="AH135" s="384"/>
      <c r="AI135" s="384"/>
      <c r="AJ135" s="384"/>
      <c r="AK135" s="384"/>
      <c r="AL135" s="384"/>
      <c r="AM135" s="384"/>
      <c r="AN135" s="384"/>
      <c r="AO135" s="384"/>
    </row>
    <row r="136" spans="1:41">
      <c r="A136" s="384"/>
      <c r="B136" s="384"/>
      <c r="C136" s="384"/>
      <c r="D136" s="384"/>
      <c r="E136" s="384"/>
      <c r="F136" s="384"/>
      <c r="G136" s="384"/>
      <c r="H136" s="384"/>
      <c r="I136" s="384"/>
      <c r="J136" s="384"/>
      <c r="K136" s="384"/>
      <c r="L136" s="384"/>
      <c r="M136" s="384"/>
      <c r="N136" s="384"/>
      <c r="O136" s="384"/>
      <c r="P136" s="384"/>
      <c r="Q136" s="384"/>
      <c r="R136" s="384"/>
      <c r="S136" s="384"/>
      <c r="T136" s="384"/>
      <c r="U136" s="384"/>
      <c r="V136" s="384"/>
      <c r="W136" s="384"/>
      <c r="X136" s="384"/>
      <c r="Y136" s="384"/>
      <c r="Z136" s="384"/>
      <c r="AA136" s="384"/>
      <c r="AB136" s="384"/>
      <c r="AC136" s="384"/>
      <c r="AD136" s="384"/>
      <c r="AE136" s="384"/>
      <c r="AF136" s="384"/>
      <c r="AG136" s="384"/>
      <c r="AH136" s="384"/>
      <c r="AI136" s="384"/>
      <c r="AJ136" s="384"/>
      <c r="AK136" s="384"/>
      <c r="AL136" s="384"/>
      <c r="AM136" s="384"/>
      <c r="AN136" s="384"/>
      <c r="AO136" s="384"/>
    </row>
    <row r="137" spans="1:41">
      <c r="A137" s="384"/>
      <c r="B137" s="384"/>
      <c r="C137" s="384"/>
      <c r="D137" s="384"/>
      <c r="E137" s="384"/>
      <c r="F137" s="384"/>
      <c r="G137" s="384"/>
      <c r="H137" s="384"/>
      <c r="I137" s="384"/>
      <c r="J137" s="384"/>
      <c r="K137" s="384"/>
      <c r="L137" s="384"/>
      <c r="M137" s="384"/>
      <c r="N137" s="384"/>
      <c r="O137" s="384"/>
      <c r="P137" s="384"/>
      <c r="Q137" s="384"/>
      <c r="R137" s="384"/>
      <c r="S137" s="384"/>
      <c r="T137" s="384"/>
      <c r="U137" s="384"/>
      <c r="V137" s="384"/>
      <c r="W137" s="384"/>
      <c r="X137" s="384"/>
      <c r="Y137" s="384"/>
      <c r="Z137" s="384"/>
      <c r="AA137" s="384"/>
      <c r="AB137" s="384"/>
      <c r="AC137" s="384"/>
      <c r="AD137" s="384"/>
      <c r="AE137" s="384"/>
      <c r="AF137" s="384"/>
      <c r="AG137" s="384"/>
      <c r="AH137" s="384"/>
      <c r="AI137" s="384"/>
      <c r="AJ137" s="384"/>
      <c r="AK137" s="384"/>
      <c r="AL137" s="384"/>
      <c r="AM137" s="384"/>
      <c r="AN137" s="384"/>
      <c r="AO137" s="384"/>
    </row>
    <row r="138" spans="1:41">
      <c r="A138" s="384"/>
      <c r="B138" s="384"/>
      <c r="C138" s="384"/>
      <c r="D138" s="384"/>
      <c r="E138" s="384"/>
      <c r="F138" s="384"/>
      <c r="G138" s="384"/>
      <c r="H138" s="384"/>
      <c r="I138" s="384"/>
      <c r="J138" s="384"/>
      <c r="K138" s="384"/>
      <c r="L138" s="384"/>
      <c r="M138" s="384"/>
      <c r="N138" s="384"/>
      <c r="O138" s="384"/>
      <c r="P138" s="384"/>
      <c r="Q138" s="384"/>
      <c r="R138" s="384"/>
      <c r="S138" s="384"/>
      <c r="T138" s="384"/>
      <c r="U138" s="384"/>
      <c r="V138" s="384"/>
      <c r="W138" s="384"/>
      <c r="X138" s="384"/>
      <c r="Y138" s="384"/>
      <c r="Z138" s="384"/>
      <c r="AA138" s="384"/>
      <c r="AB138" s="384"/>
      <c r="AC138" s="384"/>
      <c r="AD138" s="384"/>
      <c r="AE138" s="384"/>
      <c r="AF138" s="384"/>
      <c r="AG138" s="384"/>
      <c r="AH138" s="384"/>
      <c r="AI138" s="384"/>
      <c r="AJ138" s="384"/>
      <c r="AK138" s="384"/>
      <c r="AL138" s="384"/>
      <c r="AM138" s="384"/>
      <c r="AN138" s="384"/>
      <c r="AO138" s="384"/>
    </row>
    <row r="139" spans="1:41">
      <c r="A139" s="384"/>
      <c r="B139" s="384"/>
      <c r="C139" s="384"/>
      <c r="D139" s="384"/>
      <c r="E139" s="384"/>
      <c r="F139" s="384"/>
      <c r="G139" s="384"/>
      <c r="H139" s="384"/>
      <c r="I139" s="384"/>
      <c r="J139" s="384"/>
      <c r="K139" s="384"/>
      <c r="L139" s="384"/>
      <c r="M139" s="384"/>
      <c r="N139" s="384"/>
      <c r="O139" s="384"/>
      <c r="P139" s="384"/>
      <c r="Q139" s="384"/>
      <c r="R139" s="384"/>
      <c r="S139" s="384"/>
      <c r="T139" s="384"/>
      <c r="U139" s="384"/>
      <c r="V139" s="384"/>
      <c r="W139" s="384"/>
      <c r="X139" s="384"/>
      <c r="Y139" s="384"/>
      <c r="Z139" s="384"/>
      <c r="AA139" s="384"/>
      <c r="AB139" s="384"/>
      <c r="AC139" s="384"/>
      <c r="AD139" s="384"/>
      <c r="AE139" s="384"/>
      <c r="AF139" s="384"/>
      <c r="AG139" s="384"/>
      <c r="AH139" s="384"/>
      <c r="AI139" s="384"/>
      <c r="AJ139" s="384"/>
      <c r="AK139" s="384"/>
      <c r="AL139" s="384"/>
      <c r="AM139" s="384"/>
      <c r="AN139" s="384"/>
      <c r="AO139" s="384"/>
    </row>
    <row r="140" spans="1:41">
      <c r="A140" s="384"/>
      <c r="B140" s="384"/>
      <c r="C140" s="384"/>
      <c r="D140" s="384"/>
      <c r="E140" s="384"/>
      <c r="F140" s="384"/>
      <c r="G140" s="384"/>
      <c r="H140" s="384"/>
      <c r="I140" s="384"/>
      <c r="J140" s="384"/>
      <c r="K140" s="384"/>
      <c r="L140" s="384"/>
      <c r="M140" s="384"/>
      <c r="N140" s="384"/>
      <c r="O140" s="384"/>
      <c r="P140" s="384"/>
      <c r="Q140" s="384"/>
      <c r="R140" s="384"/>
      <c r="S140" s="384"/>
      <c r="T140" s="384"/>
      <c r="U140" s="384"/>
      <c r="V140" s="384"/>
      <c r="W140" s="384"/>
      <c r="X140" s="384"/>
      <c r="Y140" s="384"/>
      <c r="Z140" s="384"/>
      <c r="AA140" s="384"/>
      <c r="AB140" s="384"/>
      <c r="AC140" s="384"/>
      <c r="AD140" s="384"/>
      <c r="AE140" s="384"/>
      <c r="AF140" s="384"/>
      <c r="AG140" s="384"/>
      <c r="AH140" s="384"/>
      <c r="AI140" s="384"/>
      <c r="AJ140" s="384"/>
      <c r="AK140" s="384"/>
      <c r="AL140" s="384"/>
      <c r="AM140" s="384"/>
      <c r="AN140" s="384"/>
      <c r="AO140" s="384"/>
    </row>
    <row r="141" spans="1:41">
      <c r="A141" s="384"/>
      <c r="B141" s="384"/>
      <c r="C141" s="384"/>
      <c r="D141" s="384"/>
      <c r="E141" s="384"/>
      <c r="F141" s="384"/>
      <c r="G141" s="384"/>
      <c r="H141" s="384"/>
      <c r="I141" s="384"/>
      <c r="J141" s="384"/>
      <c r="K141" s="384"/>
      <c r="L141" s="384"/>
      <c r="M141" s="384"/>
      <c r="N141" s="384"/>
      <c r="O141" s="384"/>
      <c r="P141" s="384"/>
      <c r="Q141" s="384"/>
      <c r="R141" s="384"/>
      <c r="S141" s="384"/>
      <c r="T141" s="384"/>
      <c r="U141" s="384"/>
      <c r="V141" s="384"/>
      <c r="W141" s="384"/>
      <c r="X141" s="384"/>
      <c r="Y141" s="384"/>
      <c r="Z141" s="384"/>
      <c r="AA141" s="384"/>
      <c r="AB141" s="384"/>
      <c r="AC141" s="384"/>
      <c r="AD141" s="384"/>
      <c r="AE141" s="384"/>
      <c r="AF141" s="384"/>
      <c r="AG141" s="384"/>
      <c r="AH141" s="384"/>
      <c r="AI141" s="384"/>
      <c r="AJ141" s="384"/>
      <c r="AK141" s="384"/>
      <c r="AL141" s="384"/>
      <c r="AM141" s="384"/>
      <c r="AN141" s="384"/>
      <c r="AO141" s="384"/>
    </row>
    <row r="142" spans="1:41">
      <c r="A142" s="384"/>
      <c r="B142" s="384"/>
      <c r="C142" s="384"/>
      <c r="D142" s="384"/>
      <c r="E142" s="384"/>
      <c r="F142" s="384"/>
      <c r="G142" s="384"/>
      <c r="H142" s="384"/>
      <c r="I142" s="384"/>
      <c r="J142" s="384"/>
      <c r="K142" s="384"/>
      <c r="L142" s="384"/>
      <c r="M142" s="384"/>
      <c r="N142" s="384"/>
      <c r="O142" s="384"/>
      <c r="P142" s="384"/>
      <c r="Q142" s="384"/>
      <c r="R142" s="384"/>
      <c r="S142" s="384"/>
      <c r="T142" s="384"/>
      <c r="U142" s="384"/>
      <c r="V142" s="384"/>
      <c r="W142" s="384"/>
      <c r="X142" s="384"/>
      <c r="Y142" s="384"/>
      <c r="Z142" s="384"/>
      <c r="AA142" s="384"/>
      <c r="AB142" s="384"/>
      <c r="AC142" s="384"/>
      <c r="AD142" s="384"/>
      <c r="AE142" s="384"/>
      <c r="AF142" s="384"/>
      <c r="AG142" s="384"/>
      <c r="AH142" s="384"/>
      <c r="AI142" s="384"/>
      <c r="AJ142" s="384"/>
      <c r="AK142" s="384"/>
      <c r="AL142" s="384"/>
      <c r="AM142" s="384"/>
      <c r="AN142" s="384"/>
      <c r="AO142" s="384"/>
    </row>
    <row r="143" spans="1:41">
      <c r="A143" s="384"/>
      <c r="B143" s="384"/>
      <c r="C143" s="384"/>
      <c r="D143" s="384"/>
      <c r="E143" s="384"/>
      <c r="F143" s="384"/>
      <c r="G143" s="384"/>
      <c r="H143" s="384"/>
      <c r="I143" s="384"/>
      <c r="J143" s="384"/>
      <c r="K143" s="384"/>
      <c r="L143" s="384"/>
      <c r="M143" s="384"/>
      <c r="N143" s="384"/>
      <c r="O143" s="384"/>
      <c r="P143" s="384"/>
      <c r="Q143" s="384"/>
      <c r="R143" s="384"/>
      <c r="S143" s="384"/>
      <c r="T143" s="384"/>
      <c r="U143" s="384"/>
      <c r="V143" s="384"/>
      <c r="W143" s="384"/>
      <c r="X143" s="384"/>
      <c r="Y143" s="384"/>
      <c r="Z143" s="384"/>
      <c r="AA143" s="384"/>
      <c r="AB143" s="384"/>
      <c r="AC143" s="384"/>
      <c r="AD143" s="384"/>
      <c r="AE143" s="384"/>
      <c r="AF143" s="384"/>
      <c r="AG143" s="384"/>
      <c r="AH143" s="384"/>
      <c r="AI143" s="384"/>
      <c r="AJ143" s="384"/>
      <c r="AK143" s="384"/>
      <c r="AL143" s="384"/>
      <c r="AM143" s="384"/>
      <c r="AN143" s="384"/>
      <c r="AO143" s="384"/>
    </row>
    <row r="144" spans="1:41">
      <c r="A144" s="384"/>
      <c r="B144" s="384"/>
      <c r="C144" s="384"/>
      <c r="D144" s="384"/>
      <c r="E144" s="384"/>
      <c r="F144" s="384"/>
      <c r="G144" s="384"/>
      <c r="H144" s="384"/>
      <c r="I144" s="384"/>
      <c r="J144" s="384"/>
      <c r="K144" s="384"/>
      <c r="L144" s="384"/>
      <c r="M144" s="384"/>
      <c r="N144" s="384"/>
      <c r="O144" s="384"/>
      <c r="P144" s="384"/>
      <c r="Q144" s="384"/>
      <c r="R144" s="384"/>
      <c r="S144" s="384"/>
      <c r="T144" s="384"/>
      <c r="U144" s="384"/>
      <c r="V144" s="384"/>
      <c r="W144" s="384"/>
      <c r="X144" s="384"/>
      <c r="Y144" s="384"/>
      <c r="Z144" s="384"/>
      <c r="AA144" s="384"/>
      <c r="AB144" s="384"/>
      <c r="AC144" s="384"/>
      <c r="AD144" s="384"/>
      <c r="AE144" s="384"/>
      <c r="AF144" s="384"/>
      <c r="AG144" s="384"/>
      <c r="AH144" s="384"/>
      <c r="AI144" s="384"/>
      <c r="AJ144" s="384"/>
      <c r="AK144" s="384"/>
      <c r="AL144" s="384"/>
      <c r="AM144" s="384"/>
      <c r="AN144" s="384"/>
      <c r="AO144" s="384"/>
    </row>
    <row r="145" spans="1:41">
      <c r="A145" s="384"/>
      <c r="B145" s="384"/>
      <c r="C145" s="384"/>
      <c r="D145" s="384"/>
      <c r="E145" s="384"/>
      <c r="F145" s="384"/>
      <c r="G145" s="384"/>
      <c r="H145" s="384"/>
      <c r="I145" s="384"/>
      <c r="J145" s="384"/>
      <c r="K145" s="384"/>
      <c r="L145" s="384"/>
      <c r="M145" s="384"/>
      <c r="N145" s="384"/>
      <c r="O145" s="384"/>
      <c r="P145" s="384"/>
      <c r="Q145" s="384"/>
      <c r="R145" s="384"/>
      <c r="S145" s="384"/>
      <c r="T145" s="384"/>
      <c r="U145" s="384"/>
      <c r="V145" s="384"/>
      <c r="W145" s="384"/>
      <c r="X145" s="384"/>
      <c r="Y145" s="384"/>
      <c r="Z145" s="384"/>
      <c r="AA145" s="384"/>
      <c r="AB145" s="384"/>
      <c r="AC145" s="384"/>
      <c r="AD145" s="384"/>
      <c r="AE145" s="384"/>
      <c r="AF145" s="384"/>
      <c r="AG145" s="384"/>
      <c r="AH145" s="384"/>
      <c r="AI145" s="384"/>
      <c r="AJ145" s="384"/>
      <c r="AK145" s="384"/>
      <c r="AL145" s="384"/>
      <c r="AM145" s="384"/>
      <c r="AN145" s="384"/>
      <c r="AO145" s="384"/>
    </row>
    <row r="146" spans="1:41">
      <c r="A146" s="384"/>
      <c r="B146" s="384"/>
      <c r="C146" s="384"/>
      <c r="D146" s="384"/>
      <c r="E146" s="384"/>
      <c r="F146" s="384"/>
      <c r="G146" s="384"/>
      <c r="H146" s="384"/>
      <c r="I146" s="384"/>
      <c r="J146" s="384"/>
      <c r="K146" s="384"/>
      <c r="L146" s="384"/>
      <c r="M146" s="384"/>
      <c r="N146" s="384"/>
      <c r="O146" s="384"/>
      <c r="P146" s="384"/>
      <c r="Q146" s="384"/>
      <c r="R146" s="384"/>
      <c r="S146" s="384"/>
      <c r="T146" s="384"/>
      <c r="U146" s="384"/>
      <c r="V146" s="384"/>
      <c r="W146" s="384"/>
      <c r="X146" s="384"/>
      <c r="Y146" s="384"/>
      <c r="Z146" s="384"/>
      <c r="AA146" s="384"/>
      <c r="AB146" s="384"/>
      <c r="AC146" s="384"/>
      <c r="AD146" s="384"/>
      <c r="AE146" s="384"/>
      <c r="AF146" s="384"/>
      <c r="AG146" s="384"/>
      <c r="AH146" s="384"/>
      <c r="AI146" s="384"/>
      <c r="AJ146" s="384"/>
      <c r="AK146" s="384"/>
      <c r="AL146" s="384"/>
      <c r="AM146" s="384"/>
      <c r="AN146" s="384"/>
      <c r="AO146" s="384"/>
    </row>
    <row r="147" spans="1:41">
      <c r="A147" s="384"/>
      <c r="B147" s="384"/>
      <c r="C147" s="384"/>
      <c r="D147" s="384"/>
      <c r="E147" s="384"/>
      <c r="F147" s="384"/>
      <c r="G147" s="384"/>
      <c r="H147" s="384"/>
      <c r="I147" s="384"/>
      <c r="J147" s="384"/>
      <c r="K147" s="384"/>
      <c r="L147" s="384"/>
      <c r="M147" s="384"/>
      <c r="N147" s="384"/>
      <c r="O147" s="384"/>
      <c r="P147" s="384"/>
      <c r="Q147" s="384"/>
      <c r="R147" s="384"/>
      <c r="S147" s="384"/>
      <c r="T147" s="384"/>
      <c r="U147" s="384"/>
      <c r="V147" s="384"/>
      <c r="W147" s="384"/>
      <c r="X147" s="384"/>
      <c r="Y147" s="384"/>
      <c r="Z147" s="384"/>
      <c r="AA147" s="384"/>
      <c r="AB147" s="384"/>
      <c r="AC147" s="384"/>
      <c r="AD147" s="384"/>
      <c r="AE147" s="384"/>
      <c r="AF147" s="384"/>
      <c r="AG147" s="384"/>
      <c r="AH147" s="384"/>
      <c r="AI147" s="384"/>
      <c r="AJ147" s="384"/>
      <c r="AK147" s="384"/>
      <c r="AL147" s="384"/>
      <c r="AM147" s="384"/>
      <c r="AN147" s="384"/>
      <c r="AO147" s="384"/>
    </row>
    <row r="148" spans="1:41">
      <c r="A148" s="384"/>
      <c r="B148" s="384"/>
      <c r="C148" s="384"/>
      <c r="D148" s="384"/>
      <c r="E148" s="384"/>
      <c r="F148" s="384"/>
      <c r="G148" s="384"/>
      <c r="H148" s="384"/>
      <c r="I148" s="384"/>
      <c r="J148" s="384"/>
      <c r="K148" s="384"/>
      <c r="L148" s="384"/>
      <c r="M148" s="384"/>
      <c r="N148" s="384"/>
      <c r="O148" s="384"/>
      <c r="P148" s="384"/>
      <c r="Q148" s="384"/>
      <c r="R148" s="384"/>
      <c r="S148" s="384"/>
      <c r="T148" s="384"/>
      <c r="U148" s="384"/>
      <c r="V148" s="384"/>
      <c r="W148" s="384"/>
      <c r="X148" s="384"/>
      <c r="Y148" s="384"/>
      <c r="Z148" s="384"/>
      <c r="AA148" s="384"/>
      <c r="AB148" s="384"/>
      <c r="AC148" s="384"/>
      <c r="AD148" s="384"/>
      <c r="AE148" s="384"/>
      <c r="AF148" s="384"/>
      <c r="AG148" s="384"/>
      <c r="AH148" s="384"/>
      <c r="AI148" s="384"/>
      <c r="AJ148" s="384"/>
      <c r="AK148" s="384"/>
      <c r="AL148" s="384"/>
      <c r="AM148" s="384"/>
      <c r="AN148" s="384"/>
      <c r="AO148" s="384"/>
    </row>
    <row r="149" spans="1:41">
      <c r="A149" s="384"/>
      <c r="B149" s="384"/>
      <c r="C149" s="384"/>
      <c r="D149" s="384"/>
      <c r="E149" s="384"/>
      <c r="F149" s="384"/>
      <c r="G149" s="384"/>
      <c r="H149" s="384"/>
      <c r="I149" s="384"/>
      <c r="J149" s="384"/>
      <c r="K149" s="384"/>
      <c r="L149" s="384"/>
      <c r="M149" s="384"/>
      <c r="N149" s="384"/>
      <c r="O149" s="384"/>
      <c r="P149" s="384"/>
      <c r="Q149" s="384"/>
      <c r="R149" s="384"/>
      <c r="S149" s="384"/>
      <c r="T149" s="384"/>
      <c r="U149" s="384"/>
      <c r="V149" s="384"/>
      <c r="W149" s="384"/>
      <c r="X149" s="384"/>
      <c r="Y149" s="384"/>
      <c r="Z149" s="384"/>
      <c r="AA149" s="384"/>
      <c r="AB149" s="384"/>
      <c r="AC149" s="384"/>
      <c r="AD149" s="384"/>
      <c r="AE149" s="384"/>
      <c r="AF149" s="384"/>
      <c r="AG149" s="384"/>
      <c r="AH149" s="384"/>
      <c r="AI149" s="384"/>
      <c r="AJ149" s="384"/>
      <c r="AK149" s="384"/>
      <c r="AL149" s="384"/>
      <c r="AM149" s="384"/>
      <c r="AN149" s="384"/>
      <c r="AO149" s="384"/>
    </row>
    <row r="150" spans="1:41">
      <c r="A150" s="384"/>
      <c r="B150" s="384"/>
      <c r="C150" s="384"/>
      <c r="D150" s="384"/>
      <c r="E150" s="384"/>
      <c r="F150" s="384"/>
      <c r="G150" s="384"/>
      <c r="H150" s="384"/>
      <c r="I150" s="384"/>
      <c r="J150" s="384"/>
      <c r="K150" s="384"/>
      <c r="L150" s="384"/>
      <c r="M150" s="384"/>
      <c r="N150" s="384"/>
      <c r="O150" s="384"/>
      <c r="P150" s="384"/>
      <c r="Q150" s="384"/>
      <c r="R150" s="384"/>
      <c r="S150" s="384"/>
      <c r="T150" s="384"/>
      <c r="U150" s="384"/>
      <c r="V150" s="384"/>
      <c r="W150" s="384"/>
      <c r="X150" s="384"/>
      <c r="Y150" s="384"/>
      <c r="Z150" s="384"/>
      <c r="AA150" s="384"/>
      <c r="AB150" s="384"/>
      <c r="AC150" s="384"/>
      <c r="AD150" s="384"/>
      <c r="AE150" s="384"/>
      <c r="AF150" s="384"/>
      <c r="AG150" s="384"/>
      <c r="AH150" s="384"/>
      <c r="AI150" s="384"/>
      <c r="AJ150" s="384"/>
      <c r="AK150" s="384"/>
      <c r="AL150" s="384"/>
      <c r="AM150" s="384"/>
      <c r="AN150" s="384"/>
      <c r="AO150" s="384"/>
    </row>
    <row r="151" spans="1:41">
      <c r="A151" s="384"/>
      <c r="B151" s="384"/>
      <c r="C151" s="384"/>
      <c r="D151" s="384"/>
      <c r="E151" s="384"/>
      <c r="F151" s="384"/>
      <c r="G151" s="384"/>
      <c r="H151" s="384"/>
      <c r="I151" s="384"/>
      <c r="J151" s="384"/>
      <c r="K151" s="384"/>
      <c r="L151" s="384"/>
      <c r="M151" s="384"/>
      <c r="N151" s="384"/>
      <c r="O151" s="384"/>
      <c r="P151" s="384"/>
      <c r="Q151" s="384"/>
      <c r="R151" s="384"/>
      <c r="S151" s="384"/>
      <c r="T151" s="384"/>
      <c r="U151" s="384"/>
      <c r="V151" s="384"/>
      <c r="W151" s="384"/>
      <c r="X151" s="384"/>
      <c r="Y151" s="384"/>
      <c r="Z151" s="384"/>
      <c r="AA151" s="384"/>
      <c r="AB151" s="384"/>
      <c r="AC151" s="384"/>
      <c r="AD151" s="384"/>
      <c r="AE151" s="384"/>
      <c r="AF151" s="384"/>
      <c r="AG151" s="384"/>
      <c r="AH151" s="384"/>
      <c r="AI151" s="384"/>
      <c r="AJ151" s="384"/>
      <c r="AK151" s="384"/>
      <c r="AL151" s="384"/>
      <c r="AM151" s="384"/>
      <c r="AN151" s="384"/>
      <c r="AO151" s="384"/>
    </row>
    <row r="152" spans="1:41">
      <c r="A152" s="384"/>
      <c r="B152" s="384"/>
      <c r="C152" s="384"/>
      <c r="D152" s="384"/>
      <c r="E152" s="384"/>
      <c r="F152" s="384"/>
      <c r="G152" s="384"/>
      <c r="H152" s="384"/>
      <c r="I152" s="384"/>
      <c r="J152" s="384"/>
      <c r="K152" s="384"/>
      <c r="L152" s="384"/>
      <c r="M152" s="384"/>
      <c r="N152" s="384"/>
      <c r="O152" s="384"/>
      <c r="P152" s="384"/>
      <c r="Q152" s="384"/>
      <c r="R152" s="384"/>
      <c r="S152" s="384"/>
      <c r="T152" s="384"/>
      <c r="U152" s="384"/>
      <c r="V152" s="384"/>
      <c r="W152" s="384"/>
      <c r="X152" s="384"/>
      <c r="Y152" s="384"/>
      <c r="Z152" s="384"/>
      <c r="AA152" s="384"/>
      <c r="AB152" s="384"/>
      <c r="AC152" s="384"/>
      <c r="AD152" s="384"/>
      <c r="AE152" s="384"/>
      <c r="AF152" s="384"/>
      <c r="AG152" s="384"/>
      <c r="AH152" s="384"/>
      <c r="AI152" s="384"/>
      <c r="AJ152" s="384"/>
      <c r="AK152" s="384"/>
      <c r="AL152" s="384"/>
      <c r="AM152" s="384"/>
      <c r="AN152" s="384"/>
      <c r="AO152" s="384"/>
    </row>
    <row r="153" spans="1:41">
      <c r="A153" s="384"/>
      <c r="B153" s="384"/>
      <c r="C153" s="384"/>
      <c r="D153" s="384"/>
      <c r="E153" s="384"/>
      <c r="F153" s="384"/>
      <c r="G153" s="384"/>
      <c r="H153" s="384"/>
      <c r="I153" s="384"/>
      <c r="J153" s="384"/>
      <c r="K153" s="384"/>
      <c r="L153" s="384"/>
      <c r="M153" s="384"/>
      <c r="N153" s="384"/>
      <c r="O153" s="384"/>
      <c r="P153" s="384"/>
      <c r="Q153" s="384"/>
      <c r="R153" s="384"/>
      <c r="S153" s="384"/>
      <c r="T153" s="384"/>
      <c r="U153" s="384"/>
      <c r="V153" s="384"/>
      <c r="W153" s="384"/>
      <c r="X153" s="384"/>
      <c r="Y153" s="384"/>
      <c r="Z153" s="384"/>
      <c r="AA153" s="384"/>
      <c r="AB153" s="384"/>
      <c r="AC153" s="384"/>
      <c r="AD153" s="384"/>
      <c r="AE153" s="384"/>
      <c r="AF153" s="384"/>
      <c r="AG153" s="384"/>
      <c r="AH153" s="384"/>
      <c r="AI153" s="384"/>
      <c r="AJ153" s="384"/>
      <c r="AK153" s="384"/>
      <c r="AL153" s="384"/>
      <c r="AM153" s="384"/>
      <c r="AN153" s="384"/>
      <c r="AO153" s="384"/>
    </row>
    <row r="154" spans="1:41">
      <c r="A154" s="384"/>
      <c r="B154" s="384"/>
      <c r="C154" s="384"/>
      <c r="D154" s="384"/>
      <c r="E154" s="384"/>
      <c r="F154" s="384"/>
      <c r="G154" s="384"/>
      <c r="H154" s="384"/>
      <c r="I154" s="384"/>
      <c r="J154" s="384"/>
      <c r="K154" s="384"/>
      <c r="L154" s="384"/>
      <c r="M154" s="384"/>
      <c r="N154" s="384"/>
      <c r="O154" s="384"/>
      <c r="P154" s="384"/>
      <c r="Q154" s="384"/>
      <c r="R154" s="384"/>
      <c r="S154" s="384"/>
      <c r="T154" s="384"/>
      <c r="U154" s="384"/>
      <c r="V154" s="384"/>
      <c r="W154" s="384"/>
      <c r="X154" s="384"/>
      <c r="Y154" s="384"/>
      <c r="Z154" s="384"/>
      <c r="AA154" s="384"/>
      <c r="AB154" s="384"/>
      <c r="AC154" s="384"/>
      <c r="AD154" s="384"/>
      <c r="AE154" s="384"/>
      <c r="AF154" s="384"/>
      <c r="AG154" s="384"/>
      <c r="AH154" s="384"/>
      <c r="AI154" s="384"/>
      <c r="AJ154" s="384"/>
      <c r="AK154" s="384"/>
      <c r="AL154" s="384"/>
      <c r="AM154" s="384"/>
      <c r="AN154" s="384"/>
      <c r="AO154" s="384"/>
    </row>
    <row r="155" spans="1:41">
      <c r="A155" s="384"/>
      <c r="B155" s="384"/>
      <c r="C155" s="384"/>
      <c r="D155" s="384"/>
      <c r="E155" s="384"/>
      <c r="F155" s="384"/>
      <c r="G155" s="384"/>
      <c r="H155" s="384"/>
      <c r="I155" s="384"/>
      <c r="J155" s="384"/>
      <c r="K155" s="384"/>
      <c r="L155" s="384"/>
      <c r="M155" s="384"/>
      <c r="N155" s="384"/>
      <c r="O155" s="384"/>
      <c r="P155" s="384"/>
      <c r="Q155" s="384"/>
      <c r="R155" s="384"/>
      <c r="S155" s="384"/>
      <c r="T155" s="384"/>
      <c r="U155" s="384"/>
      <c r="V155" s="384"/>
      <c r="W155" s="384"/>
      <c r="X155" s="384"/>
      <c r="Y155" s="384"/>
      <c r="Z155" s="384"/>
      <c r="AA155" s="384"/>
      <c r="AB155" s="384"/>
      <c r="AC155" s="384"/>
      <c r="AD155" s="384"/>
      <c r="AE155" s="384"/>
      <c r="AF155" s="384"/>
      <c r="AG155" s="384"/>
      <c r="AH155" s="384"/>
      <c r="AI155" s="384"/>
      <c r="AJ155" s="384"/>
      <c r="AK155" s="384"/>
      <c r="AL155" s="384"/>
      <c r="AM155" s="384"/>
      <c r="AN155" s="384"/>
      <c r="AO155" s="384"/>
    </row>
    <row r="156" spans="1:41">
      <c r="A156" s="384"/>
      <c r="B156" s="384"/>
      <c r="C156" s="384"/>
      <c r="D156" s="384"/>
      <c r="E156" s="384"/>
      <c r="F156" s="384"/>
      <c r="G156" s="384"/>
      <c r="H156" s="384"/>
      <c r="I156" s="384"/>
      <c r="J156" s="384"/>
      <c r="K156" s="384"/>
      <c r="L156" s="384"/>
      <c r="M156" s="384"/>
      <c r="N156" s="384"/>
      <c r="O156" s="384"/>
      <c r="P156" s="384"/>
      <c r="Q156" s="384"/>
      <c r="R156" s="384"/>
      <c r="S156" s="384"/>
      <c r="T156" s="384"/>
      <c r="U156" s="384"/>
      <c r="V156" s="384"/>
      <c r="W156" s="384"/>
      <c r="X156" s="384"/>
      <c r="Y156" s="384"/>
      <c r="Z156" s="384"/>
      <c r="AA156" s="384"/>
      <c r="AB156" s="384"/>
      <c r="AC156" s="384"/>
      <c r="AD156" s="384"/>
      <c r="AE156" s="384"/>
      <c r="AF156" s="384"/>
      <c r="AG156" s="384"/>
      <c r="AH156" s="384"/>
      <c r="AI156" s="384"/>
      <c r="AJ156" s="384"/>
      <c r="AK156" s="384"/>
      <c r="AL156" s="384"/>
      <c r="AM156" s="384"/>
      <c r="AN156" s="384"/>
      <c r="AO156" s="384"/>
    </row>
    <row r="157" spans="1:41">
      <c r="A157" s="384"/>
      <c r="B157" s="384"/>
      <c r="C157" s="384"/>
      <c r="D157" s="384"/>
      <c r="E157" s="384"/>
      <c r="F157" s="384"/>
      <c r="G157" s="384"/>
      <c r="H157" s="384"/>
      <c r="I157" s="384"/>
      <c r="J157" s="384"/>
      <c r="K157" s="384"/>
      <c r="L157" s="384"/>
      <c r="M157" s="384"/>
      <c r="N157" s="384"/>
      <c r="O157" s="384"/>
      <c r="P157" s="384"/>
      <c r="Q157" s="384"/>
      <c r="R157" s="384"/>
      <c r="S157" s="384"/>
      <c r="T157" s="384"/>
      <c r="U157" s="384"/>
      <c r="V157" s="384"/>
      <c r="W157" s="384"/>
      <c r="X157" s="384"/>
      <c r="Y157" s="384"/>
      <c r="Z157" s="384"/>
      <c r="AA157" s="384"/>
      <c r="AB157" s="384"/>
      <c r="AC157" s="384"/>
      <c r="AD157" s="384"/>
      <c r="AE157" s="384"/>
      <c r="AF157" s="384"/>
      <c r="AG157" s="384"/>
      <c r="AH157" s="384"/>
      <c r="AI157" s="384"/>
      <c r="AJ157" s="384"/>
      <c r="AK157" s="384"/>
      <c r="AL157" s="384"/>
      <c r="AM157" s="384"/>
      <c r="AN157" s="384"/>
      <c r="AO157" s="384"/>
    </row>
    <row r="158" spans="1:41">
      <c r="A158" s="384"/>
      <c r="B158" s="384"/>
      <c r="C158" s="384"/>
      <c r="D158" s="384"/>
      <c r="E158" s="384"/>
      <c r="F158" s="384"/>
      <c r="G158" s="384"/>
      <c r="H158" s="384"/>
      <c r="I158" s="384"/>
      <c r="J158" s="384"/>
      <c r="K158" s="384"/>
      <c r="L158" s="384"/>
      <c r="M158" s="384"/>
      <c r="N158" s="384"/>
      <c r="O158" s="384"/>
      <c r="P158" s="384"/>
      <c r="Q158" s="384"/>
      <c r="R158" s="384"/>
      <c r="S158" s="384"/>
      <c r="T158" s="384"/>
      <c r="U158" s="384"/>
      <c r="V158" s="384"/>
      <c r="W158" s="384"/>
      <c r="X158" s="384"/>
      <c r="Y158" s="384"/>
      <c r="Z158" s="384"/>
      <c r="AA158" s="384"/>
      <c r="AB158" s="384"/>
      <c r="AC158" s="384"/>
      <c r="AD158" s="384"/>
      <c r="AE158" s="384"/>
      <c r="AF158" s="384"/>
      <c r="AG158" s="384"/>
      <c r="AH158" s="384"/>
      <c r="AI158" s="384"/>
      <c r="AJ158" s="384"/>
      <c r="AK158" s="384"/>
      <c r="AL158" s="384"/>
      <c r="AM158" s="384"/>
      <c r="AN158" s="384"/>
      <c r="AO158" s="384"/>
    </row>
    <row r="159" spans="1:41">
      <c r="A159" s="384"/>
      <c r="B159" s="384"/>
      <c r="C159" s="384"/>
      <c r="D159" s="384"/>
      <c r="E159" s="384"/>
      <c r="F159" s="384"/>
      <c r="G159" s="384"/>
      <c r="H159" s="384"/>
      <c r="I159" s="384"/>
      <c r="J159" s="384"/>
      <c r="K159" s="384"/>
      <c r="L159" s="384"/>
      <c r="M159" s="384"/>
      <c r="N159" s="384"/>
      <c r="O159" s="384"/>
      <c r="P159" s="384"/>
      <c r="Q159" s="384"/>
      <c r="R159" s="384"/>
      <c r="S159" s="384"/>
      <c r="T159" s="384"/>
      <c r="U159" s="384"/>
      <c r="V159" s="384"/>
      <c r="W159" s="384"/>
      <c r="X159" s="384"/>
      <c r="Y159" s="384"/>
      <c r="Z159" s="384"/>
      <c r="AA159" s="384"/>
      <c r="AB159" s="384"/>
      <c r="AC159" s="384"/>
      <c r="AD159" s="384"/>
      <c r="AE159" s="384"/>
      <c r="AF159" s="384"/>
      <c r="AG159" s="384"/>
      <c r="AH159" s="384"/>
      <c r="AI159" s="384"/>
      <c r="AJ159" s="384"/>
      <c r="AK159" s="384"/>
      <c r="AL159" s="384"/>
      <c r="AM159" s="384"/>
      <c r="AN159" s="384"/>
      <c r="AO159" s="384"/>
    </row>
    <row r="160" spans="1:41">
      <c r="A160" s="384"/>
      <c r="B160" s="384"/>
      <c r="C160" s="384"/>
      <c r="D160" s="384"/>
      <c r="E160" s="384"/>
      <c r="F160" s="384"/>
      <c r="G160" s="384"/>
      <c r="H160" s="384"/>
      <c r="I160" s="384"/>
      <c r="J160" s="384"/>
      <c r="K160" s="384"/>
      <c r="L160" s="384"/>
      <c r="M160" s="384"/>
      <c r="N160" s="384"/>
      <c r="O160" s="384"/>
      <c r="P160" s="384"/>
      <c r="Q160" s="384"/>
      <c r="R160" s="384"/>
      <c r="S160" s="384"/>
      <c r="T160" s="384"/>
      <c r="U160" s="384"/>
      <c r="V160" s="384"/>
      <c r="W160" s="384"/>
      <c r="X160" s="384"/>
      <c r="Y160" s="384"/>
      <c r="Z160" s="384"/>
      <c r="AA160" s="384"/>
      <c r="AB160" s="384"/>
      <c r="AC160" s="384"/>
      <c r="AD160" s="384"/>
      <c r="AE160" s="384"/>
      <c r="AF160" s="384"/>
      <c r="AG160" s="384"/>
      <c r="AH160" s="384"/>
      <c r="AI160" s="384"/>
      <c r="AJ160" s="384"/>
      <c r="AK160" s="384"/>
      <c r="AL160" s="384"/>
      <c r="AM160" s="384"/>
      <c r="AN160" s="384"/>
      <c r="AO160" s="384"/>
    </row>
    <row r="161" spans="1:41">
      <c r="A161" s="384"/>
      <c r="B161" s="384"/>
      <c r="C161" s="384"/>
      <c r="D161" s="384"/>
      <c r="E161" s="384"/>
      <c r="F161" s="384"/>
      <c r="G161" s="384"/>
      <c r="H161" s="384"/>
      <c r="I161" s="384"/>
      <c r="J161" s="384"/>
      <c r="K161" s="384"/>
      <c r="L161" s="384"/>
      <c r="M161" s="384"/>
      <c r="N161" s="384"/>
      <c r="O161" s="384"/>
      <c r="P161" s="384"/>
      <c r="Q161" s="384"/>
      <c r="R161" s="384"/>
      <c r="S161" s="384"/>
      <c r="T161" s="384"/>
      <c r="U161" s="384"/>
      <c r="V161" s="384"/>
      <c r="W161" s="384"/>
      <c r="X161" s="384"/>
      <c r="Y161" s="384"/>
      <c r="Z161" s="384"/>
      <c r="AA161" s="384"/>
      <c r="AB161" s="384"/>
      <c r="AC161" s="384"/>
      <c r="AD161" s="384"/>
      <c r="AE161" s="384"/>
      <c r="AF161" s="384"/>
      <c r="AG161" s="384"/>
      <c r="AH161" s="384"/>
      <c r="AI161" s="384"/>
      <c r="AJ161" s="384"/>
      <c r="AK161" s="384"/>
      <c r="AL161" s="384"/>
      <c r="AM161" s="384"/>
      <c r="AN161" s="384"/>
      <c r="AO161" s="384"/>
    </row>
    <row r="162" spans="1:41">
      <c r="A162" s="384"/>
      <c r="B162" s="384"/>
      <c r="C162" s="384"/>
      <c r="D162" s="384"/>
      <c r="E162" s="384"/>
      <c r="F162" s="384"/>
      <c r="G162" s="384"/>
      <c r="H162" s="384"/>
      <c r="I162" s="384"/>
      <c r="J162" s="384"/>
      <c r="K162" s="384"/>
      <c r="L162" s="384"/>
      <c r="M162" s="384"/>
      <c r="N162" s="384"/>
      <c r="O162" s="384"/>
      <c r="P162" s="384"/>
      <c r="Q162" s="384"/>
      <c r="R162" s="384"/>
      <c r="S162" s="384"/>
      <c r="T162" s="384"/>
      <c r="U162" s="384"/>
      <c r="V162" s="384"/>
      <c r="W162" s="384"/>
      <c r="X162" s="384"/>
      <c r="Y162" s="384"/>
      <c r="Z162" s="384"/>
      <c r="AA162" s="384"/>
      <c r="AB162" s="384"/>
      <c r="AC162" s="384"/>
      <c r="AD162" s="384"/>
      <c r="AE162" s="384"/>
      <c r="AF162" s="384"/>
      <c r="AG162" s="384"/>
      <c r="AH162" s="384"/>
      <c r="AI162" s="384"/>
      <c r="AJ162" s="384"/>
      <c r="AK162" s="384"/>
      <c r="AL162" s="384"/>
      <c r="AM162" s="384"/>
      <c r="AN162" s="384"/>
      <c r="AO162" s="384"/>
    </row>
    <row r="163" spans="1:41">
      <c r="A163" s="384"/>
      <c r="B163" s="384"/>
      <c r="C163" s="384"/>
      <c r="D163" s="384"/>
      <c r="E163" s="384"/>
      <c r="F163" s="384"/>
      <c r="G163" s="384"/>
      <c r="H163" s="384"/>
      <c r="I163" s="384"/>
      <c r="J163" s="384"/>
      <c r="K163" s="384"/>
      <c r="L163" s="384"/>
      <c r="M163" s="384"/>
      <c r="N163" s="384"/>
      <c r="O163" s="384"/>
      <c r="P163" s="384"/>
      <c r="Q163" s="384"/>
      <c r="R163" s="384"/>
      <c r="S163" s="384"/>
      <c r="T163" s="384"/>
      <c r="U163" s="384"/>
      <c r="V163" s="384"/>
      <c r="W163" s="384"/>
      <c r="X163" s="384"/>
      <c r="Y163" s="384"/>
      <c r="Z163" s="384"/>
      <c r="AA163" s="384"/>
      <c r="AB163" s="384"/>
      <c r="AC163" s="384"/>
      <c r="AD163" s="384"/>
      <c r="AE163" s="384"/>
      <c r="AF163" s="384"/>
      <c r="AG163" s="384"/>
      <c r="AH163" s="384"/>
      <c r="AI163" s="384"/>
      <c r="AJ163" s="384"/>
      <c r="AK163" s="384"/>
      <c r="AL163" s="384"/>
      <c r="AM163" s="384"/>
      <c r="AN163" s="384"/>
      <c r="AO163" s="384"/>
    </row>
    <row r="164" spans="1:41">
      <c r="A164" s="384"/>
      <c r="B164" s="384"/>
      <c r="C164" s="384"/>
      <c r="D164" s="384"/>
      <c r="E164" s="384"/>
      <c r="F164" s="384"/>
      <c r="G164" s="384"/>
      <c r="H164" s="384"/>
      <c r="I164" s="384"/>
      <c r="J164" s="384"/>
      <c r="K164" s="384"/>
      <c r="L164" s="384"/>
      <c r="M164" s="384"/>
      <c r="N164" s="384"/>
      <c r="O164" s="384"/>
      <c r="P164" s="384"/>
      <c r="Q164" s="384"/>
      <c r="R164" s="384"/>
      <c r="S164" s="384"/>
      <c r="T164" s="384"/>
      <c r="U164" s="384"/>
      <c r="V164" s="384"/>
      <c r="W164" s="384"/>
      <c r="X164" s="384"/>
      <c r="Y164" s="384"/>
      <c r="Z164" s="384"/>
      <c r="AA164" s="384"/>
      <c r="AB164" s="384"/>
      <c r="AC164" s="384"/>
      <c r="AD164" s="384"/>
      <c r="AE164" s="384"/>
      <c r="AF164" s="384"/>
      <c r="AG164" s="384"/>
      <c r="AH164" s="384"/>
      <c r="AI164" s="384"/>
      <c r="AJ164" s="384"/>
      <c r="AK164" s="384"/>
      <c r="AL164" s="384"/>
      <c r="AM164" s="384"/>
      <c r="AN164" s="384"/>
      <c r="AO164" s="384"/>
    </row>
    <row r="165" spans="1:41">
      <c r="A165" s="384"/>
      <c r="B165" s="384"/>
      <c r="C165" s="384"/>
      <c r="D165" s="384"/>
      <c r="E165" s="384"/>
      <c r="F165" s="384"/>
      <c r="G165" s="384"/>
      <c r="H165" s="384"/>
      <c r="I165" s="384"/>
      <c r="J165" s="384"/>
      <c r="K165" s="384"/>
      <c r="L165" s="384"/>
      <c r="M165" s="384"/>
      <c r="N165" s="384"/>
      <c r="O165" s="384"/>
      <c r="P165" s="384"/>
      <c r="Q165" s="384"/>
      <c r="R165" s="384"/>
      <c r="S165" s="384"/>
      <c r="T165" s="384"/>
      <c r="U165" s="384"/>
      <c r="V165" s="384"/>
      <c r="W165" s="384"/>
      <c r="X165" s="384"/>
      <c r="Y165" s="384"/>
      <c r="Z165" s="384"/>
      <c r="AA165" s="384"/>
      <c r="AB165" s="384"/>
      <c r="AC165" s="384"/>
      <c r="AD165" s="384"/>
      <c r="AE165" s="384"/>
      <c r="AF165" s="384"/>
      <c r="AG165" s="384"/>
      <c r="AH165" s="384"/>
      <c r="AI165" s="384"/>
      <c r="AJ165" s="384"/>
      <c r="AK165" s="384"/>
      <c r="AL165" s="384"/>
      <c r="AM165" s="384"/>
      <c r="AN165" s="384"/>
      <c r="AO165" s="384"/>
    </row>
    <row r="166" spans="1:41">
      <c r="A166" s="384"/>
      <c r="B166" s="384"/>
      <c r="C166" s="384"/>
      <c r="D166" s="384"/>
      <c r="E166" s="384"/>
      <c r="F166" s="384"/>
      <c r="G166" s="384"/>
      <c r="H166" s="384"/>
      <c r="I166" s="384"/>
      <c r="J166" s="384"/>
      <c r="K166" s="384"/>
      <c r="L166" s="384"/>
      <c r="M166" s="384"/>
      <c r="N166" s="384"/>
      <c r="O166" s="384"/>
      <c r="P166" s="384"/>
      <c r="Q166" s="384"/>
      <c r="R166" s="384"/>
      <c r="S166" s="384"/>
      <c r="T166" s="384"/>
      <c r="U166" s="384"/>
      <c r="V166" s="384"/>
      <c r="W166" s="384"/>
      <c r="X166" s="384"/>
      <c r="Y166" s="384"/>
      <c r="Z166" s="384"/>
      <c r="AA166" s="384"/>
      <c r="AB166" s="384"/>
      <c r="AC166" s="384"/>
      <c r="AD166" s="384"/>
      <c r="AE166" s="384"/>
      <c r="AF166" s="384"/>
      <c r="AG166" s="384"/>
      <c r="AH166" s="384"/>
      <c r="AI166" s="384"/>
      <c r="AJ166" s="384"/>
      <c r="AK166" s="384"/>
      <c r="AL166" s="384"/>
      <c r="AM166" s="384"/>
      <c r="AN166" s="384"/>
      <c r="AO166" s="384"/>
    </row>
    <row r="167" spans="1:41">
      <c r="A167" s="384"/>
      <c r="B167" s="384"/>
      <c r="C167" s="384"/>
      <c r="D167" s="384"/>
      <c r="E167" s="384"/>
      <c r="F167" s="384"/>
      <c r="G167" s="384"/>
      <c r="H167" s="384"/>
      <c r="I167" s="384"/>
      <c r="J167" s="384"/>
      <c r="K167" s="384"/>
      <c r="L167" s="384"/>
      <c r="M167" s="384"/>
      <c r="N167" s="384"/>
      <c r="O167" s="384"/>
      <c r="P167" s="384"/>
      <c r="Q167" s="384"/>
      <c r="R167" s="384"/>
      <c r="S167" s="384"/>
      <c r="T167" s="384"/>
      <c r="U167" s="384"/>
      <c r="V167" s="384"/>
      <c r="W167" s="384"/>
      <c r="X167" s="384"/>
      <c r="Y167" s="384"/>
      <c r="Z167" s="384"/>
      <c r="AA167" s="384"/>
      <c r="AB167" s="384"/>
      <c r="AC167" s="384"/>
      <c r="AD167" s="384"/>
      <c r="AE167" s="384"/>
      <c r="AF167" s="384"/>
      <c r="AG167" s="384"/>
      <c r="AH167" s="384"/>
      <c r="AI167" s="384"/>
      <c r="AJ167" s="384"/>
      <c r="AK167" s="384"/>
      <c r="AL167" s="384"/>
      <c r="AM167" s="384"/>
      <c r="AN167" s="384"/>
      <c r="AO167" s="384"/>
    </row>
    <row r="168" spans="1:41">
      <c r="A168" s="384"/>
      <c r="B168" s="384"/>
      <c r="C168" s="384"/>
      <c r="D168" s="384"/>
      <c r="E168" s="384"/>
      <c r="F168" s="384"/>
      <c r="G168" s="384"/>
      <c r="H168" s="384"/>
      <c r="I168" s="384"/>
      <c r="J168" s="384"/>
      <c r="K168" s="384"/>
      <c r="L168" s="384"/>
      <c r="M168" s="384"/>
      <c r="N168" s="384"/>
      <c r="O168" s="384"/>
      <c r="P168" s="384"/>
      <c r="Q168" s="384"/>
      <c r="R168" s="384"/>
      <c r="S168" s="384"/>
      <c r="T168" s="384"/>
      <c r="U168" s="384"/>
      <c r="V168" s="384"/>
      <c r="W168" s="384"/>
      <c r="X168" s="384"/>
      <c r="Y168" s="384"/>
      <c r="Z168" s="384"/>
      <c r="AA168" s="384"/>
      <c r="AB168" s="384"/>
      <c r="AC168" s="384"/>
      <c r="AD168" s="384"/>
      <c r="AE168" s="384"/>
      <c r="AF168" s="384"/>
      <c r="AG168" s="384"/>
      <c r="AH168" s="384"/>
      <c r="AI168" s="384"/>
      <c r="AJ168" s="384"/>
      <c r="AK168" s="384"/>
      <c r="AL168" s="384"/>
      <c r="AM168" s="384"/>
      <c r="AN168" s="384"/>
      <c r="AO168" s="384"/>
    </row>
    <row r="169" spans="1:41">
      <c r="A169" s="384"/>
      <c r="B169" s="384"/>
      <c r="C169" s="384"/>
      <c r="D169" s="384"/>
      <c r="E169" s="384"/>
      <c r="F169" s="384"/>
      <c r="G169" s="384"/>
      <c r="H169" s="384"/>
      <c r="I169" s="384"/>
      <c r="J169" s="384"/>
      <c r="K169" s="384"/>
      <c r="L169" s="384"/>
      <c r="M169" s="384"/>
      <c r="N169" s="384"/>
      <c r="O169" s="384"/>
      <c r="P169" s="384"/>
      <c r="Q169" s="384"/>
      <c r="R169" s="384"/>
      <c r="S169" s="384"/>
      <c r="T169" s="384"/>
      <c r="U169" s="384"/>
      <c r="V169" s="384"/>
      <c r="W169" s="384"/>
      <c r="X169" s="384"/>
      <c r="Y169" s="384"/>
      <c r="Z169" s="384"/>
      <c r="AA169" s="384"/>
      <c r="AB169" s="384"/>
      <c r="AC169" s="384"/>
      <c r="AD169" s="384"/>
      <c r="AE169" s="384"/>
      <c r="AF169" s="384"/>
      <c r="AG169" s="384"/>
      <c r="AH169" s="384"/>
      <c r="AI169" s="384"/>
      <c r="AJ169" s="384"/>
      <c r="AK169" s="384"/>
      <c r="AL169" s="384"/>
      <c r="AM169" s="384"/>
      <c r="AN169" s="384"/>
      <c r="AO169" s="384"/>
    </row>
    <row r="170" spans="1:41">
      <c r="A170" s="384"/>
      <c r="B170" s="384"/>
      <c r="C170" s="384"/>
      <c r="D170" s="384"/>
      <c r="E170" s="384"/>
      <c r="F170" s="384"/>
      <c r="G170" s="384"/>
      <c r="H170" s="384"/>
      <c r="I170" s="384"/>
      <c r="J170" s="384"/>
      <c r="K170" s="384"/>
      <c r="L170" s="384"/>
      <c r="M170" s="384"/>
      <c r="N170" s="384"/>
      <c r="O170" s="384"/>
      <c r="P170" s="384"/>
      <c r="Q170" s="384"/>
      <c r="R170" s="384"/>
      <c r="S170" s="384"/>
      <c r="T170" s="384"/>
      <c r="U170" s="384"/>
      <c r="V170" s="384"/>
      <c r="W170" s="384"/>
      <c r="X170" s="384"/>
      <c r="Y170" s="384"/>
      <c r="Z170" s="384"/>
      <c r="AA170" s="384"/>
      <c r="AB170" s="384"/>
      <c r="AC170" s="384"/>
      <c r="AD170" s="384"/>
      <c r="AE170" s="384"/>
      <c r="AF170" s="384"/>
      <c r="AG170" s="384"/>
      <c r="AH170" s="384"/>
      <c r="AI170" s="384"/>
      <c r="AJ170" s="384"/>
      <c r="AK170" s="384"/>
      <c r="AL170" s="384"/>
      <c r="AM170" s="384"/>
      <c r="AN170" s="384"/>
      <c r="AO170" s="384"/>
    </row>
    <row r="171" spans="1:41">
      <c r="A171" s="384"/>
      <c r="B171" s="384"/>
      <c r="C171" s="384"/>
      <c r="D171" s="384"/>
      <c r="E171" s="384"/>
      <c r="F171" s="384"/>
      <c r="G171" s="384"/>
      <c r="H171" s="384"/>
      <c r="I171" s="384"/>
      <c r="J171" s="384"/>
      <c r="K171" s="384"/>
      <c r="L171" s="384"/>
      <c r="M171" s="384"/>
      <c r="N171" s="384"/>
      <c r="O171" s="384"/>
      <c r="P171" s="384"/>
      <c r="Q171" s="384"/>
      <c r="R171" s="384"/>
      <c r="S171" s="384"/>
      <c r="T171" s="384"/>
      <c r="U171" s="384"/>
      <c r="V171" s="384"/>
      <c r="W171" s="384"/>
      <c r="X171" s="384"/>
      <c r="Y171" s="384"/>
      <c r="Z171" s="384"/>
      <c r="AA171" s="384"/>
      <c r="AB171" s="384"/>
      <c r="AC171" s="384"/>
      <c r="AD171" s="384"/>
      <c r="AE171" s="384"/>
      <c r="AF171" s="384"/>
      <c r="AG171" s="384"/>
      <c r="AH171" s="384"/>
      <c r="AI171" s="384"/>
      <c r="AJ171" s="384"/>
      <c r="AK171" s="384"/>
      <c r="AL171" s="384"/>
      <c r="AM171" s="384"/>
      <c r="AN171" s="384"/>
      <c r="AO171" s="384"/>
    </row>
    <row r="172" spans="1:41">
      <c r="A172" s="384"/>
      <c r="B172" s="384"/>
      <c r="C172" s="384"/>
      <c r="D172" s="384"/>
      <c r="E172" s="384"/>
      <c r="F172" s="384"/>
      <c r="G172" s="384"/>
      <c r="H172" s="384"/>
      <c r="I172" s="384"/>
      <c r="J172" s="384"/>
      <c r="K172" s="384"/>
      <c r="L172" s="384"/>
      <c r="M172" s="384"/>
      <c r="N172" s="384"/>
      <c r="O172" s="384"/>
      <c r="P172" s="384"/>
      <c r="Q172" s="384"/>
      <c r="R172" s="384"/>
      <c r="S172" s="384"/>
      <c r="T172" s="384"/>
      <c r="U172" s="384"/>
      <c r="V172" s="384"/>
      <c r="W172" s="384"/>
      <c r="X172" s="384"/>
      <c r="Y172" s="384"/>
      <c r="Z172" s="384"/>
      <c r="AA172" s="384"/>
      <c r="AB172" s="384"/>
      <c r="AC172" s="384"/>
      <c r="AD172" s="384"/>
      <c r="AE172" s="384"/>
      <c r="AF172" s="384"/>
      <c r="AG172" s="384"/>
      <c r="AH172" s="384"/>
      <c r="AI172" s="384"/>
      <c r="AJ172" s="384"/>
      <c r="AK172" s="384"/>
      <c r="AL172" s="384"/>
      <c r="AM172" s="384"/>
      <c r="AN172" s="384"/>
      <c r="AO172" s="384"/>
    </row>
    <row r="173" spans="1:41">
      <c r="A173" s="384"/>
      <c r="B173" s="384"/>
      <c r="C173" s="384"/>
      <c r="D173" s="384"/>
      <c r="E173" s="384"/>
      <c r="F173" s="384"/>
      <c r="G173" s="384"/>
      <c r="H173" s="384"/>
      <c r="I173" s="384"/>
      <c r="J173" s="384"/>
      <c r="K173" s="384"/>
      <c r="L173" s="384"/>
      <c r="M173" s="384"/>
      <c r="N173" s="384"/>
      <c r="O173" s="384"/>
      <c r="P173" s="384"/>
      <c r="Q173" s="384"/>
      <c r="R173" s="384"/>
      <c r="S173" s="384"/>
      <c r="T173" s="384"/>
      <c r="U173" s="384"/>
      <c r="V173" s="384"/>
      <c r="W173" s="384"/>
      <c r="X173" s="384"/>
      <c r="Y173" s="384"/>
      <c r="Z173" s="384"/>
      <c r="AA173" s="384"/>
      <c r="AB173" s="384"/>
      <c r="AC173" s="384"/>
      <c r="AD173" s="384"/>
      <c r="AE173" s="384"/>
      <c r="AF173" s="384"/>
      <c r="AG173" s="384"/>
      <c r="AH173" s="384"/>
      <c r="AI173" s="384"/>
      <c r="AJ173" s="384"/>
      <c r="AK173" s="384"/>
      <c r="AL173" s="384"/>
      <c r="AM173" s="384"/>
      <c r="AN173" s="384"/>
      <c r="AO173" s="384"/>
    </row>
    <row r="174" spans="1:41">
      <c r="A174" s="384"/>
      <c r="B174" s="384"/>
      <c r="C174" s="384"/>
      <c r="D174" s="384"/>
      <c r="E174" s="384"/>
      <c r="F174" s="384"/>
      <c r="G174" s="384"/>
      <c r="H174" s="384"/>
      <c r="I174" s="384"/>
      <c r="J174" s="384"/>
      <c r="K174" s="384"/>
      <c r="L174" s="384"/>
      <c r="M174" s="384"/>
      <c r="N174" s="384"/>
      <c r="O174" s="384"/>
      <c r="P174" s="384"/>
      <c r="Q174" s="384"/>
      <c r="R174" s="384"/>
      <c r="S174" s="384"/>
      <c r="T174" s="384"/>
      <c r="U174" s="384"/>
      <c r="V174" s="384"/>
      <c r="W174" s="384"/>
      <c r="X174" s="384"/>
      <c r="Y174" s="384"/>
      <c r="Z174" s="384"/>
      <c r="AA174" s="384"/>
      <c r="AB174" s="384"/>
      <c r="AC174" s="384"/>
      <c r="AD174" s="384"/>
      <c r="AE174" s="384"/>
      <c r="AF174" s="384"/>
      <c r="AG174" s="384"/>
      <c r="AH174" s="384"/>
      <c r="AI174" s="384"/>
      <c r="AJ174" s="384"/>
      <c r="AK174" s="384"/>
      <c r="AL174" s="384"/>
      <c r="AM174" s="384"/>
      <c r="AN174" s="384"/>
      <c r="AO174" s="384"/>
    </row>
    <row r="175" spans="1:41">
      <c r="A175" s="384"/>
      <c r="B175" s="384"/>
      <c r="C175" s="384"/>
      <c r="D175" s="384"/>
      <c r="E175" s="384"/>
      <c r="F175" s="384"/>
      <c r="G175" s="384"/>
      <c r="H175" s="384"/>
      <c r="I175" s="384"/>
      <c r="J175" s="384"/>
      <c r="K175" s="384"/>
      <c r="L175" s="384"/>
      <c r="M175" s="384"/>
      <c r="N175" s="384"/>
      <c r="O175" s="384"/>
      <c r="P175" s="384"/>
      <c r="Q175" s="384"/>
      <c r="R175" s="384"/>
      <c r="S175" s="384"/>
      <c r="T175" s="384"/>
      <c r="U175" s="384"/>
      <c r="V175" s="384"/>
      <c r="W175" s="384"/>
      <c r="X175" s="384"/>
      <c r="Y175" s="384"/>
      <c r="Z175" s="384"/>
      <c r="AA175" s="384"/>
      <c r="AB175" s="384"/>
      <c r="AC175" s="384"/>
      <c r="AD175" s="384"/>
      <c r="AE175" s="384"/>
      <c r="AF175" s="384"/>
      <c r="AG175" s="384"/>
      <c r="AH175" s="384"/>
      <c r="AI175" s="384"/>
      <c r="AJ175" s="384"/>
      <c r="AK175" s="384"/>
      <c r="AL175" s="384"/>
      <c r="AM175" s="384"/>
      <c r="AN175" s="384"/>
      <c r="AO175" s="384"/>
    </row>
    <row r="176" spans="1:41">
      <c r="A176" s="384"/>
      <c r="B176" s="384"/>
      <c r="C176" s="384"/>
      <c r="D176" s="384"/>
      <c r="E176" s="384"/>
      <c r="F176" s="384"/>
      <c r="G176" s="384"/>
      <c r="H176" s="384"/>
      <c r="I176" s="384"/>
      <c r="J176" s="384"/>
      <c r="K176" s="384"/>
      <c r="L176" s="384"/>
      <c r="M176" s="384"/>
      <c r="N176" s="384"/>
      <c r="O176" s="384"/>
      <c r="P176" s="384"/>
      <c r="Q176" s="384"/>
      <c r="R176" s="384"/>
      <c r="S176" s="384"/>
      <c r="T176" s="384"/>
      <c r="U176" s="384"/>
      <c r="V176" s="384"/>
      <c r="W176" s="384"/>
      <c r="X176" s="384"/>
      <c r="Y176" s="384"/>
      <c r="Z176" s="384"/>
      <c r="AA176" s="384"/>
      <c r="AB176" s="384"/>
      <c r="AC176" s="384"/>
      <c r="AD176" s="384"/>
      <c r="AE176" s="384"/>
      <c r="AF176" s="384"/>
      <c r="AG176" s="384"/>
      <c r="AH176" s="384"/>
      <c r="AI176" s="384"/>
      <c r="AJ176" s="384"/>
      <c r="AK176" s="384"/>
      <c r="AL176" s="384"/>
      <c r="AM176" s="384"/>
      <c r="AN176" s="384"/>
      <c r="AO176" s="384"/>
    </row>
    <row r="177" spans="1:41">
      <c r="A177" s="384"/>
      <c r="B177" s="384"/>
      <c r="C177" s="384"/>
      <c r="D177" s="384"/>
      <c r="E177" s="384"/>
      <c r="F177" s="384"/>
      <c r="G177" s="384"/>
      <c r="H177" s="384"/>
      <c r="I177" s="384"/>
      <c r="J177" s="384"/>
      <c r="K177" s="384"/>
      <c r="L177" s="384"/>
      <c r="M177" s="384"/>
      <c r="N177" s="384"/>
      <c r="O177" s="384"/>
      <c r="P177" s="384"/>
      <c r="Q177" s="384"/>
      <c r="R177" s="384"/>
      <c r="S177" s="384"/>
      <c r="T177" s="384"/>
      <c r="U177" s="384"/>
      <c r="V177" s="384"/>
      <c r="W177" s="384"/>
      <c r="X177" s="384"/>
      <c r="Y177" s="384"/>
      <c r="Z177" s="384"/>
      <c r="AA177" s="384"/>
      <c r="AB177" s="384"/>
      <c r="AC177" s="384"/>
      <c r="AD177" s="384"/>
      <c r="AE177" s="384"/>
      <c r="AF177" s="384"/>
      <c r="AG177" s="384"/>
      <c r="AH177" s="384"/>
      <c r="AI177" s="384"/>
      <c r="AJ177" s="384"/>
      <c r="AK177" s="384"/>
      <c r="AL177" s="384"/>
      <c r="AM177" s="384"/>
      <c r="AN177" s="384"/>
      <c r="AO177" s="384"/>
    </row>
    <row r="178" spans="1:41">
      <c r="A178" s="384"/>
      <c r="B178" s="384"/>
      <c r="C178" s="384"/>
      <c r="D178" s="384"/>
      <c r="E178" s="384"/>
      <c r="F178" s="384"/>
      <c r="G178" s="384"/>
      <c r="H178" s="384"/>
      <c r="I178" s="384"/>
      <c r="J178" s="384"/>
      <c r="K178" s="384"/>
      <c r="L178" s="384"/>
      <c r="M178" s="384"/>
      <c r="N178" s="384"/>
      <c r="O178" s="384"/>
      <c r="P178" s="384"/>
      <c r="Q178" s="384"/>
      <c r="R178" s="384"/>
      <c r="S178" s="384"/>
      <c r="T178" s="384"/>
      <c r="U178" s="384"/>
      <c r="V178" s="384"/>
      <c r="W178" s="384"/>
      <c r="X178" s="384"/>
      <c r="Y178" s="384"/>
      <c r="Z178" s="384"/>
      <c r="AA178" s="384"/>
      <c r="AB178" s="384"/>
      <c r="AC178" s="384"/>
      <c r="AD178" s="384"/>
      <c r="AE178" s="384"/>
      <c r="AF178" s="384"/>
      <c r="AG178" s="384"/>
      <c r="AH178" s="384"/>
      <c r="AI178" s="384"/>
      <c r="AJ178" s="384"/>
      <c r="AK178" s="384"/>
      <c r="AL178" s="384"/>
      <c r="AM178" s="384"/>
      <c r="AN178" s="384"/>
      <c r="AO178" s="384"/>
    </row>
    <row r="179" spans="1:41">
      <c r="A179" s="384"/>
      <c r="B179" s="384"/>
      <c r="C179" s="384"/>
      <c r="D179" s="384"/>
      <c r="E179" s="384"/>
      <c r="F179" s="384"/>
      <c r="G179" s="384"/>
      <c r="H179" s="384"/>
      <c r="I179" s="384"/>
      <c r="J179" s="384"/>
      <c r="K179" s="384"/>
      <c r="L179" s="384"/>
      <c r="M179" s="384"/>
      <c r="N179" s="384"/>
      <c r="O179" s="384"/>
      <c r="P179" s="384"/>
      <c r="Q179" s="384"/>
      <c r="R179" s="384"/>
      <c r="S179" s="384"/>
      <c r="T179" s="384"/>
      <c r="U179" s="384"/>
      <c r="V179" s="384"/>
      <c r="W179" s="384"/>
      <c r="X179" s="384"/>
      <c r="Y179" s="384"/>
      <c r="Z179" s="384"/>
      <c r="AA179" s="384"/>
      <c r="AB179" s="384"/>
      <c r="AC179" s="384"/>
      <c r="AD179" s="384"/>
      <c r="AE179" s="384"/>
      <c r="AF179" s="384"/>
      <c r="AG179" s="384"/>
      <c r="AH179" s="384"/>
      <c r="AI179" s="384"/>
      <c r="AJ179" s="384"/>
      <c r="AK179" s="384"/>
      <c r="AL179" s="384"/>
      <c r="AM179" s="384"/>
      <c r="AN179" s="384"/>
      <c r="AO179" s="384"/>
    </row>
    <row r="180" spans="1:41">
      <c r="A180" s="384"/>
      <c r="B180" s="384"/>
      <c r="C180" s="384"/>
      <c r="D180" s="384"/>
      <c r="E180" s="384"/>
      <c r="F180" s="384"/>
      <c r="G180" s="384"/>
      <c r="H180" s="384"/>
      <c r="I180" s="384"/>
      <c r="J180" s="384"/>
      <c r="K180" s="384"/>
      <c r="L180" s="384"/>
      <c r="M180" s="384"/>
      <c r="N180" s="384"/>
      <c r="O180" s="384"/>
      <c r="P180" s="384"/>
      <c r="Q180" s="384"/>
      <c r="R180" s="384"/>
      <c r="S180" s="384"/>
      <c r="T180" s="384"/>
      <c r="U180" s="384"/>
      <c r="V180" s="384"/>
      <c r="W180" s="384"/>
      <c r="X180" s="384"/>
      <c r="Y180" s="384"/>
      <c r="Z180" s="384"/>
      <c r="AA180" s="384"/>
      <c r="AB180" s="384"/>
      <c r="AC180" s="384"/>
      <c r="AD180" s="384"/>
      <c r="AE180" s="384"/>
      <c r="AF180" s="384"/>
      <c r="AG180" s="384"/>
      <c r="AH180" s="384"/>
      <c r="AI180" s="384"/>
      <c r="AJ180" s="384"/>
      <c r="AK180" s="384"/>
      <c r="AL180" s="384"/>
      <c r="AM180" s="384"/>
      <c r="AN180" s="384"/>
      <c r="AO180" s="384"/>
    </row>
    <row r="181" spans="1:41">
      <c r="A181" s="384"/>
      <c r="B181" s="384"/>
      <c r="C181" s="384"/>
      <c r="D181" s="384"/>
      <c r="E181" s="384"/>
      <c r="F181" s="384"/>
      <c r="G181" s="384"/>
      <c r="H181" s="384"/>
      <c r="I181" s="384"/>
      <c r="J181" s="384"/>
      <c r="K181" s="384"/>
      <c r="L181" s="384"/>
      <c r="M181" s="384"/>
      <c r="N181" s="384"/>
      <c r="O181" s="384"/>
      <c r="P181" s="384"/>
      <c r="Q181" s="384"/>
      <c r="R181" s="384"/>
      <c r="S181" s="384"/>
      <c r="T181" s="384"/>
      <c r="U181" s="384"/>
      <c r="V181" s="384"/>
      <c r="W181" s="384"/>
      <c r="X181" s="384"/>
      <c r="Y181" s="384"/>
      <c r="Z181" s="384"/>
      <c r="AA181" s="384"/>
      <c r="AB181" s="384"/>
      <c r="AC181" s="384"/>
      <c r="AD181" s="384"/>
      <c r="AE181" s="384"/>
      <c r="AF181" s="384"/>
      <c r="AG181" s="384"/>
      <c r="AH181" s="384"/>
      <c r="AI181" s="384"/>
      <c r="AJ181" s="384"/>
      <c r="AK181" s="384"/>
      <c r="AL181" s="384"/>
      <c r="AM181" s="384"/>
      <c r="AN181" s="384"/>
      <c r="AO181" s="384"/>
    </row>
    <row r="182" spans="1:41">
      <c r="A182" s="384"/>
      <c r="B182" s="384"/>
      <c r="C182" s="384"/>
      <c r="D182" s="384"/>
      <c r="E182" s="384"/>
      <c r="F182" s="384"/>
      <c r="G182" s="384"/>
      <c r="H182" s="384"/>
      <c r="I182" s="384"/>
      <c r="J182" s="384"/>
      <c r="K182" s="384"/>
      <c r="L182" s="384"/>
      <c r="M182" s="384"/>
      <c r="N182" s="384"/>
      <c r="O182" s="384"/>
      <c r="P182" s="384"/>
      <c r="Q182" s="384"/>
      <c r="R182" s="384"/>
      <c r="S182" s="384"/>
      <c r="T182" s="384"/>
      <c r="U182" s="384"/>
      <c r="V182" s="384"/>
      <c r="W182" s="384"/>
      <c r="X182" s="384"/>
      <c r="Y182" s="384"/>
      <c r="Z182" s="384"/>
      <c r="AA182" s="384"/>
      <c r="AB182" s="384"/>
      <c r="AC182" s="384"/>
      <c r="AD182" s="384"/>
      <c r="AE182" s="384"/>
      <c r="AF182" s="384"/>
      <c r="AG182" s="384"/>
      <c r="AH182" s="384"/>
      <c r="AI182" s="384"/>
      <c r="AJ182" s="384"/>
      <c r="AK182" s="384"/>
      <c r="AL182" s="384"/>
      <c r="AM182" s="384"/>
      <c r="AN182" s="384"/>
      <c r="AO182" s="384"/>
    </row>
    <row r="183" spans="1:41">
      <c r="A183" s="384"/>
      <c r="B183" s="384"/>
      <c r="C183" s="384"/>
      <c r="D183" s="384"/>
      <c r="E183" s="384"/>
      <c r="F183" s="384"/>
      <c r="G183" s="384"/>
      <c r="H183" s="384"/>
      <c r="I183" s="384"/>
      <c r="J183" s="384"/>
      <c r="K183" s="384"/>
      <c r="L183" s="384"/>
      <c r="M183" s="384"/>
      <c r="N183" s="384"/>
      <c r="O183" s="384"/>
      <c r="P183" s="384"/>
      <c r="Q183" s="384"/>
      <c r="R183" s="384"/>
      <c r="S183" s="384"/>
      <c r="T183" s="384"/>
      <c r="U183" s="384"/>
      <c r="V183" s="384"/>
      <c r="W183" s="384"/>
      <c r="X183" s="384"/>
      <c r="Y183" s="384"/>
      <c r="Z183" s="384"/>
      <c r="AA183" s="384"/>
      <c r="AB183" s="384"/>
      <c r="AC183" s="384"/>
      <c r="AD183" s="384"/>
      <c r="AE183" s="384"/>
      <c r="AF183" s="384"/>
      <c r="AG183" s="384"/>
      <c r="AH183" s="384"/>
      <c r="AI183" s="384"/>
      <c r="AJ183" s="384"/>
      <c r="AK183" s="384"/>
      <c r="AL183" s="384"/>
      <c r="AM183" s="384"/>
      <c r="AN183" s="384"/>
      <c r="AO183" s="384"/>
    </row>
    <row r="184" spans="1:41">
      <c r="A184" s="384"/>
      <c r="B184" s="384"/>
      <c r="C184" s="384"/>
      <c r="D184" s="384"/>
      <c r="E184" s="384"/>
      <c r="F184" s="384"/>
      <c r="G184" s="384"/>
      <c r="H184" s="384"/>
      <c r="I184" s="384"/>
      <c r="J184" s="384"/>
      <c r="K184" s="384"/>
      <c r="L184" s="384"/>
      <c r="M184" s="384"/>
      <c r="N184" s="384"/>
      <c r="O184" s="384"/>
      <c r="P184" s="384"/>
      <c r="Q184" s="384"/>
      <c r="R184" s="384"/>
      <c r="S184" s="384"/>
      <c r="T184" s="384"/>
      <c r="U184" s="384"/>
      <c r="V184" s="384"/>
      <c r="W184" s="384"/>
      <c r="X184" s="384"/>
      <c r="Y184" s="384"/>
      <c r="Z184" s="384"/>
      <c r="AA184" s="384"/>
      <c r="AB184" s="384"/>
      <c r="AC184" s="384"/>
      <c r="AD184" s="384"/>
      <c r="AE184" s="384"/>
      <c r="AF184" s="384"/>
      <c r="AG184" s="384"/>
      <c r="AH184" s="384"/>
      <c r="AI184" s="384"/>
      <c r="AJ184" s="384"/>
      <c r="AK184" s="384"/>
      <c r="AL184" s="384"/>
      <c r="AM184" s="384"/>
      <c r="AN184" s="384"/>
      <c r="AO184" s="384"/>
    </row>
    <row r="185" spans="1:41">
      <c r="A185" s="384"/>
      <c r="B185" s="384"/>
      <c r="C185" s="384"/>
      <c r="D185" s="384"/>
      <c r="E185" s="384"/>
      <c r="F185" s="384"/>
      <c r="G185" s="384"/>
      <c r="H185" s="384"/>
      <c r="I185" s="384"/>
      <c r="J185" s="384"/>
      <c r="K185" s="384"/>
      <c r="L185" s="384"/>
      <c r="M185" s="384"/>
      <c r="N185" s="384"/>
      <c r="O185" s="384"/>
      <c r="P185" s="384"/>
      <c r="Q185" s="384"/>
      <c r="R185" s="384"/>
      <c r="S185" s="384"/>
      <c r="T185" s="384"/>
      <c r="U185" s="384"/>
      <c r="V185" s="384"/>
      <c r="W185" s="384"/>
      <c r="X185" s="384"/>
      <c r="Y185" s="384"/>
      <c r="Z185" s="384"/>
      <c r="AA185" s="384"/>
      <c r="AB185" s="384"/>
      <c r="AC185" s="384"/>
      <c r="AD185" s="384"/>
      <c r="AE185" s="384"/>
      <c r="AF185" s="384"/>
      <c r="AG185" s="384"/>
      <c r="AH185" s="384"/>
      <c r="AI185" s="384"/>
      <c r="AJ185" s="384"/>
      <c r="AK185" s="384"/>
      <c r="AL185" s="384"/>
      <c r="AM185" s="384"/>
      <c r="AN185" s="384"/>
      <c r="AO185" s="384"/>
    </row>
    <row r="186" spans="1:41">
      <c r="A186" s="384"/>
      <c r="B186" s="384"/>
      <c r="C186" s="384"/>
      <c r="D186" s="384"/>
      <c r="E186" s="384"/>
      <c r="F186" s="384"/>
      <c r="G186" s="384"/>
      <c r="H186" s="384"/>
      <c r="I186" s="384"/>
      <c r="J186" s="384"/>
      <c r="K186" s="384"/>
      <c r="L186" s="384"/>
      <c r="M186" s="384"/>
      <c r="N186" s="384"/>
      <c r="O186" s="384"/>
      <c r="P186" s="384"/>
      <c r="Q186" s="384"/>
      <c r="R186" s="384"/>
      <c r="S186" s="384"/>
      <c r="T186" s="384"/>
      <c r="U186" s="384"/>
      <c r="V186" s="384"/>
      <c r="W186" s="384"/>
      <c r="X186" s="384"/>
      <c r="Y186" s="384"/>
      <c r="Z186" s="384"/>
      <c r="AA186" s="384"/>
      <c r="AB186" s="384"/>
      <c r="AC186" s="384"/>
      <c r="AD186" s="384"/>
      <c r="AE186" s="384"/>
      <c r="AF186" s="384"/>
      <c r="AG186" s="384"/>
      <c r="AH186" s="384"/>
      <c r="AI186" s="384"/>
      <c r="AJ186" s="384"/>
      <c r="AK186" s="384"/>
      <c r="AL186" s="384"/>
      <c r="AM186" s="384"/>
      <c r="AN186" s="384"/>
      <c r="AO186" s="384"/>
    </row>
    <row r="187" spans="1:41">
      <c r="A187" s="384"/>
      <c r="B187" s="384"/>
      <c r="C187" s="384"/>
      <c r="D187" s="384"/>
      <c r="E187" s="384"/>
      <c r="F187" s="384"/>
      <c r="G187" s="384"/>
      <c r="H187" s="384"/>
      <c r="I187" s="384"/>
      <c r="J187" s="384"/>
      <c r="K187" s="384"/>
      <c r="L187" s="384"/>
      <c r="M187" s="384"/>
      <c r="N187" s="384"/>
      <c r="O187" s="384"/>
      <c r="P187" s="384"/>
      <c r="Q187" s="384"/>
      <c r="R187" s="384"/>
      <c r="S187" s="384"/>
      <c r="T187" s="384"/>
      <c r="U187" s="384"/>
      <c r="V187" s="384"/>
      <c r="W187" s="384"/>
      <c r="X187" s="384"/>
      <c r="Y187" s="384"/>
      <c r="Z187" s="384"/>
      <c r="AA187" s="384"/>
      <c r="AB187" s="384"/>
      <c r="AC187" s="384"/>
      <c r="AD187" s="384"/>
      <c r="AE187" s="384"/>
      <c r="AF187" s="384"/>
      <c r="AG187" s="384"/>
      <c r="AH187" s="384"/>
      <c r="AI187" s="384"/>
      <c r="AJ187" s="384"/>
      <c r="AK187" s="384"/>
      <c r="AL187" s="384"/>
      <c r="AM187" s="384"/>
      <c r="AN187" s="384"/>
      <c r="AO187" s="384"/>
    </row>
    <row r="188" spans="1:41">
      <c r="A188" s="384"/>
      <c r="B188" s="384"/>
      <c r="C188" s="384"/>
      <c r="D188" s="384"/>
      <c r="E188" s="384"/>
      <c r="F188" s="384"/>
      <c r="G188" s="384"/>
      <c r="H188" s="384"/>
      <c r="I188" s="384"/>
      <c r="J188" s="384"/>
      <c r="K188" s="384"/>
      <c r="L188" s="384"/>
      <c r="M188" s="384"/>
      <c r="N188" s="384"/>
      <c r="O188" s="384"/>
      <c r="P188" s="384"/>
      <c r="Q188" s="384"/>
      <c r="R188" s="384"/>
      <c r="S188" s="384"/>
      <c r="T188" s="384"/>
      <c r="U188" s="384"/>
      <c r="V188" s="384"/>
      <c r="W188" s="384"/>
      <c r="X188" s="384"/>
      <c r="Y188" s="384"/>
      <c r="Z188" s="384"/>
      <c r="AA188" s="384"/>
      <c r="AB188" s="384"/>
      <c r="AC188" s="384"/>
      <c r="AD188" s="384"/>
      <c r="AE188" s="384"/>
      <c r="AF188" s="384"/>
      <c r="AG188" s="384"/>
      <c r="AH188" s="384"/>
      <c r="AI188" s="384"/>
      <c r="AJ188" s="384"/>
      <c r="AK188" s="384"/>
      <c r="AL188" s="384"/>
      <c r="AM188" s="384"/>
      <c r="AN188" s="384"/>
      <c r="AO188" s="384"/>
    </row>
    <row r="189" spans="1:41">
      <c r="A189" s="384"/>
      <c r="B189" s="384"/>
      <c r="C189" s="384"/>
      <c r="D189" s="384"/>
      <c r="E189" s="384"/>
      <c r="F189" s="384"/>
      <c r="G189" s="384"/>
      <c r="H189" s="384"/>
      <c r="I189" s="384"/>
      <c r="J189" s="384"/>
      <c r="K189" s="384"/>
      <c r="L189" s="384"/>
      <c r="M189" s="384"/>
      <c r="N189" s="384"/>
      <c r="O189" s="384"/>
      <c r="P189" s="384"/>
      <c r="Q189" s="384"/>
      <c r="R189" s="384"/>
      <c r="S189" s="384"/>
      <c r="T189" s="384"/>
      <c r="U189" s="384"/>
      <c r="V189" s="384"/>
      <c r="W189" s="384"/>
      <c r="X189" s="384"/>
      <c r="Y189" s="384"/>
      <c r="Z189" s="384"/>
      <c r="AA189" s="384"/>
      <c r="AB189" s="384"/>
      <c r="AC189" s="384"/>
      <c r="AD189" s="384"/>
      <c r="AE189" s="384"/>
      <c r="AF189" s="384"/>
      <c r="AG189" s="384"/>
      <c r="AH189" s="384"/>
      <c r="AI189" s="384"/>
      <c r="AJ189" s="384"/>
      <c r="AK189" s="384"/>
      <c r="AL189" s="384"/>
      <c r="AM189" s="384"/>
      <c r="AN189" s="384"/>
      <c r="AO189" s="384"/>
    </row>
    <row r="190" spans="1:41">
      <c r="A190" s="384"/>
      <c r="B190" s="384"/>
      <c r="C190" s="384"/>
      <c r="D190" s="384"/>
      <c r="E190" s="384"/>
      <c r="F190" s="384"/>
      <c r="G190" s="384"/>
      <c r="H190" s="384"/>
      <c r="I190" s="384"/>
      <c r="J190" s="384"/>
      <c r="K190" s="384"/>
      <c r="L190" s="384"/>
      <c r="M190" s="384"/>
      <c r="N190" s="384"/>
      <c r="O190" s="384"/>
      <c r="P190" s="384"/>
      <c r="Q190" s="384"/>
      <c r="R190" s="384"/>
      <c r="S190" s="384"/>
      <c r="T190" s="384"/>
      <c r="U190" s="384"/>
      <c r="V190" s="384"/>
      <c r="W190" s="384"/>
      <c r="X190" s="384"/>
      <c r="Y190" s="384"/>
      <c r="Z190" s="384"/>
      <c r="AA190" s="384"/>
      <c r="AB190" s="384"/>
      <c r="AC190" s="384"/>
      <c r="AD190" s="384"/>
      <c r="AE190" s="384"/>
      <c r="AF190" s="384"/>
      <c r="AG190" s="384"/>
      <c r="AH190" s="384"/>
      <c r="AI190" s="384"/>
      <c r="AJ190" s="384"/>
      <c r="AK190" s="384"/>
      <c r="AL190" s="384"/>
      <c r="AM190" s="384"/>
      <c r="AN190" s="384"/>
      <c r="AO190" s="384"/>
    </row>
    <row r="191" spans="1:41">
      <c r="A191" s="384"/>
      <c r="B191" s="384"/>
      <c r="C191" s="384"/>
      <c r="D191" s="384"/>
      <c r="E191" s="384"/>
      <c r="F191" s="384"/>
      <c r="G191" s="384"/>
      <c r="H191" s="384"/>
      <c r="I191" s="384"/>
      <c r="J191" s="384"/>
      <c r="K191" s="384"/>
      <c r="L191" s="384"/>
      <c r="M191" s="384"/>
      <c r="N191" s="384"/>
      <c r="O191" s="384"/>
      <c r="P191" s="384"/>
      <c r="Q191" s="384"/>
      <c r="R191" s="384"/>
      <c r="S191" s="384"/>
      <c r="T191" s="384"/>
      <c r="U191" s="384"/>
      <c r="V191" s="384"/>
      <c r="W191" s="384"/>
      <c r="X191" s="384"/>
      <c r="Y191" s="384"/>
      <c r="Z191" s="384"/>
      <c r="AA191" s="384"/>
      <c r="AB191" s="384"/>
      <c r="AC191" s="384"/>
      <c r="AD191" s="384"/>
      <c r="AE191" s="384"/>
      <c r="AF191" s="384"/>
      <c r="AG191" s="384"/>
      <c r="AH191" s="384"/>
      <c r="AI191" s="384"/>
      <c r="AJ191" s="384"/>
      <c r="AK191" s="384"/>
      <c r="AL191" s="384"/>
      <c r="AM191" s="384"/>
      <c r="AN191" s="384"/>
      <c r="AO191" s="384"/>
    </row>
    <row r="192" spans="1:41">
      <c r="A192" s="384"/>
      <c r="B192" s="384"/>
      <c r="C192" s="384"/>
      <c r="D192" s="384"/>
      <c r="E192" s="384"/>
      <c r="F192" s="384"/>
      <c r="G192" s="384"/>
      <c r="H192" s="384"/>
      <c r="I192" s="384"/>
      <c r="J192" s="384"/>
      <c r="K192" s="384"/>
      <c r="L192" s="384"/>
      <c r="M192" s="384"/>
      <c r="N192" s="384"/>
      <c r="O192" s="384"/>
      <c r="P192" s="384"/>
      <c r="Q192" s="384"/>
      <c r="R192" s="384"/>
      <c r="S192" s="384"/>
      <c r="T192" s="384"/>
      <c r="U192" s="384"/>
      <c r="V192" s="384"/>
      <c r="W192" s="384"/>
      <c r="X192" s="384"/>
      <c r="Y192" s="384"/>
      <c r="Z192" s="384"/>
      <c r="AA192" s="384"/>
      <c r="AB192" s="384"/>
      <c r="AC192" s="384"/>
      <c r="AD192" s="384"/>
      <c r="AE192" s="384"/>
      <c r="AF192" s="384"/>
      <c r="AG192" s="384"/>
      <c r="AH192" s="384"/>
      <c r="AI192" s="384"/>
      <c r="AJ192" s="384"/>
      <c r="AK192" s="384"/>
      <c r="AL192" s="384"/>
      <c r="AM192" s="384"/>
      <c r="AN192" s="384"/>
      <c r="AO192" s="384"/>
    </row>
    <row r="193" spans="1:41">
      <c r="A193" s="384"/>
      <c r="B193" s="384"/>
      <c r="C193" s="384"/>
      <c r="D193" s="384"/>
      <c r="E193" s="384"/>
      <c r="F193" s="384"/>
      <c r="G193" s="384"/>
      <c r="H193" s="384"/>
      <c r="I193" s="384"/>
      <c r="J193" s="384"/>
      <c r="K193" s="384"/>
      <c r="L193" s="384"/>
      <c r="M193" s="384"/>
      <c r="N193" s="384"/>
      <c r="O193" s="384"/>
      <c r="P193" s="384"/>
      <c r="Q193" s="384"/>
      <c r="R193" s="384"/>
      <c r="S193" s="384"/>
      <c r="T193" s="384"/>
      <c r="U193" s="384"/>
      <c r="V193" s="384"/>
      <c r="W193" s="384"/>
      <c r="X193" s="384"/>
      <c r="Y193" s="384"/>
      <c r="Z193" s="384"/>
      <c r="AA193" s="384"/>
      <c r="AB193" s="384"/>
      <c r="AC193" s="384"/>
      <c r="AD193" s="384"/>
      <c r="AE193" s="384"/>
      <c r="AF193" s="384"/>
      <c r="AG193" s="384"/>
      <c r="AH193" s="384"/>
      <c r="AI193" s="384"/>
      <c r="AJ193" s="384"/>
      <c r="AK193" s="384"/>
      <c r="AL193" s="384"/>
      <c r="AM193" s="384"/>
      <c r="AN193" s="384"/>
      <c r="AO193" s="384"/>
    </row>
    <row r="194" spans="1:41">
      <c r="A194" s="384"/>
      <c r="B194" s="384"/>
      <c r="C194" s="384"/>
      <c r="D194" s="384"/>
      <c r="E194" s="384"/>
      <c r="F194" s="384"/>
      <c r="G194" s="384"/>
      <c r="H194" s="384"/>
      <c r="I194" s="384"/>
      <c r="J194" s="384"/>
      <c r="K194" s="384"/>
      <c r="L194" s="384"/>
      <c r="M194" s="384"/>
      <c r="N194" s="384"/>
      <c r="O194" s="384"/>
      <c r="P194" s="384"/>
      <c r="Q194" s="384"/>
      <c r="R194" s="384"/>
      <c r="S194" s="384"/>
      <c r="T194" s="384"/>
      <c r="U194" s="384"/>
      <c r="V194" s="384"/>
      <c r="W194" s="384"/>
      <c r="X194" s="384"/>
      <c r="Y194" s="384"/>
      <c r="Z194" s="384"/>
      <c r="AA194" s="384"/>
      <c r="AB194" s="384"/>
      <c r="AC194" s="384"/>
      <c r="AD194" s="384"/>
      <c r="AE194" s="384"/>
      <c r="AF194" s="384"/>
      <c r="AG194" s="384"/>
      <c r="AH194" s="384"/>
      <c r="AI194" s="384"/>
      <c r="AJ194" s="384"/>
      <c r="AK194" s="384"/>
      <c r="AL194" s="384"/>
      <c r="AM194" s="384"/>
      <c r="AN194" s="384"/>
      <c r="AO194" s="384"/>
    </row>
    <row r="195" spans="1:41">
      <c r="A195" s="384"/>
      <c r="B195" s="384"/>
      <c r="C195" s="384"/>
      <c r="D195" s="384"/>
      <c r="E195" s="384"/>
      <c r="F195" s="384"/>
      <c r="G195" s="384"/>
      <c r="H195" s="384"/>
      <c r="I195" s="384"/>
      <c r="J195" s="384"/>
      <c r="K195" s="384"/>
      <c r="L195" s="384"/>
      <c r="M195" s="384"/>
      <c r="N195" s="384"/>
      <c r="O195" s="384"/>
      <c r="P195" s="384"/>
      <c r="Q195" s="384"/>
      <c r="R195" s="384"/>
      <c r="S195" s="384"/>
      <c r="T195" s="384"/>
      <c r="U195" s="384"/>
      <c r="V195" s="384"/>
      <c r="W195" s="384"/>
      <c r="X195" s="384"/>
      <c r="Y195" s="384"/>
      <c r="Z195" s="384"/>
      <c r="AA195" s="384"/>
      <c r="AB195" s="384"/>
      <c r="AC195" s="384"/>
      <c r="AD195" s="384"/>
      <c r="AE195" s="384"/>
      <c r="AF195" s="384"/>
      <c r="AG195" s="384"/>
      <c r="AH195" s="384"/>
      <c r="AI195" s="384"/>
      <c r="AJ195" s="384"/>
      <c r="AK195" s="384"/>
      <c r="AL195" s="384"/>
      <c r="AM195" s="384"/>
      <c r="AN195" s="384"/>
      <c r="AO195" s="384"/>
    </row>
    <row r="196" spans="1:41">
      <c r="A196" s="384"/>
      <c r="B196" s="384"/>
      <c r="C196" s="384"/>
      <c r="D196" s="384"/>
      <c r="E196" s="384"/>
      <c r="F196" s="384"/>
      <c r="G196" s="384"/>
      <c r="H196" s="384"/>
      <c r="I196" s="384"/>
      <c r="J196" s="384"/>
      <c r="K196" s="384"/>
      <c r="L196" s="384"/>
      <c r="M196" s="384"/>
      <c r="N196" s="384"/>
      <c r="O196" s="384"/>
      <c r="P196" s="384"/>
      <c r="Q196" s="384"/>
      <c r="R196" s="384"/>
      <c r="S196" s="384"/>
      <c r="T196" s="384"/>
      <c r="U196" s="384"/>
      <c r="V196" s="384"/>
      <c r="W196" s="384"/>
      <c r="X196" s="384"/>
      <c r="Y196" s="384"/>
      <c r="Z196" s="384"/>
      <c r="AA196" s="384"/>
      <c r="AB196" s="384"/>
      <c r="AC196" s="384"/>
      <c r="AD196" s="384"/>
      <c r="AE196" s="384"/>
      <c r="AF196" s="384"/>
      <c r="AG196" s="384"/>
      <c r="AH196" s="384"/>
      <c r="AI196" s="384"/>
      <c r="AJ196" s="384"/>
      <c r="AK196" s="384"/>
      <c r="AL196" s="384"/>
      <c r="AM196" s="384"/>
      <c r="AN196" s="384"/>
      <c r="AO196" s="384"/>
    </row>
    <row r="197" spans="1:41">
      <c r="A197" s="384"/>
      <c r="B197" s="384"/>
      <c r="C197" s="384"/>
      <c r="D197" s="384"/>
      <c r="E197" s="384"/>
      <c r="F197" s="384"/>
      <c r="G197" s="384"/>
      <c r="H197" s="384"/>
      <c r="I197" s="384"/>
      <c r="J197" s="384"/>
      <c r="K197" s="384"/>
      <c r="L197" s="384"/>
      <c r="M197" s="384"/>
      <c r="N197" s="384"/>
      <c r="O197" s="384"/>
      <c r="P197" s="384"/>
      <c r="Q197" s="384"/>
      <c r="R197" s="384"/>
      <c r="S197" s="384"/>
      <c r="T197" s="384"/>
      <c r="U197" s="384"/>
      <c r="V197" s="384"/>
      <c r="W197" s="384"/>
      <c r="X197" s="384"/>
      <c r="Y197" s="384"/>
      <c r="Z197" s="384"/>
      <c r="AA197" s="384"/>
      <c r="AB197" s="384"/>
      <c r="AC197" s="384"/>
      <c r="AD197" s="384"/>
      <c r="AE197" s="384"/>
      <c r="AF197" s="384"/>
      <c r="AG197" s="384"/>
      <c r="AH197" s="384"/>
      <c r="AI197" s="384"/>
      <c r="AJ197" s="384"/>
      <c r="AK197" s="384"/>
      <c r="AL197" s="384"/>
      <c r="AM197" s="384"/>
      <c r="AN197" s="384"/>
      <c r="AO197" s="384"/>
    </row>
    <row r="198" spans="1:41">
      <c r="A198" s="384"/>
      <c r="B198" s="384"/>
      <c r="C198" s="384"/>
      <c r="D198" s="384"/>
      <c r="E198" s="384"/>
      <c r="F198" s="384"/>
      <c r="G198" s="384"/>
      <c r="H198" s="384"/>
      <c r="I198" s="384"/>
      <c r="J198" s="384"/>
      <c r="K198" s="384"/>
      <c r="L198" s="384"/>
      <c r="M198" s="384"/>
      <c r="N198" s="384"/>
      <c r="O198" s="384"/>
      <c r="P198" s="384"/>
      <c r="Q198" s="384"/>
      <c r="R198" s="384"/>
      <c r="S198" s="384"/>
      <c r="T198" s="384"/>
      <c r="U198" s="384"/>
      <c r="V198" s="384"/>
      <c r="W198" s="384"/>
      <c r="X198" s="384"/>
      <c r="Y198" s="384"/>
      <c r="Z198" s="384"/>
      <c r="AA198" s="384"/>
      <c r="AB198" s="384"/>
      <c r="AC198" s="384"/>
      <c r="AD198" s="384"/>
      <c r="AE198" s="384"/>
      <c r="AF198" s="384"/>
      <c r="AG198" s="384"/>
      <c r="AH198" s="384"/>
      <c r="AI198" s="384"/>
      <c r="AJ198" s="384"/>
      <c r="AK198" s="384"/>
      <c r="AL198" s="384"/>
      <c r="AM198" s="384"/>
      <c r="AN198" s="384"/>
      <c r="AO198" s="384"/>
    </row>
    <row r="199" spans="1:41">
      <c r="A199" s="384"/>
      <c r="B199" s="384"/>
      <c r="C199" s="384"/>
      <c r="D199" s="384"/>
      <c r="E199" s="384"/>
      <c r="F199" s="384"/>
      <c r="G199" s="384"/>
      <c r="H199" s="384"/>
      <c r="I199" s="384"/>
      <c r="J199" s="384"/>
      <c r="K199" s="384"/>
      <c r="L199" s="384"/>
      <c r="M199" s="384"/>
      <c r="N199" s="384"/>
      <c r="O199" s="384"/>
      <c r="P199" s="384"/>
      <c r="Q199" s="384"/>
      <c r="R199" s="384"/>
      <c r="S199" s="384"/>
      <c r="T199" s="384"/>
      <c r="U199" s="384"/>
      <c r="V199" s="384"/>
      <c r="W199" s="384"/>
      <c r="X199" s="384"/>
      <c r="Y199" s="384"/>
      <c r="Z199" s="384"/>
      <c r="AA199" s="384"/>
      <c r="AB199" s="384"/>
      <c r="AC199" s="384"/>
      <c r="AD199" s="384"/>
      <c r="AE199" s="384"/>
      <c r="AF199" s="384"/>
      <c r="AG199" s="384"/>
      <c r="AH199" s="384"/>
      <c r="AI199" s="384"/>
      <c r="AJ199" s="384"/>
      <c r="AK199" s="384"/>
      <c r="AL199" s="384"/>
      <c r="AM199" s="384"/>
      <c r="AN199" s="384"/>
      <c r="AO199" s="384"/>
    </row>
    <row r="200" spans="1:41">
      <c r="A200" s="384"/>
      <c r="B200" s="384"/>
      <c r="C200" s="384"/>
      <c r="D200" s="384"/>
      <c r="E200" s="384"/>
      <c r="F200" s="384"/>
      <c r="G200" s="384"/>
      <c r="H200" s="384"/>
      <c r="I200" s="384"/>
      <c r="J200" s="384"/>
      <c r="K200" s="384"/>
      <c r="L200" s="384"/>
      <c r="M200" s="384"/>
      <c r="N200" s="384"/>
      <c r="O200" s="384"/>
      <c r="P200" s="384"/>
      <c r="Q200" s="384"/>
      <c r="R200" s="384"/>
      <c r="S200" s="384"/>
      <c r="T200" s="384"/>
      <c r="U200" s="384"/>
      <c r="V200" s="384"/>
      <c r="W200" s="384"/>
      <c r="X200" s="384"/>
      <c r="Y200" s="384"/>
      <c r="Z200" s="384"/>
      <c r="AA200" s="384"/>
      <c r="AB200" s="384"/>
      <c r="AC200" s="384"/>
      <c r="AD200" s="384"/>
      <c r="AE200" s="384"/>
      <c r="AF200" s="384"/>
      <c r="AG200" s="384"/>
      <c r="AH200" s="384"/>
      <c r="AI200" s="384"/>
      <c r="AJ200" s="384"/>
      <c r="AK200" s="384"/>
      <c r="AL200" s="384"/>
      <c r="AM200" s="384"/>
      <c r="AN200" s="384"/>
      <c r="AO200" s="384"/>
    </row>
    <row r="201" spans="1:41">
      <c r="A201" s="384"/>
      <c r="B201" s="384"/>
      <c r="C201" s="384"/>
      <c r="D201" s="384"/>
      <c r="E201" s="384"/>
      <c r="F201" s="384"/>
      <c r="G201" s="384"/>
      <c r="H201" s="384"/>
      <c r="I201" s="384"/>
      <c r="J201" s="384"/>
      <c r="K201" s="384"/>
      <c r="L201" s="384"/>
      <c r="M201" s="384"/>
      <c r="N201" s="384"/>
      <c r="O201" s="384"/>
      <c r="P201" s="384"/>
      <c r="Q201" s="384"/>
      <c r="R201" s="384"/>
      <c r="S201" s="384"/>
      <c r="T201" s="384"/>
      <c r="U201" s="384"/>
      <c r="V201" s="384"/>
      <c r="W201" s="384"/>
      <c r="X201" s="384"/>
      <c r="Y201" s="384"/>
      <c r="Z201" s="384"/>
      <c r="AA201" s="384"/>
      <c r="AB201" s="384"/>
      <c r="AC201" s="384"/>
      <c r="AD201" s="384"/>
      <c r="AE201" s="384"/>
      <c r="AF201" s="384"/>
      <c r="AG201" s="384"/>
      <c r="AH201" s="384"/>
      <c r="AI201" s="384"/>
      <c r="AJ201" s="384"/>
      <c r="AK201" s="384"/>
      <c r="AL201" s="384"/>
      <c r="AM201" s="384"/>
      <c r="AN201" s="384"/>
      <c r="AO201" s="384"/>
    </row>
    <row r="202" spans="1:41">
      <c r="A202" s="384"/>
      <c r="B202" s="384"/>
      <c r="C202" s="384"/>
      <c r="D202" s="384"/>
      <c r="E202" s="384"/>
      <c r="F202" s="384"/>
      <c r="G202" s="384"/>
      <c r="H202" s="384"/>
      <c r="I202" s="384"/>
      <c r="J202" s="384"/>
      <c r="K202" s="384"/>
      <c r="L202" s="384"/>
      <c r="M202" s="384"/>
      <c r="N202" s="384"/>
      <c r="O202" s="384"/>
      <c r="P202" s="384"/>
      <c r="Q202" s="384"/>
      <c r="R202" s="384"/>
      <c r="S202" s="384"/>
      <c r="T202" s="384"/>
      <c r="U202" s="384"/>
      <c r="V202" s="384"/>
      <c r="W202" s="384"/>
      <c r="X202" s="384"/>
      <c r="Y202" s="384"/>
      <c r="Z202" s="384"/>
      <c r="AA202" s="384"/>
      <c r="AB202" s="384"/>
      <c r="AC202" s="384"/>
      <c r="AD202" s="384"/>
      <c r="AE202" s="384"/>
      <c r="AF202" s="384"/>
      <c r="AG202" s="384"/>
      <c r="AH202" s="384"/>
      <c r="AI202" s="384"/>
      <c r="AJ202" s="384"/>
      <c r="AK202" s="384"/>
      <c r="AL202" s="384"/>
      <c r="AM202" s="384"/>
      <c r="AN202" s="384"/>
      <c r="AO202" s="384"/>
    </row>
    <row r="203" spans="1:41">
      <c r="A203" s="384"/>
      <c r="B203" s="384"/>
      <c r="C203" s="384"/>
      <c r="D203" s="384"/>
      <c r="E203" s="384"/>
      <c r="F203" s="384"/>
      <c r="G203" s="384"/>
      <c r="H203" s="384"/>
      <c r="I203" s="384"/>
      <c r="J203" s="384"/>
      <c r="K203" s="384"/>
      <c r="L203" s="384"/>
      <c r="M203" s="384"/>
      <c r="N203" s="384"/>
      <c r="O203" s="384"/>
      <c r="P203" s="384"/>
      <c r="Q203" s="384"/>
      <c r="R203" s="384"/>
      <c r="S203" s="384"/>
      <c r="T203" s="384"/>
      <c r="U203" s="384"/>
      <c r="V203" s="384"/>
      <c r="W203" s="384"/>
      <c r="X203" s="384"/>
      <c r="Y203" s="384"/>
      <c r="Z203" s="384"/>
      <c r="AA203" s="384"/>
      <c r="AB203" s="384"/>
      <c r="AC203" s="384"/>
      <c r="AD203" s="384"/>
      <c r="AE203" s="384"/>
      <c r="AF203" s="384"/>
      <c r="AG203" s="384"/>
      <c r="AH203" s="384"/>
      <c r="AI203" s="384"/>
      <c r="AJ203" s="384"/>
      <c r="AK203" s="384"/>
      <c r="AL203" s="384"/>
      <c r="AM203" s="384"/>
      <c r="AN203" s="384"/>
      <c r="AO203" s="384"/>
    </row>
    <row r="204" spans="1:41">
      <c r="A204" s="384"/>
      <c r="B204" s="384"/>
      <c r="C204" s="384"/>
      <c r="D204" s="384"/>
      <c r="E204" s="384"/>
      <c r="F204" s="384"/>
      <c r="G204" s="384"/>
      <c r="H204" s="384"/>
      <c r="I204" s="384"/>
      <c r="J204" s="384"/>
      <c r="K204" s="384"/>
      <c r="L204" s="384"/>
      <c r="M204" s="384"/>
      <c r="N204" s="384"/>
      <c r="O204" s="384"/>
      <c r="P204" s="384"/>
      <c r="Q204" s="384"/>
      <c r="R204" s="384"/>
      <c r="S204" s="384"/>
      <c r="T204" s="384"/>
      <c r="U204" s="384"/>
      <c r="V204" s="384"/>
      <c r="W204" s="384"/>
      <c r="X204" s="384"/>
      <c r="Y204" s="384"/>
      <c r="Z204" s="384"/>
      <c r="AA204" s="384"/>
      <c r="AB204" s="384"/>
      <c r="AC204" s="384"/>
      <c r="AD204" s="384"/>
      <c r="AE204" s="384"/>
      <c r="AF204" s="384"/>
      <c r="AG204" s="384"/>
      <c r="AH204" s="384"/>
      <c r="AI204" s="384"/>
      <c r="AJ204" s="384"/>
      <c r="AK204" s="384"/>
      <c r="AL204" s="384"/>
      <c r="AM204" s="384"/>
      <c r="AN204" s="384"/>
      <c r="AO204" s="384"/>
    </row>
    <row r="205" spans="1:41">
      <c r="A205" s="384"/>
      <c r="B205" s="384"/>
      <c r="C205" s="384"/>
      <c r="D205" s="384"/>
      <c r="E205" s="384"/>
      <c r="F205" s="384"/>
      <c r="G205" s="384"/>
      <c r="H205" s="384"/>
      <c r="I205" s="384"/>
      <c r="J205" s="384"/>
      <c r="K205" s="384"/>
      <c r="L205" s="384"/>
      <c r="M205" s="384"/>
      <c r="N205" s="384"/>
      <c r="O205" s="384"/>
      <c r="P205" s="384"/>
      <c r="Q205" s="384"/>
      <c r="R205" s="384"/>
      <c r="S205" s="384"/>
      <c r="T205" s="384"/>
      <c r="U205" s="384"/>
      <c r="V205" s="384"/>
      <c r="W205" s="384"/>
      <c r="X205" s="384"/>
      <c r="Y205" s="384"/>
      <c r="Z205" s="384"/>
      <c r="AA205" s="384"/>
      <c r="AB205" s="384"/>
      <c r="AC205" s="384"/>
      <c r="AD205" s="384"/>
      <c r="AE205" s="384"/>
      <c r="AF205" s="384"/>
      <c r="AG205" s="384"/>
      <c r="AH205" s="384"/>
      <c r="AI205" s="384"/>
      <c r="AJ205" s="384"/>
      <c r="AK205" s="384"/>
      <c r="AL205" s="384"/>
      <c r="AM205" s="384"/>
      <c r="AN205" s="384"/>
      <c r="AO205" s="384"/>
    </row>
    <row r="206" spans="1:41">
      <c r="A206" s="384"/>
      <c r="B206" s="384"/>
      <c r="C206" s="384"/>
      <c r="D206" s="384"/>
      <c r="E206" s="384"/>
      <c r="F206" s="384"/>
      <c r="G206" s="384"/>
      <c r="H206" s="384"/>
      <c r="I206" s="384"/>
      <c r="J206" s="384"/>
      <c r="K206" s="384"/>
      <c r="L206" s="384"/>
      <c r="M206" s="384"/>
      <c r="N206" s="384"/>
      <c r="O206" s="384"/>
      <c r="P206" s="384"/>
      <c r="Q206" s="384"/>
      <c r="R206" s="384"/>
      <c r="S206" s="384"/>
      <c r="T206" s="384"/>
      <c r="U206" s="384"/>
      <c r="V206" s="384"/>
      <c r="W206" s="384"/>
      <c r="X206" s="384"/>
      <c r="Y206" s="384"/>
      <c r="Z206" s="384"/>
      <c r="AA206" s="384"/>
      <c r="AB206" s="384"/>
      <c r="AC206" s="384"/>
      <c r="AD206" s="384"/>
      <c r="AE206" s="384"/>
      <c r="AF206" s="384"/>
      <c r="AG206" s="384"/>
      <c r="AH206" s="384"/>
      <c r="AI206" s="384"/>
      <c r="AJ206" s="384"/>
      <c r="AK206" s="384"/>
      <c r="AL206" s="384"/>
      <c r="AM206" s="384"/>
      <c r="AN206" s="384"/>
      <c r="AO206" s="384"/>
    </row>
    <row r="207" spans="1:41">
      <c r="A207" s="384"/>
      <c r="B207" s="384"/>
      <c r="C207" s="384"/>
      <c r="D207" s="384"/>
      <c r="E207" s="384"/>
      <c r="F207" s="384"/>
      <c r="G207" s="384"/>
      <c r="H207" s="384"/>
      <c r="I207" s="384"/>
      <c r="J207" s="384"/>
      <c r="K207" s="384"/>
      <c r="L207" s="384"/>
      <c r="M207" s="384"/>
      <c r="N207" s="384"/>
      <c r="O207" s="384"/>
      <c r="P207" s="384"/>
      <c r="Q207" s="384"/>
      <c r="R207" s="384"/>
      <c r="S207" s="384"/>
      <c r="T207" s="384"/>
      <c r="U207" s="384"/>
      <c r="V207" s="384"/>
      <c r="W207" s="384"/>
      <c r="X207" s="384"/>
      <c r="Y207" s="384"/>
      <c r="Z207" s="384"/>
      <c r="AA207" s="384"/>
      <c r="AB207" s="384"/>
      <c r="AC207" s="384"/>
      <c r="AD207" s="384"/>
      <c r="AE207" s="384"/>
      <c r="AF207" s="384"/>
      <c r="AG207" s="384"/>
      <c r="AH207" s="384"/>
      <c r="AI207" s="384"/>
      <c r="AJ207" s="384"/>
      <c r="AK207" s="384"/>
      <c r="AL207" s="384"/>
      <c r="AM207" s="384"/>
      <c r="AN207" s="384"/>
      <c r="AO207" s="384"/>
    </row>
    <row r="208" spans="1:41">
      <c r="A208" s="384"/>
      <c r="B208" s="384"/>
      <c r="C208" s="384"/>
      <c r="D208" s="384"/>
      <c r="E208" s="384"/>
      <c r="F208" s="384"/>
      <c r="G208" s="384"/>
      <c r="H208" s="384"/>
      <c r="I208" s="384"/>
      <c r="J208" s="384"/>
      <c r="K208" s="384"/>
      <c r="L208" s="384"/>
      <c r="M208" s="384"/>
      <c r="N208" s="384"/>
      <c r="O208" s="384"/>
      <c r="P208" s="384"/>
      <c r="Q208" s="384"/>
      <c r="R208" s="384"/>
      <c r="S208" s="384"/>
      <c r="T208" s="384"/>
      <c r="U208" s="384"/>
      <c r="V208" s="384"/>
      <c r="W208" s="384"/>
      <c r="X208" s="384"/>
      <c r="Y208" s="384"/>
      <c r="Z208" s="384"/>
      <c r="AA208" s="384"/>
      <c r="AB208" s="384"/>
      <c r="AC208" s="384"/>
      <c r="AD208" s="384"/>
      <c r="AE208" s="384"/>
      <c r="AF208" s="384"/>
      <c r="AG208" s="384"/>
      <c r="AH208" s="384"/>
      <c r="AI208" s="384"/>
      <c r="AJ208" s="384"/>
      <c r="AK208" s="384"/>
      <c r="AL208" s="384"/>
      <c r="AM208" s="384"/>
      <c r="AN208" s="384"/>
      <c r="AO208" s="384"/>
    </row>
    <row r="209" spans="1:41">
      <c r="A209" s="384"/>
      <c r="B209" s="384"/>
      <c r="C209" s="384"/>
      <c r="D209" s="384"/>
      <c r="E209" s="384"/>
      <c r="F209" s="384"/>
      <c r="G209" s="384"/>
      <c r="H209" s="384"/>
      <c r="I209" s="384"/>
      <c r="J209" s="384"/>
      <c r="K209" s="384"/>
      <c r="L209" s="384"/>
      <c r="M209" s="384"/>
      <c r="N209" s="384"/>
      <c r="O209" s="384"/>
      <c r="P209" s="384"/>
      <c r="Q209" s="384"/>
      <c r="R209" s="384"/>
      <c r="S209" s="384"/>
      <c r="T209" s="384"/>
      <c r="U209" s="384"/>
      <c r="V209" s="384"/>
      <c r="W209" s="384"/>
      <c r="X209" s="384"/>
      <c r="Y209" s="384"/>
      <c r="Z209" s="384"/>
      <c r="AA209" s="384"/>
      <c r="AB209" s="384"/>
      <c r="AC209" s="384"/>
      <c r="AD209" s="384"/>
      <c r="AE209" s="384"/>
      <c r="AF209" s="384"/>
      <c r="AG209" s="384"/>
      <c r="AH209" s="384"/>
      <c r="AI209" s="384"/>
      <c r="AJ209" s="384"/>
      <c r="AK209" s="384"/>
      <c r="AL209" s="384"/>
      <c r="AM209" s="384"/>
      <c r="AN209" s="384"/>
      <c r="AO209" s="384"/>
    </row>
    <row r="210" spans="1:41">
      <c r="A210" s="384"/>
      <c r="B210" s="384"/>
      <c r="C210" s="384"/>
      <c r="D210" s="384"/>
      <c r="E210" s="384"/>
      <c r="F210" s="384"/>
      <c r="G210" s="384"/>
      <c r="H210" s="384"/>
      <c r="I210" s="384"/>
      <c r="J210" s="384"/>
      <c r="K210" s="384"/>
      <c r="L210" s="384"/>
      <c r="M210" s="384"/>
      <c r="N210" s="384"/>
      <c r="O210" s="384"/>
      <c r="P210" s="384"/>
      <c r="Q210" s="384"/>
      <c r="R210" s="384"/>
      <c r="S210" s="384"/>
      <c r="T210" s="384"/>
      <c r="U210" s="384"/>
      <c r="V210" s="384"/>
      <c r="W210" s="384"/>
      <c r="X210" s="384"/>
      <c r="Y210" s="384"/>
      <c r="Z210" s="384"/>
      <c r="AA210" s="384"/>
      <c r="AB210" s="384"/>
      <c r="AC210" s="384"/>
      <c r="AD210" s="384"/>
      <c r="AE210" s="384"/>
      <c r="AF210" s="384"/>
      <c r="AG210" s="384"/>
      <c r="AH210" s="384"/>
      <c r="AI210" s="384"/>
      <c r="AJ210" s="384"/>
      <c r="AK210" s="384"/>
      <c r="AL210" s="384"/>
      <c r="AM210" s="384"/>
      <c r="AN210" s="384"/>
      <c r="AO210" s="384"/>
    </row>
    <row r="211" spans="1:41">
      <c r="A211" s="384"/>
      <c r="B211" s="384"/>
      <c r="C211" s="384"/>
      <c r="D211" s="384"/>
      <c r="E211" s="384"/>
      <c r="F211" s="384"/>
      <c r="G211" s="384"/>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4"/>
      <c r="AO211" s="384"/>
    </row>
    <row r="212" spans="1:41">
      <c r="A212" s="384"/>
      <c r="B212" s="384"/>
      <c r="C212" s="384"/>
      <c r="D212" s="384"/>
      <c r="E212" s="384"/>
      <c r="F212" s="384"/>
      <c r="G212" s="384"/>
      <c r="H212" s="384"/>
      <c r="I212" s="384"/>
      <c r="J212" s="384"/>
      <c r="K212" s="384"/>
      <c r="L212" s="384"/>
      <c r="M212" s="384"/>
      <c r="N212" s="384"/>
      <c r="O212" s="384"/>
      <c r="P212" s="384"/>
      <c r="Q212" s="384"/>
      <c r="R212" s="384"/>
      <c r="S212" s="384"/>
      <c r="T212" s="384"/>
      <c r="U212" s="384"/>
      <c r="V212" s="384"/>
      <c r="W212" s="384"/>
      <c r="X212" s="384"/>
      <c r="Y212" s="384"/>
      <c r="Z212" s="384"/>
      <c r="AA212" s="384"/>
      <c r="AB212" s="384"/>
      <c r="AC212" s="384"/>
      <c r="AD212" s="384"/>
      <c r="AE212" s="384"/>
      <c r="AF212" s="384"/>
      <c r="AG212" s="384"/>
      <c r="AH212" s="384"/>
      <c r="AI212" s="384"/>
      <c r="AJ212" s="384"/>
      <c r="AK212" s="384"/>
      <c r="AL212" s="384"/>
      <c r="AM212" s="384"/>
      <c r="AN212" s="384"/>
      <c r="AO212" s="384"/>
    </row>
    <row r="213" spans="1:41">
      <c r="A213" s="384"/>
      <c r="B213" s="384"/>
      <c r="C213" s="384"/>
      <c r="D213" s="384"/>
      <c r="E213" s="384"/>
      <c r="F213" s="384"/>
      <c r="G213" s="384"/>
      <c r="H213" s="384"/>
      <c r="I213" s="384"/>
      <c r="J213" s="384"/>
      <c r="K213" s="384"/>
      <c r="L213" s="384"/>
      <c r="M213" s="384"/>
      <c r="N213" s="384"/>
      <c r="O213" s="384"/>
      <c r="P213" s="384"/>
      <c r="Q213" s="384"/>
      <c r="R213" s="384"/>
      <c r="S213" s="384"/>
      <c r="T213" s="384"/>
      <c r="U213" s="384"/>
      <c r="V213" s="384"/>
      <c r="W213" s="384"/>
      <c r="X213" s="384"/>
      <c r="Y213" s="384"/>
      <c r="Z213" s="384"/>
      <c r="AA213" s="384"/>
      <c r="AB213" s="384"/>
      <c r="AC213" s="384"/>
      <c r="AD213" s="384"/>
      <c r="AE213" s="384"/>
      <c r="AF213" s="384"/>
      <c r="AG213" s="384"/>
      <c r="AH213" s="384"/>
      <c r="AI213" s="384"/>
      <c r="AJ213" s="384"/>
      <c r="AK213" s="384"/>
      <c r="AL213" s="384"/>
      <c r="AM213" s="384"/>
      <c r="AN213" s="384"/>
      <c r="AO213" s="384"/>
    </row>
    <row r="214" spans="1:41">
      <c r="A214" s="384"/>
      <c r="B214" s="384"/>
      <c r="C214" s="384"/>
      <c r="D214" s="384"/>
      <c r="E214" s="384"/>
      <c r="F214" s="384"/>
      <c r="G214" s="384"/>
      <c r="H214" s="384"/>
      <c r="I214" s="384"/>
      <c r="J214" s="384"/>
      <c r="K214" s="384"/>
      <c r="L214" s="384"/>
      <c r="M214" s="384"/>
      <c r="N214" s="384"/>
      <c r="O214" s="384"/>
      <c r="P214" s="384"/>
      <c r="Q214" s="384"/>
      <c r="R214" s="384"/>
      <c r="S214" s="384"/>
      <c r="T214" s="384"/>
      <c r="U214" s="384"/>
      <c r="V214" s="384"/>
      <c r="W214" s="384"/>
      <c r="X214" s="384"/>
      <c r="Y214" s="384"/>
      <c r="Z214" s="384"/>
      <c r="AA214" s="384"/>
      <c r="AB214" s="384"/>
      <c r="AC214" s="384"/>
      <c r="AD214" s="384"/>
      <c r="AE214" s="384"/>
      <c r="AF214" s="384"/>
      <c r="AG214" s="384"/>
      <c r="AH214" s="384"/>
      <c r="AI214" s="384"/>
      <c r="AJ214" s="384"/>
      <c r="AK214" s="384"/>
      <c r="AL214" s="384"/>
      <c r="AM214" s="384"/>
      <c r="AN214" s="384"/>
      <c r="AO214" s="384"/>
    </row>
    <row r="215" spans="1:41">
      <c r="A215" s="384"/>
      <c r="B215" s="384"/>
      <c r="C215" s="384"/>
      <c r="D215" s="384"/>
      <c r="E215" s="384"/>
      <c r="F215" s="384"/>
      <c r="G215" s="384"/>
      <c r="H215" s="384"/>
      <c r="I215" s="384"/>
      <c r="J215" s="384"/>
      <c r="K215" s="384"/>
      <c r="L215" s="384"/>
      <c r="M215" s="384"/>
      <c r="N215" s="384"/>
      <c r="O215" s="384"/>
      <c r="P215" s="384"/>
      <c r="Q215" s="384"/>
      <c r="R215" s="384"/>
      <c r="S215" s="384"/>
      <c r="T215" s="384"/>
      <c r="U215" s="384"/>
      <c r="V215" s="384"/>
      <c r="W215" s="384"/>
      <c r="X215" s="384"/>
      <c r="Y215" s="384"/>
      <c r="Z215" s="384"/>
      <c r="AA215" s="384"/>
      <c r="AB215" s="384"/>
      <c r="AC215" s="384"/>
      <c r="AD215" s="384"/>
      <c r="AE215" s="384"/>
      <c r="AF215" s="384"/>
      <c r="AG215" s="384"/>
      <c r="AH215" s="384"/>
      <c r="AI215" s="384"/>
      <c r="AJ215" s="384"/>
      <c r="AK215" s="384"/>
      <c r="AL215" s="384"/>
      <c r="AM215" s="384"/>
      <c r="AN215" s="384"/>
      <c r="AO215" s="384"/>
    </row>
    <row r="216" spans="1:41">
      <c r="A216" s="384"/>
      <c r="B216" s="384"/>
      <c r="C216" s="384"/>
      <c r="D216" s="384"/>
      <c r="E216" s="384"/>
      <c r="F216" s="384"/>
      <c r="G216" s="384"/>
      <c r="H216" s="384"/>
      <c r="I216" s="384"/>
      <c r="J216" s="384"/>
      <c r="K216" s="384"/>
      <c r="L216" s="384"/>
      <c r="M216" s="384"/>
      <c r="N216" s="384"/>
      <c r="O216" s="384"/>
      <c r="P216" s="384"/>
      <c r="Q216" s="384"/>
      <c r="R216" s="384"/>
      <c r="S216" s="384"/>
      <c r="T216" s="384"/>
      <c r="U216" s="384"/>
      <c r="V216" s="384"/>
      <c r="W216" s="384"/>
      <c r="X216" s="384"/>
      <c r="Y216" s="384"/>
      <c r="Z216" s="384"/>
      <c r="AA216" s="384"/>
      <c r="AB216" s="384"/>
      <c r="AC216" s="384"/>
      <c r="AD216" s="384"/>
      <c r="AE216" s="384"/>
      <c r="AF216" s="384"/>
      <c r="AG216" s="384"/>
      <c r="AH216" s="384"/>
      <c r="AI216" s="384"/>
      <c r="AJ216" s="384"/>
      <c r="AK216" s="384"/>
      <c r="AL216" s="384"/>
      <c r="AM216" s="384"/>
      <c r="AN216" s="384"/>
      <c r="AO216" s="384"/>
    </row>
    <row r="217" spans="1:41">
      <c r="A217" s="384"/>
      <c r="B217" s="384"/>
      <c r="C217" s="384"/>
      <c r="D217" s="384"/>
      <c r="E217" s="384"/>
      <c r="F217" s="384"/>
      <c r="G217" s="384"/>
      <c r="H217" s="384"/>
      <c r="I217" s="384"/>
      <c r="J217" s="384"/>
      <c r="K217" s="384"/>
      <c r="L217" s="384"/>
      <c r="M217" s="384"/>
      <c r="N217" s="384"/>
      <c r="O217" s="384"/>
      <c r="P217" s="384"/>
      <c r="Q217" s="384"/>
      <c r="R217" s="384"/>
      <c r="S217" s="384"/>
      <c r="T217" s="384"/>
      <c r="U217" s="384"/>
      <c r="V217" s="384"/>
      <c r="W217" s="384"/>
      <c r="X217" s="384"/>
      <c r="Y217" s="384"/>
      <c r="Z217" s="384"/>
      <c r="AA217" s="384"/>
      <c r="AB217" s="384"/>
      <c r="AC217" s="384"/>
      <c r="AD217" s="384"/>
      <c r="AE217" s="384"/>
      <c r="AF217" s="384"/>
      <c r="AG217" s="384"/>
      <c r="AH217" s="384"/>
      <c r="AI217" s="384"/>
      <c r="AJ217" s="384"/>
      <c r="AK217" s="384"/>
      <c r="AL217" s="384"/>
      <c r="AM217" s="384"/>
      <c r="AN217" s="384"/>
      <c r="AO217" s="384"/>
    </row>
    <row r="218" spans="1:41">
      <c r="A218" s="384"/>
      <c r="B218" s="384"/>
      <c r="C218" s="384"/>
      <c r="D218" s="384"/>
      <c r="E218" s="384"/>
      <c r="F218" s="384"/>
      <c r="G218" s="384"/>
      <c r="H218" s="384"/>
      <c r="I218" s="384"/>
      <c r="J218" s="384"/>
      <c r="K218" s="384"/>
      <c r="L218" s="384"/>
      <c r="M218" s="384"/>
      <c r="N218" s="384"/>
      <c r="O218" s="384"/>
      <c r="P218" s="384"/>
      <c r="Q218" s="384"/>
      <c r="R218" s="384"/>
      <c r="S218" s="384"/>
      <c r="T218" s="384"/>
      <c r="U218" s="384"/>
      <c r="V218" s="384"/>
      <c r="W218" s="384"/>
      <c r="X218" s="384"/>
      <c r="Y218" s="384"/>
      <c r="Z218" s="384"/>
      <c r="AA218" s="384"/>
      <c r="AB218" s="384"/>
      <c r="AC218" s="384"/>
      <c r="AD218" s="384"/>
      <c r="AE218" s="384"/>
      <c r="AF218" s="384"/>
      <c r="AG218" s="384"/>
      <c r="AH218" s="384"/>
      <c r="AI218" s="384"/>
      <c r="AJ218" s="384"/>
      <c r="AK218" s="384"/>
      <c r="AL218" s="384"/>
      <c r="AM218" s="384"/>
      <c r="AN218" s="384"/>
      <c r="AO218" s="384"/>
    </row>
    <row r="219" spans="1:41">
      <c r="A219" s="384"/>
      <c r="B219" s="384"/>
      <c r="C219" s="384"/>
      <c r="D219" s="384"/>
      <c r="E219" s="384"/>
      <c r="F219" s="384"/>
      <c r="G219" s="384"/>
      <c r="H219" s="384"/>
      <c r="I219" s="384"/>
      <c r="J219" s="384"/>
      <c r="K219" s="384"/>
      <c r="L219" s="384"/>
      <c r="M219" s="384"/>
      <c r="N219" s="384"/>
      <c r="O219" s="384"/>
      <c r="P219" s="384"/>
      <c r="Q219" s="384"/>
      <c r="R219" s="384"/>
      <c r="S219" s="384"/>
      <c r="T219" s="384"/>
      <c r="U219" s="384"/>
      <c r="V219" s="384"/>
      <c r="W219" s="384"/>
      <c r="X219" s="384"/>
      <c r="Y219" s="384"/>
      <c r="Z219" s="384"/>
      <c r="AA219" s="384"/>
      <c r="AB219" s="384"/>
      <c r="AC219" s="384"/>
      <c r="AD219" s="384"/>
      <c r="AE219" s="384"/>
      <c r="AF219" s="384"/>
      <c r="AG219" s="384"/>
      <c r="AH219" s="384"/>
      <c r="AI219" s="384"/>
      <c r="AJ219" s="384"/>
      <c r="AK219" s="384"/>
      <c r="AL219" s="384"/>
      <c r="AM219" s="384"/>
      <c r="AN219" s="384"/>
      <c r="AO219" s="384"/>
    </row>
    <row r="220" spans="1:41">
      <c r="A220" s="384"/>
      <c r="B220" s="384"/>
      <c r="C220" s="384"/>
      <c r="D220" s="384"/>
      <c r="E220" s="384"/>
      <c r="F220" s="384"/>
      <c r="G220" s="384"/>
      <c r="H220" s="384"/>
      <c r="I220" s="384"/>
      <c r="J220" s="384"/>
      <c r="K220" s="384"/>
      <c r="L220" s="384"/>
      <c r="M220" s="384"/>
      <c r="N220" s="384"/>
      <c r="O220" s="384"/>
      <c r="P220" s="384"/>
      <c r="Q220" s="384"/>
      <c r="R220" s="384"/>
      <c r="S220" s="384"/>
      <c r="T220" s="384"/>
      <c r="U220" s="384"/>
      <c r="V220" s="384"/>
      <c r="W220" s="384"/>
      <c r="X220" s="384"/>
      <c r="Y220" s="384"/>
      <c r="Z220" s="384"/>
      <c r="AA220" s="384"/>
      <c r="AB220" s="384"/>
      <c r="AC220" s="384"/>
      <c r="AD220" s="384"/>
      <c r="AE220" s="384"/>
      <c r="AF220" s="384"/>
      <c r="AG220" s="384"/>
      <c r="AH220" s="384"/>
      <c r="AI220" s="384"/>
      <c r="AJ220" s="384"/>
      <c r="AK220" s="384"/>
      <c r="AL220" s="384"/>
      <c r="AM220" s="384"/>
      <c r="AN220" s="384"/>
      <c r="AO220" s="384"/>
    </row>
    <row r="221" spans="1:41">
      <c r="A221" s="384"/>
      <c r="B221" s="384"/>
      <c r="C221" s="384"/>
      <c r="D221" s="384"/>
      <c r="E221" s="384"/>
      <c r="F221" s="384"/>
      <c r="G221" s="384"/>
      <c r="H221" s="384"/>
      <c r="I221" s="384"/>
      <c r="J221" s="384"/>
      <c r="K221" s="384"/>
      <c r="L221" s="384"/>
      <c r="M221" s="384"/>
      <c r="N221" s="384"/>
      <c r="O221" s="384"/>
      <c r="P221" s="384"/>
      <c r="Q221" s="384"/>
      <c r="R221" s="384"/>
      <c r="S221" s="384"/>
      <c r="T221" s="384"/>
      <c r="U221" s="384"/>
      <c r="V221" s="384"/>
      <c r="W221" s="384"/>
      <c r="X221" s="384"/>
      <c r="Y221" s="384"/>
      <c r="Z221" s="384"/>
      <c r="AA221" s="384"/>
      <c r="AB221" s="384"/>
      <c r="AC221" s="384"/>
      <c r="AD221" s="384"/>
      <c r="AE221" s="384"/>
      <c r="AF221" s="384"/>
      <c r="AG221" s="384"/>
      <c r="AH221" s="384"/>
      <c r="AI221" s="384"/>
      <c r="AJ221" s="384"/>
      <c r="AK221" s="384"/>
      <c r="AL221" s="384"/>
      <c r="AM221" s="384"/>
      <c r="AN221" s="384"/>
      <c r="AO221" s="384"/>
    </row>
    <row r="222" spans="1:41">
      <c r="A222" s="384"/>
      <c r="B222" s="384"/>
      <c r="C222" s="384"/>
      <c r="D222" s="384"/>
      <c r="E222" s="384"/>
      <c r="F222" s="384"/>
      <c r="G222" s="384"/>
      <c r="H222" s="384"/>
      <c r="I222" s="384"/>
      <c r="J222" s="384"/>
      <c r="K222" s="384"/>
      <c r="L222" s="384"/>
      <c r="M222" s="384"/>
      <c r="N222" s="384"/>
      <c r="O222" s="384"/>
      <c r="P222" s="384"/>
      <c r="Q222" s="384"/>
      <c r="R222" s="384"/>
      <c r="S222" s="384"/>
      <c r="T222" s="384"/>
      <c r="U222" s="384"/>
      <c r="V222" s="384"/>
      <c r="W222" s="384"/>
      <c r="X222" s="384"/>
      <c r="Y222" s="384"/>
      <c r="Z222" s="384"/>
      <c r="AA222" s="384"/>
      <c r="AB222" s="384"/>
      <c r="AC222" s="384"/>
      <c r="AD222" s="384"/>
      <c r="AE222" s="384"/>
      <c r="AF222" s="384"/>
      <c r="AG222" s="384"/>
      <c r="AH222" s="384"/>
      <c r="AI222" s="384"/>
      <c r="AJ222" s="384"/>
      <c r="AK222" s="384"/>
      <c r="AL222" s="384"/>
      <c r="AM222" s="384"/>
      <c r="AN222" s="384"/>
      <c r="AO222" s="384"/>
    </row>
    <row r="223" spans="1:41">
      <c r="A223" s="384"/>
      <c r="B223" s="384"/>
      <c r="C223" s="384"/>
      <c r="D223" s="384"/>
      <c r="E223" s="384"/>
      <c r="F223" s="384"/>
      <c r="G223" s="384"/>
      <c r="H223" s="384"/>
      <c r="I223" s="384"/>
      <c r="J223" s="384"/>
      <c r="K223" s="384"/>
      <c r="L223" s="384"/>
      <c r="M223" s="384"/>
      <c r="N223" s="384"/>
      <c r="O223" s="384"/>
      <c r="P223" s="384"/>
      <c r="Q223" s="384"/>
      <c r="R223" s="384"/>
      <c r="S223" s="384"/>
      <c r="T223" s="384"/>
      <c r="U223" s="384"/>
      <c r="V223" s="384"/>
      <c r="W223" s="384"/>
      <c r="X223" s="384"/>
      <c r="Y223" s="384"/>
      <c r="Z223" s="384"/>
      <c r="AA223" s="384"/>
      <c r="AB223" s="384"/>
      <c r="AC223" s="384"/>
      <c r="AD223" s="384"/>
      <c r="AE223" s="384"/>
      <c r="AF223" s="384"/>
      <c r="AG223" s="384"/>
      <c r="AH223" s="384"/>
      <c r="AI223" s="384"/>
      <c r="AJ223" s="384"/>
      <c r="AK223" s="384"/>
      <c r="AL223" s="384"/>
      <c r="AM223" s="384"/>
      <c r="AN223" s="384"/>
      <c r="AO223" s="384"/>
    </row>
    <row r="224" spans="1:41">
      <c r="A224" s="384"/>
      <c r="B224" s="384"/>
      <c r="C224" s="384"/>
      <c r="D224" s="384"/>
      <c r="E224" s="384"/>
      <c r="F224" s="384"/>
      <c r="G224" s="384"/>
      <c r="H224" s="384"/>
      <c r="I224" s="384"/>
      <c r="J224" s="384"/>
      <c r="K224" s="384"/>
      <c r="L224" s="384"/>
      <c r="M224" s="384"/>
      <c r="N224" s="384"/>
      <c r="O224" s="384"/>
      <c r="P224" s="384"/>
      <c r="Q224" s="384"/>
      <c r="R224" s="384"/>
      <c r="S224" s="384"/>
      <c r="T224" s="384"/>
      <c r="U224" s="384"/>
      <c r="V224" s="384"/>
      <c r="W224" s="384"/>
      <c r="X224" s="384"/>
      <c r="Y224" s="384"/>
      <c r="Z224" s="384"/>
      <c r="AA224" s="384"/>
      <c r="AB224" s="384"/>
      <c r="AC224" s="384"/>
      <c r="AD224" s="384"/>
      <c r="AE224" s="384"/>
      <c r="AF224" s="384"/>
      <c r="AG224" s="384"/>
      <c r="AH224" s="384"/>
      <c r="AI224" s="384"/>
      <c r="AJ224" s="384"/>
      <c r="AK224" s="384"/>
      <c r="AL224" s="384"/>
      <c r="AM224" s="384"/>
      <c r="AN224" s="384"/>
      <c r="AO224" s="384"/>
    </row>
    <row r="225" spans="1:41">
      <c r="A225" s="384"/>
      <c r="B225" s="384"/>
      <c r="C225" s="384"/>
      <c r="D225" s="384"/>
      <c r="E225" s="384"/>
      <c r="F225" s="384"/>
      <c r="G225" s="384"/>
      <c r="H225" s="384"/>
      <c r="I225" s="384"/>
      <c r="J225" s="384"/>
      <c r="K225" s="384"/>
      <c r="L225" s="384"/>
      <c r="M225" s="384"/>
      <c r="N225" s="384"/>
      <c r="O225" s="384"/>
      <c r="P225" s="384"/>
      <c r="Q225" s="384"/>
      <c r="R225" s="384"/>
      <c r="S225" s="384"/>
      <c r="T225" s="384"/>
      <c r="U225" s="384"/>
      <c r="V225" s="384"/>
      <c r="W225" s="384"/>
      <c r="X225" s="384"/>
      <c r="Y225" s="384"/>
      <c r="Z225" s="384"/>
      <c r="AA225" s="384"/>
      <c r="AB225" s="384"/>
      <c r="AC225" s="384"/>
      <c r="AD225" s="384"/>
      <c r="AE225" s="384"/>
      <c r="AF225" s="384"/>
      <c r="AG225" s="384"/>
      <c r="AH225" s="384"/>
      <c r="AI225" s="384"/>
      <c r="AJ225" s="384"/>
      <c r="AK225" s="384"/>
      <c r="AL225" s="384"/>
      <c r="AM225" s="384"/>
      <c r="AN225" s="384"/>
      <c r="AO225" s="384"/>
    </row>
    <row r="226" spans="1:41">
      <c r="A226" s="384"/>
      <c r="B226" s="384"/>
      <c r="C226" s="384"/>
      <c r="D226" s="384"/>
      <c r="E226" s="384"/>
      <c r="F226" s="384"/>
      <c r="G226" s="384"/>
      <c r="H226" s="384"/>
      <c r="I226" s="384"/>
      <c r="J226" s="384"/>
      <c r="K226" s="384"/>
      <c r="L226" s="384"/>
      <c r="M226" s="384"/>
      <c r="N226" s="384"/>
      <c r="O226" s="384"/>
      <c r="P226" s="384"/>
      <c r="Q226" s="384"/>
      <c r="R226" s="384"/>
      <c r="S226" s="384"/>
      <c r="T226" s="384"/>
      <c r="U226" s="384"/>
      <c r="V226" s="384"/>
      <c r="W226" s="384"/>
      <c r="X226" s="384"/>
      <c r="Y226" s="384"/>
      <c r="Z226" s="384"/>
      <c r="AA226" s="384"/>
      <c r="AB226" s="384"/>
      <c r="AC226" s="384"/>
      <c r="AD226" s="384"/>
      <c r="AE226" s="384"/>
      <c r="AF226" s="384"/>
      <c r="AG226" s="384"/>
      <c r="AH226" s="384"/>
      <c r="AI226" s="384"/>
      <c r="AJ226" s="384"/>
      <c r="AK226" s="384"/>
      <c r="AL226" s="384"/>
      <c r="AM226" s="384"/>
      <c r="AN226" s="384"/>
      <c r="AO226" s="384"/>
    </row>
    <row r="227" spans="1:41">
      <c r="A227" s="384"/>
      <c r="B227" s="384"/>
      <c r="C227" s="384"/>
      <c r="D227" s="384"/>
      <c r="E227" s="384"/>
      <c r="F227" s="384"/>
      <c r="G227" s="384"/>
      <c r="H227" s="384"/>
      <c r="I227" s="384"/>
      <c r="J227" s="384"/>
      <c r="K227" s="384"/>
      <c r="L227" s="384"/>
      <c r="M227" s="384"/>
      <c r="N227" s="384"/>
      <c r="O227" s="384"/>
      <c r="P227" s="384"/>
      <c r="Q227" s="384"/>
      <c r="R227" s="384"/>
      <c r="S227" s="384"/>
      <c r="T227" s="384"/>
      <c r="U227" s="384"/>
      <c r="V227" s="384"/>
      <c r="W227" s="384"/>
      <c r="X227" s="384"/>
      <c r="Y227" s="384"/>
      <c r="Z227" s="384"/>
      <c r="AA227" s="384"/>
      <c r="AB227" s="384"/>
      <c r="AC227" s="384"/>
      <c r="AD227" s="384"/>
      <c r="AE227" s="384"/>
      <c r="AF227" s="384"/>
      <c r="AG227" s="384"/>
      <c r="AH227" s="384"/>
      <c r="AI227" s="384"/>
      <c r="AJ227" s="384"/>
      <c r="AK227" s="384"/>
      <c r="AL227" s="384"/>
      <c r="AM227" s="384"/>
      <c r="AN227" s="384"/>
      <c r="AO227" s="384"/>
    </row>
    <row r="228" spans="1:41">
      <c r="A228" s="384"/>
      <c r="B228" s="384"/>
      <c r="C228" s="384"/>
      <c r="D228" s="384"/>
      <c r="E228" s="384"/>
      <c r="F228" s="384"/>
      <c r="G228" s="384"/>
      <c r="H228" s="384"/>
      <c r="I228" s="384"/>
      <c r="J228" s="384"/>
      <c r="K228" s="384"/>
      <c r="L228" s="384"/>
      <c r="M228" s="384"/>
      <c r="N228" s="384"/>
      <c r="O228" s="384"/>
      <c r="P228" s="384"/>
      <c r="Q228" s="384"/>
      <c r="R228" s="384"/>
      <c r="S228" s="384"/>
      <c r="T228" s="384"/>
      <c r="U228" s="384"/>
      <c r="V228" s="384"/>
      <c r="W228" s="384"/>
      <c r="X228" s="384"/>
      <c r="Y228" s="384"/>
      <c r="Z228" s="384"/>
      <c r="AA228" s="384"/>
      <c r="AB228" s="384"/>
      <c r="AC228" s="384"/>
      <c r="AD228" s="384"/>
      <c r="AE228" s="384"/>
      <c r="AF228" s="384"/>
      <c r="AG228" s="384"/>
      <c r="AH228" s="384"/>
      <c r="AI228" s="384"/>
      <c r="AJ228" s="384"/>
      <c r="AK228" s="384"/>
      <c r="AL228" s="384"/>
      <c r="AM228" s="384"/>
      <c r="AN228" s="384"/>
      <c r="AO228" s="384"/>
    </row>
    <row r="229" spans="1:41">
      <c r="A229" s="384"/>
      <c r="B229" s="384"/>
      <c r="C229" s="384"/>
      <c r="D229" s="384"/>
      <c r="E229" s="384"/>
      <c r="F229" s="384"/>
      <c r="G229" s="384"/>
      <c r="H229" s="384"/>
      <c r="I229" s="384"/>
      <c r="J229" s="384"/>
      <c r="K229" s="384"/>
      <c r="L229" s="384"/>
      <c r="M229" s="384"/>
      <c r="N229" s="384"/>
      <c r="O229" s="384"/>
      <c r="P229" s="384"/>
      <c r="Q229" s="384"/>
      <c r="R229" s="384"/>
      <c r="S229" s="384"/>
      <c r="T229" s="384"/>
      <c r="U229" s="384"/>
      <c r="V229" s="384"/>
      <c r="W229" s="384"/>
      <c r="X229" s="384"/>
      <c r="Y229" s="384"/>
      <c r="Z229" s="384"/>
      <c r="AA229" s="384"/>
      <c r="AB229" s="384"/>
      <c r="AC229" s="384"/>
      <c r="AD229" s="384"/>
      <c r="AE229" s="384"/>
      <c r="AF229" s="384"/>
      <c r="AG229" s="384"/>
      <c r="AH229" s="384"/>
      <c r="AI229" s="384"/>
      <c r="AJ229" s="384"/>
      <c r="AK229" s="384"/>
      <c r="AL229" s="384"/>
      <c r="AM229" s="384"/>
      <c r="AN229" s="384"/>
      <c r="AO229" s="384"/>
    </row>
    <row r="230" spans="1:41">
      <c r="A230" s="384"/>
      <c r="B230" s="384"/>
      <c r="C230" s="384"/>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4"/>
      <c r="AE230" s="384"/>
      <c r="AF230" s="384"/>
      <c r="AG230" s="384"/>
      <c r="AH230" s="384"/>
      <c r="AI230" s="384"/>
      <c r="AJ230" s="384"/>
      <c r="AK230" s="384"/>
      <c r="AL230" s="384"/>
      <c r="AM230" s="384"/>
      <c r="AN230" s="384"/>
      <c r="AO230" s="384"/>
    </row>
    <row r="231" spans="1:41">
      <c r="A231" s="384"/>
      <c r="B231" s="384"/>
      <c r="C231" s="384"/>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4"/>
      <c r="AE231" s="384"/>
      <c r="AF231" s="384"/>
      <c r="AG231" s="384"/>
      <c r="AH231" s="384"/>
      <c r="AI231" s="384"/>
      <c r="AJ231" s="384"/>
      <c r="AK231" s="384"/>
      <c r="AL231" s="384"/>
      <c r="AM231" s="384"/>
      <c r="AN231" s="384"/>
      <c r="AO231" s="384"/>
    </row>
    <row r="232" spans="1:41">
      <c r="A232" s="384"/>
      <c r="B232" s="384"/>
      <c r="C232" s="384"/>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384"/>
      <c r="AD232" s="384"/>
      <c r="AE232" s="384"/>
      <c r="AF232" s="384"/>
      <c r="AG232" s="384"/>
      <c r="AH232" s="384"/>
      <c r="AI232" s="384"/>
      <c r="AJ232" s="384"/>
      <c r="AK232" s="384"/>
      <c r="AL232" s="384"/>
      <c r="AM232" s="384"/>
      <c r="AN232" s="384"/>
      <c r="AO232" s="384"/>
    </row>
    <row r="233" spans="1:41">
      <c r="A233" s="384"/>
      <c r="B233" s="384"/>
      <c r="C233" s="384"/>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384"/>
      <c r="AD233" s="384"/>
      <c r="AE233" s="384"/>
      <c r="AF233" s="384"/>
      <c r="AG233" s="384"/>
      <c r="AH233" s="384"/>
      <c r="AI233" s="384"/>
      <c r="AJ233" s="384"/>
      <c r="AK233" s="384"/>
      <c r="AL233" s="384"/>
      <c r="AM233" s="384"/>
      <c r="AN233" s="384"/>
      <c r="AO233" s="384"/>
    </row>
    <row r="234" spans="1:41">
      <c r="A234" s="384"/>
      <c r="B234" s="384"/>
      <c r="C234" s="384"/>
      <c r="D234" s="384"/>
      <c r="E234" s="384"/>
      <c r="F234" s="384"/>
      <c r="G234" s="384"/>
      <c r="H234" s="384"/>
      <c r="I234" s="384"/>
      <c r="J234" s="384"/>
      <c r="K234" s="384"/>
      <c r="L234" s="384"/>
      <c r="M234" s="384"/>
      <c r="N234" s="384"/>
      <c r="O234" s="384"/>
      <c r="P234" s="384"/>
      <c r="Q234" s="384"/>
      <c r="R234" s="384"/>
      <c r="S234" s="384"/>
      <c r="T234" s="384"/>
      <c r="U234" s="384"/>
      <c r="V234" s="384"/>
      <c r="W234" s="384"/>
      <c r="X234" s="384"/>
      <c r="Y234" s="384"/>
      <c r="Z234" s="384"/>
      <c r="AA234" s="384"/>
      <c r="AB234" s="384"/>
      <c r="AC234" s="384"/>
      <c r="AD234" s="384"/>
      <c r="AE234" s="384"/>
      <c r="AF234" s="384"/>
      <c r="AG234" s="384"/>
      <c r="AH234" s="384"/>
      <c r="AI234" s="384"/>
      <c r="AJ234" s="384"/>
      <c r="AK234" s="384"/>
      <c r="AL234" s="384"/>
      <c r="AM234" s="384"/>
      <c r="AN234" s="384"/>
      <c r="AO234" s="384"/>
    </row>
    <row r="235" spans="1:41">
      <c r="A235" s="384"/>
      <c r="B235" s="384"/>
      <c r="C235" s="384"/>
      <c r="D235" s="384"/>
      <c r="E235" s="384"/>
      <c r="F235" s="384"/>
      <c r="G235" s="384"/>
      <c r="H235" s="384"/>
      <c r="I235" s="384"/>
      <c r="J235" s="384"/>
      <c r="K235" s="384"/>
      <c r="L235" s="384"/>
      <c r="M235" s="384"/>
      <c r="N235" s="384"/>
      <c r="O235" s="384"/>
      <c r="P235" s="384"/>
      <c r="Q235" s="384"/>
      <c r="R235" s="384"/>
      <c r="S235" s="384"/>
      <c r="T235" s="384"/>
      <c r="U235" s="384"/>
      <c r="V235" s="384"/>
      <c r="W235" s="384"/>
      <c r="X235" s="384"/>
      <c r="Y235" s="384"/>
      <c r="Z235" s="384"/>
      <c r="AA235" s="384"/>
      <c r="AB235" s="384"/>
      <c r="AC235" s="384"/>
      <c r="AD235" s="384"/>
      <c r="AE235" s="384"/>
      <c r="AF235" s="384"/>
      <c r="AG235" s="384"/>
      <c r="AH235" s="384"/>
      <c r="AI235" s="384"/>
      <c r="AJ235" s="384"/>
      <c r="AK235" s="384"/>
      <c r="AL235" s="384"/>
      <c r="AM235" s="384"/>
      <c r="AN235" s="384"/>
      <c r="AO235" s="384"/>
    </row>
    <row r="236" spans="1:41">
      <c r="A236" s="384"/>
      <c r="B236" s="384"/>
      <c r="C236" s="384"/>
      <c r="D236" s="384"/>
      <c r="E236" s="384"/>
      <c r="F236" s="384"/>
      <c r="G236" s="384"/>
      <c r="H236" s="384"/>
      <c r="I236" s="384"/>
      <c r="J236" s="384"/>
      <c r="K236" s="384"/>
      <c r="L236" s="384"/>
      <c r="M236" s="384"/>
      <c r="N236" s="384"/>
      <c r="O236" s="384"/>
      <c r="P236" s="384"/>
      <c r="Q236" s="384"/>
      <c r="R236" s="384"/>
      <c r="S236" s="384"/>
      <c r="T236" s="384"/>
      <c r="U236" s="384"/>
      <c r="V236" s="384"/>
      <c r="W236" s="384"/>
      <c r="X236" s="384"/>
      <c r="Y236" s="384"/>
      <c r="Z236" s="384"/>
      <c r="AA236" s="384"/>
      <c r="AB236" s="384"/>
      <c r="AC236" s="384"/>
      <c r="AD236" s="384"/>
      <c r="AE236" s="384"/>
      <c r="AF236" s="384"/>
      <c r="AG236" s="384"/>
      <c r="AH236" s="384"/>
      <c r="AI236" s="384"/>
      <c r="AJ236" s="384"/>
      <c r="AK236" s="384"/>
      <c r="AL236" s="384"/>
      <c r="AM236" s="384"/>
      <c r="AN236" s="384"/>
      <c r="AO236" s="384"/>
    </row>
    <row r="237" spans="1:41">
      <c r="A237" s="384"/>
      <c r="B237" s="384"/>
      <c r="C237" s="384"/>
      <c r="D237" s="384"/>
      <c r="E237" s="384"/>
      <c r="F237" s="384"/>
      <c r="G237" s="384"/>
      <c r="H237" s="384"/>
      <c r="I237" s="384"/>
      <c r="J237" s="384"/>
      <c r="K237" s="384"/>
      <c r="L237" s="384"/>
      <c r="M237" s="384"/>
      <c r="N237" s="384"/>
      <c r="O237" s="384"/>
      <c r="P237" s="384"/>
      <c r="Q237" s="384"/>
      <c r="R237" s="384"/>
      <c r="S237" s="384"/>
      <c r="T237" s="384"/>
      <c r="U237" s="384"/>
      <c r="V237" s="384"/>
      <c r="W237" s="384"/>
      <c r="X237" s="384"/>
      <c r="Y237" s="384"/>
      <c r="Z237" s="384"/>
      <c r="AA237" s="384"/>
      <c r="AB237" s="384"/>
      <c r="AC237" s="384"/>
      <c r="AD237" s="384"/>
      <c r="AE237" s="384"/>
      <c r="AF237" s="384"/>
      <c r="AG237" s="384"/>
      <c r="AH237" s="384"/>
      <c r="AI237" s="384"/>
      <c r="AJ237" s="384"/>
      <c r="AK237" s="384"/>
      <c r="AL237" s="384"/>
      <c r="AM237" s="384"/>
      <c r="AN237" s="384"/>
      <c r="AO237" s="384"/>
    </row>
    <row r="238" spans="1:41">
      <c r="A238" s="384"/>
      <c r="B238" s="384"/>
      <c r="C238" s="384"/>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4"/>
      <c r="AE238" s="384"/>
      <c r="AF238" s="384"/>
      <c r="AG238" s="384"/>
      <c r="AH238" s="384"/>
      <c r="AI238" s="384"/>
      <c r="AJ238" s="384"/>
      <c r="AK238" s="384"/>
      <c r="AL238" s="384"/>
      <c r="AM238" s="384"/>
      <c r="AN238" s="384"/>
      <c r="AO238" s="384"/>
    </row>
    <row r="239" spans="1:41">
      <c r="A239" s="384"/>
      <c r="B239" s="384"/>
      <c r="C239" s="384"/>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4"/>
      <c r="AE239" s="384"/>
      <c r="AF239" s="384"/>
      <c r="AG239" s="384"/>
      <c r="AH239" s="384"/>
      <c r="AI239" s="384"/>
      <c r="AJ239" s="384"/>
      <c r="AK239" s="384"/>
      <c r="AL239" s="384"/>
      <c r="AM239" s="384"/>
      <c r="AN239" s="384"/>
      <c r="AO239" s="384"/>
    </row>
    <row r="240" spans="1:41">
      <c r="A240" s="384"/>
      <c r="B240" s="384"/>
      <c r="C240" s="384"/>
      <c r="D240" s="384"/>
      <c r="E240" s="384"/>
      <c r="F240" s="384"/>
      <c r="G240" s="384"/>
      <c r="H240" s="384"/>
      <c r="I240" s="384"/>
      <c r="J240" s="384"/>
      <c r="K240" s="384"/>
      <c r="L240" s="384"/>
      <c r="M240" s="384"/>
      <c r="N240" s="384"/>
      <c r="O240" s="384"/>
      <c r="P240" s="384"/>
      <c r="Q240" s="384"/>
      <c r="R240" s="384"/>
      <c r="S240" s="384"/>
      <c r="T240" s="384"/>
      <c r="U240" s="384"/>
      <c r="V240" s="384"/>
      <c r="W240" s="384"/>
      <c r="X240" s="384"/>
      <c r="Y240" s="384"/>
      <c r="Z240" s="384"/>
      <c r="AA240" s="384"/>
      <c r="AB240" s="384"/>
      <c r="AC240" s="384"/>
      <c r="AD240" s="384"/>
      <c r="AE240" s="384"/>
      <c r="AF240" s="384"/>
      <c r="AG240" s="384"/>
      <c r="AH240" s="384"/>
      <c r="AI240" s="384"/>
      <c r="AJ240" s="384"/>
      <c r="AK240" s="384"/>
      <c r="AL240" s="384"/>
      <c r="AM240" s="384"/>
      <c r="AN240" s="384"/>
      <c r="AO240" s="384"/>
    </row>
    <row r="241" spans="1:41">
      <c r="A241" s="384"/>
      <c r="B241" s="384"/>
      <c r="C241" s="384"/>
      <c r="D241" s="384"/>
      <c r="E241" s="384"/>
      <c r="F241" s="384"/>
      <c r="G241" s="384"/>
      <c r="H241" s="384"/>
      <c r="I241" s="384"/>
      <c r="J241" s="384"/>
      <c r="K241" s="384"/>
      <c r="L241" s="384"/>
      <c r="M241" s="384"/>
      <c r="N241" s="384"/>
      <c r="O241" s="384"/>
      <c r="P241" s="384"/>
      <c r="Q241" s="384"/>
      <c r="R241" s="384"/>
      <c r="S241" s="384"/>
      <c r="T241" s="384"/>
      <c r="U241" s="384"/>
      <c r="V241" s="384"/>
      <c r="W241" s="384"/>
      <c r="X241" s="384"/>
      <c r="Y241" s="384"/>
      <c r="Z241" s="384"/>
      <c r="AA241" s="384"/>
      <c r="AB241" s="384"/>
      <c r="AC241" s="384"/>
      <c r="AD241" s="384"/>
      <c r="AE241" s="384"/>
      <c r="AF241" s="384"/>
      <c r="AG241" s="384"/>
      <c r="AH241" s="384"/>
      <c r="AI241" s="384"/>
      <c r="AJ241" s="384"/>
      <c r="AK241" s="384"/>
      <c r="AL241" s="384"/>
      <c r="AM241" s="384"/>
      <c r="AN241" s="384"/>
      <c r="AO241" s="384"/>
    </row>
    <row r="242" spans="1:41">
      <c r="A242" s="384"/>
      <c r="B242" s="384"/>
      <c r="C242" s="384"/>
      <c r="D242" s="384"/>
      <c r="E242" s="384"/>
      <c r="F242" s="384"/>
      <c r="G242" s="384"/>
      <c r="H242" s="384"/>
      <c r="I242" s="384"/>
      <c r="J242" s="384"/>
      <c r="K242" s="384"/>
      <c r="L242" s="384"/>
      <c r="M242" s="384"/>
      <c r="N242" s="384"/>
      <c r="O242" s="384"/>
      <c r="P242" s="384"/>
      <c r="Q242" s="384"/>
      <c r="R242" s="384"/>
      <c r="S242" s="384"/>
      <c r="T242" s="384"/>
      <c r="U242" s="384"/>
      <c r="V242" s="384"/>
      <c r="W242" s="384"/>
      <c r="X242" s="384"/>
      <c r="Y242" s="384"/>
      <c r="Z242" s="384"/>
      <c r="AA242" s="384"/>
      <c r="AB242" s="384"/>
      <c r="AC242" s="384"/>
      <c r="AD242" s="384"/>
      <c r="AE242" s="384"/>
      <c r="AF242" s="384"/>
      <c r="AG242" s="384"/>
      <c r="AH242" s="384"/>
      <c r="AI242" s="384"/>
      <c r="AJ242" s="384"/>
      <c r="AK242" s="384"/>
      <c r="AL242" s="384"/>
      <c r="AM242" s="384"/>
      <c r="AN242" s="384"/>
      <c r="AO242" s="384"/>
    </row>
    <row r="243" spans="1:41">
      <c r="A243" s="384"/>
      <c r="B243" s="384"/>
      <c r="C243" s="384"/>
      <c r="D243" s="384"/>
      <c r="E243" s="384"/>
      <c r="F243" s="384"/>
      <c r="G243" s="384"/>
      <c r="H243" s="384"/>
      <c r="I243" s="384"/>
      <c r="J243" s="384"/>
      <c r="K243" s="384"/>
      <c r="L243" s="384"/>
      <c r="M243" s="384"/>
      <c r="N243" s="384"/>
      <c r="O243" s="384"/>
      <c r="P243" s="384"/>
      <c r="Q243" s="384"/>
      <c r="R243" s="384"/>
      <c r="S243" s="384"/>
      <c r="T243" s="384"/>
      <c r="U243" s="384"/>
      <c r="V243" s="384"/>
      <c r="W243" s="384"/>
      <c r="X243" s="384"/>
      <c r="Y243" s="384"/>
      <c r="Z243" s="384"/>
      <c r="AA243" s="384"/>
      <c r="AB243" s="384"/>
      <c r="AC243" s="384"/>
      <c r="AD243" s="384"/>
      <c r="AE243" s="384"/>
      <c r="AF243" s="384"/>
      <c r="AG243" s="384"/>
      <c r="AH243" s="384"/>
      <c r="AI243" s="384"/>
      <c r="AJ243" s="384"/>
      <c r="AK243" s="384"/>
      <c r="AL243" s="384"/>
      <c r="AM243" s="384"/>
      <c r="AN243" s="384"/>
      <c r="AO243" s="384"/>
    </row>
    <row r="244" spans="1:41">
      <c r="A244" s="384"/>
      <c r="B244" s="384"/>
      <c r="C244" s="384"/>
      <c r="D244" s="384"/>
      <c r="E244" s="384"/>
      <c r="F244" s="384"/>
      <c r="G244" s="384"/>
      <c r="H244" s="384"/>
      <c r="I244" s="384"/>
      <c r="J244" s="384"/>
      <c r="K244" s="384"/>
      <c r="L244" s="384"/>
      <c r="M244" s="384"/>
      <c r="N244" s="384"/>
      <c r="O244" s="384"/>
      <c r="P244" s="384"/>
      <c r="Q244" s="384"/>
      <c r="R244" s="384"/>
      <c r="S244" s="384"/>
      <c r="T244" s="384"/>
      <c r="U244" s="384"/>
      <c r="V244" s="384"/>
      <c r="W244" s="384"/>
      <c r="X244" s="384"/>
      <c r="Y244" s="384"/>
      <c r="Z244" s="384"/>
      <c r="AA244" s="384"/>
      <c r="AB244" s="384"/>
      <c r="AC244" s="384"/>
      <c r="AD244" s="384"/>
      <c r="AE244" s="384"/>
      <c r="AF244" s="384"/>
      <c r="AG244" s="384"/>
      <c r="AH244" s="384"/>
      <c r="AI244" s="384"/>
      <c r="AJ244" s="384"/>
      <c r="AK244" s="384"/>
      <c r="AL244" s="384"/>
      <c r="AM244" s="384"/>
      <c r="AN244" s="384"/>
      <c r="AO244" s="384"/>
    </row>
    <row r="245" spans="1:41">
      <c r="A245" s="384"/>
      <c r="B245" s="384"/>
      <c r="C245" s="384"/>
      <c r="D245" s="384"/>
      <c r="E245" s="384"/>
      <c r="F245" s="384"/>
      <c r="G245" s="384"/>
      <c r="H245" s="384"/>
      <c r="I245" s="384"/>
      <c r="J245" s="384"/>
      <c r="K245" s="384"/>
      <c r="L245" s="384"/>
      <c r="M245" s="384"/>
      <c r="N245" s="384"/>
      <c r="O245" s="384"/>
      <c r="P245" s="384"/>
      <c r="Q245" s="384"/>
      <c r="R245" s="384"/>
      <c r="S245" s="384"/>
      <c r="T245" s="384"/>
      <c r="U245" s="384"/>
      <c r="V245" s="384"/>
      <c r="W245" s="384"/>
      <c r="X245" s="384"/>
      <c r="Y245" s="384"/>
      <c r="Z245" s="384"/>
      <c r="AA245" s="384"/>
      <c r="AB245" s="384"/>
      <c r="AC245" s="384"/>
      <c r="AD245" s="384"/>
      <c r="AE245" s="384"/>
      <c r="AF245" s="384"/>
      <c r="AG245" s="384"/>
      <c r="AH245" s="384"/>
      <c r="AI245" s="384"/>
      <c r="AJ245" s="384"/>
      <c r="AK245" s="384"/>
      <c r="AL245" s="384"/>
      <c r="AM245" s="384"/>
      <c r="AN245" s="384"/>
      <c r="AO245" s="384"/>
    </row>
    <row r="246" spans="1:41">
      <c r="A246" s="384"/>
      <c r="B246" s="384"/>
      <c r="C246" s="384"/>
      <c r="D246" s="384"/>
      <c r="E246" s="384"/>
      <c r="F246" s="384"/>
      <c r="G246" s="384"/>
      <c r="H246" s="384"/>
      <c r="I246" s="384"/>
      <c r="J246" s="384"/>
      <c r="K246" s="384"/>
      <c r="L246" s="384"/>
      <c r="M246" s="384"/>
      <c r="N246" s="384"/>
      <c r="O246" s="384"/>
      <c r="P246" s="384"/>
      <c r="Q246" s="384"/>
      <c r="R246" s="384"/>
      <c r="S246" s="384"/>
      <c r="T246" s="384"/>
      <c r="U246" s="384"/>
      <c r="V246" s="384"/>
      <c r="W246" s="384"/>
      <c r="X246" s="384"/>
      <c r="Y246" s="384"/>
      <c r="Z246" s="384"/>
      <c r="AA246" s="384"/>
      <c r="AB246" s="384"/>
      <c r="AC246" s="384"/>
      <c r="AD246" s="384"/>
      <c r="AE246" s="384"/>
      <c r="AF246" s="384"/>
      <c r="AG246" s="384"/>
      <c r="AH246" s="384"/>
      <c r="AI246" s="384"/>
      <c r="AJ246" s="384"/>
      <c r="AK246" s="384"/>
      <c r="AL246" s="384"/>
      <c r="AM246" s="384"/>
      <c r="AN246" s="384"/>
      <c r="AO246" s="384"/>
    </row>
    <row r="247" spans="1:41">
      <c r="A247" s="384"/>
      <c r="B247" s="384"/>
      <c r="C247" s="384"/>
      <c r="D247" s="384"/>
      <c r="E247" s="384"/>
      <c r="F247" s="384"/>
      <c r="G247" s="384"/>
      <c r="H247" s="384"/>
      <c r="I247" s="384"/>
      <c r="J247" s="384"/>
      <c r="K247" s="384"/>
      <c r="L247" s="384"/>
      <c r="M247" s="384"/>
      <c r="N247" s="384"/>
      <c r="O247" s="384"/>
      <c r="P247" s="384"/>
      <c r="Q247" s="384"/>
      <c r="R247" s="384"/>
      <c r="S247" s="384"/>
      <c r="T247" s="384"/>
      <c r="U247" s="384"/>
      <c r="V247" s="384"/>
      <c r="W247" s="384"/>
      <c r="X247" s="384"/>
      <c r="Y247" s="384"/>
      <c r="Z247" s="384"/>
      <c r="AA247" s="384"/>
      <c r="AB247" s="384"/>
      <c r="AC247" s="384"/>
      <c r="AD247" s="384"/>
      <c r="AE247" s="384"/>
      <c r="AF247" s="384"/>
      <c r="AG247" s="384"/>
      <c r="AH247" s="384"/>
      <c r="AI247" s="384"/>
      <c r="AJ247" s="384"/>
      <c r="AK247" s="384"/>
      <c r="AL247" s="384"/>
      <c r="AM247" s="384"/>
      <c r="AN247" s="384"/>
      <c r="AO247" s="384"/>
    </row>
    <row r="248" spans="1:41">
      <c r="A248" s="384"/>
      <c r="B248" s="384"/>
      <c r="C248" s="384"/>
      <c r="D248" s="384"/>
      <c r="E248" s="384"/>
      <c r="F248" s="384"/>
      <c r="G248" s="384"/>
      <c r="H248" s="384"/>
      <c r="I248" s="384"/>
      <c r="J248" s="384"/>
      <c r="K248" s="384"/>
      <c r="L248" s="384"/>
      <c r="M248" s="384"/>
      <c r="N248" s="384"/>
      <c r="O248" s="384"/>
      <c r="P248" s="384"/>
      <c r="Q248" s="384"/>
      <c r="R248" s="384"/>
      <c r="S248" s="384"/>
      <c r="T248" s="384"/>
      <c r="U248" s="384"/>
      <c r="V248" s="384"/>
      <c r="W248" s="384"/>
      <c r="X248" s="384"/>
      <c r="Y248" s="384"/>
      <c r="Z248" s="384"/>
      <c r="AA248" s="384"/>
      <c r="AB248" s="384"/>
      <c r="AC248" s="384"/>
      <c r="AD248" s="384"/>
      <c r="AE248" s="384"/>
      <c r="AF248" s="384"/>
      <c r="AG248" s="384"/>
      <c r="AH248" s="384"/>
      <c r="AI248" s="384"/>
      <c r="AJ248" s="384"/>
      <c r="AK248" s="384"/>
      <c r="AL248" s="384"/>
      <c r="AM248" s="384"/>
      <c r="AN248" s="384"/>
      <c r="AO248" s="384"/>
    </row>
    <row r="249" spans="1:41">
      <c r="A249" s="384"/>
      <c r="B249" s="384"/>
      <c r="C249" s="384"/>
      <c r="D249" s="384"/>
      <c r="E249" s="384"/>
      <c r="F249" s="384"/>
      <c r="G249" s="384"/>
      <c r="H249" s="384"/>
      <c r="I249" s="384"/>
      <c r="J249" s="384"/>
      <c r="K249" s="384"/>
      <c r="L249" s="384"/>
      <c r="M249" s="384"/>
      <c r="N249" s="384"/>
      <c r="O249" s="384"/>
      <c r="P249" s="384"/>
      <c r="Q249" s="384"/>
      <c r="R249" s="384"/>
      <c r="S249" s="384"/>
      <c r="T249" s="384"/>
      <c r="U249" s="384"/>
      <c r="V249" s="384"/>
      <c r="W249" s="384"/>
      <c r="X249" s="384"/>
      <c r="Y249" s="384"/>
      <c r="Z249" s="384"/>
      <c r="AA249" s="384"/>
      <c r="AB249" s="384"/>
      <c r="AC249" s="384"/>
      <c r="AD249" s="384"/>
      <c r="AE249" s="384"/>
      <c r="AF249" s="384"/>
      <c r="AG249" s="384"/>
      <c r="AH249" s="384"/>
      <c r="AI249" s="384"/>
      <c r="AJ249" s="384"/>
      <c r="AK249" s="384"/>
      <c r="AL249" s="384"/>
      <c r="AM249" s="384"/>
      <c r="AN249" s="384"/>
      <c r="AO249" s="384"/>
    </row>
    <row r="250" spans="1:41">
      <c r="A250" s="384"/>
      <c r="B250" s="384"/>
      <c r="C250" s="384"/>
      <c r="D250" s="384"/>
      <c r="E250" s="384"/>
      <c r="F250" s="384"/>
      <c r="G250" s="384"/>
      <c r="H250" s="384"/>
      <c r="I250" s="384"/>
      <c r="J250" s="384"/>
      <c r="K250" s="384"/>
      <c r="L250" s="384"/>
      <c r="M250" s="384"/>
      <c r="N250" s="384"/>
      <c r="O250" s="384"/>
      <c r="P250" s="384"/>
      <c r="Q250" s="384"/>
      <c r="R250" s="384"/>
      <c r="S250" s="384"/>
      <c r="T250" s="384"/>
      <c r="U250" s="384"/>
      <c r="V250" s="384"/>
      <c r="W250" s="384"/>
      <c r="X250" s="384"/>
      <c r="Y250" s="384"/>
      <c r="Z250" s="384"/>
      <c r="AA250" s="384"/>
      <c r="AB250" s="384"/>
      <c r="AC250" s="384"/>
      <c r="AD250" s="384"/>
      <c r="AE250" s="384"/>
      <c r="AF250" s="384"/>
      <c r="AG250" s="384"/>
      <c r="AH250" s="384"/>
      <c r="AI250" s="384"/>
      <c r="AJ250" s="384"/>
      <c r="AK250" s="384"/>
      <c r="AL250" s="384"/>
      <c r="AM250" s="384"/>
      <c r="AN250" s="384"/>
      <c r="AO250" s="384"/>
    </row>
    <row r="251" spans="1:41">
      <c r="A251" s="384"/>
      <c r="B251" s="384"/>
      <c r="C251" s="384"/>
      <c r="D251" s="384"/>
      <c r="E251" s="384"/>
      <c r="F251" s="384"/>
      <c r="G251" s="384"/>
      <c r="H251" s="384"/>
      <c r="I251" s="384"/>
      <c r="J251" s="384"/>
      <c r="K251" s="384"/>
      <c r="L251" s="384"/>
      <c r="M251" s="384"/>
      <c r="N251" s="384"/>
      <c r="O251" s="384"/>
      <c r="P251" s="384"/>
      <c r="Q251" s="384"/>
      <c r="R251" s="384"/>
      <c r="S251" s="384"/>
      <c r="T251" s="384"/>
      <c r="U251" s="384"/>
      <c r="V251" s="384"/>
      <c r="W251" s="384"/>
      <c r="X251" s="384"/>
      <c r="Y251" s="384"/>
      <c r="Z251" s="384"/>
      <c r="AA251" s="384"/>
      <c r="AB251" s="384"/>
      <c r="AC251" s="384"/>
      <c r="AD251" s="384"/>
      <c r="AE251" s="384"/>
      <c r="AF251" s="384"/>
      <c r="AG251" s="384"/>
      <c r="AH251" s="384"/>
      <c r="AI251" s="384"/>
      <c r="AJ251" s="384"/>
      <c r="AK251" s="384"/>
      <c r="AL251" s="384"/>
      <c r="AM251" s="384"/>
      <c r="AN251" s="384"/>
      <c r="AO251" s="384"/>
    </row>
    <row r="252" spans="1:41">
      <c r="A252" s="384"/>
      <c r="B252" s="384"/>
      <c r="C252" s="384"/>
      <c r="D252" s="384"/>
      <c r="E252" s="384"/>
      <c r="F252" s="384"/>
      <c r="G252" s="384"/>
      <c r="H252" s="384"/>
      <c r="I252" s="384"/>
      <c r="J252" s="384"/>
      <c r="K252" s="384"/>
      <c r="L252" s="384"/>
      <c r="M252" s="384"/>
      <c r="N252" s="384"/>
      <c r="O252" s="384"/>
      <c r="P252" s="384"/>
      <c r="Q252" s="384"/>
      <c r="R252" s="384"/>
      <c r="S252" s="384"/>
      <c r="T252" s="384"/>
      <c r="U252" s="384"/>
      <c r="V252" s="384"/>
      <c r="W252" s="384"/>
      <c r="X252" s="384"/>
      <c r="Y252" s="384"/>
      <c r="Z252" s="384"/>
      <c r="AA252" s="384"/>
      <c r="AB252" s="384"/>
      <c r="AC252" s="384"/>
      <c r="AD252" s="384"/>
      <c r="AE252" s="384"/>
      <c r="AF252" s="384"/>
      <c r="AG252" s="384"/>
      <c r="AH252" s="384"/>
      <c r="AI252" s="384"/>
      <c r="AJ252" s="384"/>
      <c r="AK252" s="384"/>
      <c r="AL252" s="384"/>
      <c r="AM252" s="384"/>
      <c r="AN252" s="384"/>
      <c r="AO252" s="384"/>
    </row>
    <row r="253" spans="1:41">
      <c r="A253" s="384"/>
      <c r="B253" s="384"/>
      <c r="C253" s="384"/>
      <c r="D253" s="384"/>
      <c r="E253" s="384"/>
      <c r="F253" s="384"/>
      <c r="G253" s="384"/>
      <c r="H253" s="384"/>
      <c r="I253" s="384"/>
      <c r="J253" s="384"/>
      <c r="K253" s="384"/>
      <c r="L253" s="384"/>
      <c r="M253" s="384"/>
      <c r="N253" s="384"/>
      <c r="O253" s="384"/>
      <c r="P253" s="384"/>
      <c r="Q253" s="384"/>
      <c r="R253" s="384"/>
      <c r="S253" s="384"/>
      <c r="T253" s="384"/>
      <c r="U253" s="384"/>
      <c r="V253" s="384"/>
      <c r="W253" s="384"/>
      <c r="X253" s="384"/>
      <c r="Y253" s="384"/>
      <c r="Z253" s="384"/>
      <c r="AA253" s="384"/>
      <c r="AB253" s="384"/>
      <c r="AC253" s="384"/>
      <c r="AD253" s="384"/>
      <c r="AE253" s="384"/>
      <c r="AF253" s="384"/>
      <c r="AG253" s="384"/>
      <c r="AH253" s="384"/>
      <c r="AI253" s="384"/>
      <c r="AJ253" s="384"/>
      <c r="AK253" s="384"/>
      <c r="AL253" s="384"/>
      <c r="AM253" s="384"/>
      <c r="AN253" s="384"/>
      <c r="AO253" s="384"/>
    </row>
    <row r="254" spans="1:41">
      <c r="A254" s="384"/>
      <c r="B254" s="384"/>
      <c r="C254" s="384"/>
      <c r="D254" s="384"/>
      <c r="E254" s="384"/>
      <c r="F254" s="384"/>
      <c r="G254" s="384"/>
      <c r="H254" s="384"/>
      <c r="I254" s="384"/>
      <c r="J254" s="384"/>
      <c r="K254" s="384"/>
      <c r="L254" s="384"/>
      <c r="M254" s="384"/>
      <c r="N254" s="384"/>
      <c r="O254" s="384"/>
      <c r="P254" s="384"/>
      <c r="Q254" s="384"/>
      <c r="R254" s="384"/>
      <c r="S254" s="384"/>
      <c r="T254" s="384"/>
      <c r="U254" s="384"/>
      <c r="V254" s="384"/>
      <c r="W254" s="384"/>
      <c r="X254" s="384"/>
      <c r="Y254" s="384"/>
      <c r="Z254" s="384"/>
      <c r="AA254" s="384"/>
      <c r="AB254" s="384"/>
      <c r="AC254" s="384"/>
      <c r="AD254" s="384"/>
      <c r="AE254" s="384"/>
      <c r="AF254" s="384"/>
      <c r="AG254" s="384"/>
      <c r="AH254" s="384"/>
      <c r="AI254" s="384"/>
      <c r="AJ254" s="384"/>
      <c r="AK254" s="384"/>
      <c r="AL254" s="384"/>
      <c r="AM254" s="384"/>
      <c r="AN254" s="384"/>
      <c r="AO254" s="384"/>
    </row>
    <row r="255" spans="1:41">
      <c r="A255" s="384"/>
      <c r="B255" s="384"/>
      <c r="C255" s="384"/>
      <c r="D255" s="384"/>
      <c r="E255" s="384"/>
      <c r="F255" s="384"/>
      <c r="G255" s="384"/>
      <c r="H255" s="384"/>
      <c r="I255" s="384"/>
      <c r="J255" s="384"/>
      <c r="K255" s="384"/>
      <c r="L255" s="384"/>
      <c r="M255" s="384"/>
      <c r="N255" s="384"/>
      <c r="O255" s="384"/>
      <c r="P255" s="384"/>
      <c r="Q255" s="384"/>
      <c r="R255" s="384"/>
      <c r="S255" s="384"/>
      <c r="T255" s="384"/>
      <c r="U255" s="384"/>
      <c r="V255" s="384"/>
      <c r="W255" s="384"/>
      <c r="X255" s="384"/>
      <c r="Y255" s="384"/>
      <c r="Z255" s="384"/>
      <c r="AA255" s="384"/>
      <c r="AB255" s="384"/>
      <c r="AC255" s="384"/>
      <c r="AD255" s="384"/>
      <c r="AE255" s="384"/>
      <c r="AF255" s="384"/>
      <c r="AG255" s="384"/>
      <c r="AH255" s="384"/>
      <c r="AI255" s="384"/>
      <c r="AJ255" s="384"/>
      <c r="AK255" s="384"/>
      <c r="AL255" s="384"/>
      <c r="AM255" s="384"/>
      <c r="AN255" s="384"/>
      <c r="AO255" s="384"/>
    </row>
    <row r="256" spans="1:41">
      <c r="A256" s="384"/>
      <c r="B256" s="384"/>
      <c r="C256" s="384"/>
      <c r="D256" s="384"/>
      <c r="E256" s="384"/>
      <c r="F256" s="384"/>
      <c r="G256" s="384"/>
      <c r="H256" s="384"/>
      <c r="I256" s="384"/>
      <c r="J256" s="384"/>
      <c r="K256" s="384"/>
      <c r="L256" s="384"/>
      <c r="M256" s="384"/>
      <c r="N256" s="384"/>
      <c r="O256" s="384"/>
      <c r="P256" s="384"/>
      <c r="Q256" s="384"/>
      <c r="R256" s="384"/>
      <c r="S256" s="384"/>
      <c r="T256" s="384"/>
      <c r="U256" s="384"/>
      <c r="V256" s="384"/>
      <c r="W256" s="384"/>
      <c r="X256" s="384"/>
      <c r="Y256" s="384"/>
      <c r="Z256" s="384"/>
      <c r="AA256" s="384"/>
      <c r="AB256" s="384"/>
      <c r="AC256" s="384"/>
      <c r="AD256" s="384"/>
      <c r="AE256" s="384"/>
      <c r="AF256" s="384"/>
      <c r="AG256" s="384"/>
      <c r="AH256" s="384"/>
      <c r="AI256" s="384"/>
      <c r="AJ256" s="384"/>
      <c r="AK256" s="384"/>
      <c r="AL256" s="384"/>
      <c r="AM256" s="384"/>
      <c r="AN256" s="384"/>
      <c r="AO256" s="384"/>
    </row>
    <row r="257" spans="1:41">
      <c r="A257" s="384"/>
      <c r="B257" s="384"/>
      <c r="C257" s="384"/>
      <c r="D257" s="384"/>
      <c r="E257" s="384"/>
      <c r="F257" s="384"/>
      <c r="G257" s="384"/>
      <c r="H257" s="384"/>
      <c r="I257" s="384"/>
      <c r="J257" s="384"/>
      <c r="K257" s="384"/>
      <c r="L257" s="384"/>
      <c r="M257" s="384"/>
      <c r="N257" s="384"/>
      <c r="O257" s="384"/>
      <c r="P257" s="384"/>
      <c r="Q257" s="384"/>
      <c r="R257" s="384"/>
      <c r="S257" s="384"/>
      <c r="T257" s="384"/>
      <c r="U257" s="384"/>
      <c r="V257" s="384"/>
      <c r="W257" s="384"/>
      <c r="X257" s="384"/>
      <c r="Y257" s="384"/>
      <c r="Z257" s="384"/>
      <c r="AA257" s="384"/>
      <c r="AB257" s="384"/>
      <c r="AC257" s="384"/>
      <c r="AD257" s="384"/>
      <c r="AE257" s="384"/>
      <c r="AF257" s="384"/>
      <c r="AG257" s="384"/>
      <c r="AH257" s="384"/>
      <c r="AI257" s="384"/>
      <c r="AJ257" s="384"/>
      <c r="AK257" s="384"/>
      <c r="AL257" s="384"/>
      <c r="AM257" s="384"/>
      <c r="AN257" s="384"/>
      <c r="AO257" s="384"/>
    </row>
    <row r="258" spans="1:41">
      <c r="A258" s="384"/>
      <c r="B258" s="384"/>
      <c r="C258" s="384"/>
      <c r="D258" s="384"/>
      <c r="E258" s="384"/>
      <c r="F258" s="384"/>
      <c r="G258" s="384"/>
      <c r="H258" s="384"/>
      <c r="I258" s="384"/>
      <c r="J258" s="384"/>
      <c r="K258" s="384"/>
      <c r="L258" s="384"/>
      <c r="M258" s="384"/>
      <c r="N258" s="384"/>
      <c r="O258" s="384"/>
      <c r="P258" s="384"/>
      <c r="Q258" s="384"/>
      <c r="R258" s="384"/>
      <c r="S258" s="384"/>
      <c r="T258" s="384"/>
      <c r="U258" s="384"/>
      <c r="V258" s="384"/>
      <c r="W258" s="384"/>
      <c r="X258" s="384"/>
      <c r="Y258" s="384"/>
      <c r="Z258" s="384"/>
      <c r="AA258" s="384"/>
      <c r="AB258" s="384"/>
      <c r="AC258" s="384"/>
      <c r="AD258" s="384"/>
      <c r="AE258" s="384"/>
      <c r="AF258" s="384"/>
      <c r="AG258" s="384"/>
      <c r="AH258" s="384"/>
      <c r="AI258" s="384"/>
      <c r="AJ258" s="384"/>
      <c r="AK258" s="384"/>
      <c r="AL258" s="384"/>
      <c r="AM258" s="384"/>
      <c r="AN258" s="384"/>
      <c r="AO258" s="384"/>
    </row>
    <row r="259" spans="1:41">
      <c r="A259" s="384"/>
      <c r="B259" s="384"/>
      <c r="C259" s="384"/>
      <c r="D259" s="384"/>
      <c r="E259" s="384"/>
      <c r="F259" s="384"/>
      <c r="G259" s="384"/>
      <c r="H259" s="384"/>
      <c r="I259" s="384"/>
      <c r="J259" s="384"/>
      <c r="K259" s="384"/>
      <c r="L259" s="384"/>
      <c r="M259" s="384"/>
      <c r="N259" s="384"/>
      <c r="O259" s="384"/>
      <c r="P259" s="384"/>
      <c r="Q259" s="384"/>
      <c r="R259" s="384"/>
      <c r="S259" s="384"/>
      <c r="T259" s="384"/>
      <c r="U259" s="384"/>
      <c r="V259" s="384"/>
      <c r="W259" s="384"/>
      <c r="X259" s="384"/>
      <c r="Y259" s="384"/>
      <c r="Z259" s="384"/>
      <c r="AA259" s="384"/>
      <c r="AB259" s="384"/>
      <c r="AC259" s="384"/>
      <c r="AD259" s="384"/>
      <c r="AE259" s="384"/>
      <c r="AF259" s="384"/>
      <c r="AG259" s="384"/>
      <c r="AH259" s="384"/>
      <c r="AI259" s="384"/>
      <c r="AJ259" s="384"/>
      <c r="AK259" s="384"/>
      <c r="AL259" s="384"/>
      <c r="AM259" s="384"/>
      <c r="AN259" s="384"/>
      <c r="AO259" s="384"/>
    </row>
    <row r="260" spans="1:41">
      <c r="A260" s="384"/>
      <c r="B260" s="384"/>
      <c r="C260" s="384"/>
      <c r="D260" s="384"/>
      <c r="E260" s="384"/>
      <c r="F260" s="384"/>
      <c r="G260" s="384"/>
      <c r="H260" s="384"/>
      <c r="I260" s="384"/>
      <c r="J260" s="384"/>
      <c r="K260" s="384"/>
      <c r="L260" s="384"/>
      <c r="M260" s="384"/>
      <c r="N260" s="384"/>
      <c r="O260" s="384"/>
      <c r="P260" s="384"/>
      <c r="Q260" s="384"/>
      <c r="R260" s="384"/>
      <c r="S260" s="384"/>
      <c r="T260" s="384"/>
      <c r="U260" s="384"/>
      <c r="V260" s="384"/>
      <c r="W260" s="384"/>
      <c r="X260" s="384"/>
      <c r="Y260" s="384"/>
      <c r="Z260" s="384"/>
      <c r="AA260" s="384"/>
      <c r="AB260" s="384"/>
      <c r="AC260" s="384"/>
      <c r="AD260" s="384"/>
      <c r="AE260" s="384"/>
      <c r="AF260" s="384"/>
      <c r="AG260" s="384"/>
      <c r="AH260" s="384"/>
      <c r="AI260" s="384"/>
      <c r="AJ260" s="384"/>
      <c r="AK260" s="384"/>
      <c r="AL260" s="384"/>
      <c r="AM260" s="384"/>
      <c r="AN260" s="384"/>
      <c r="AO260" s="384"/>
    </row>
    <row r="261" spans="1:41">
      <c r="A261" s="384"/>
      <c r="B261" s="384"/>
      <c r="C261" s="384"/>
      <c r="D261" s="384"/>
      <c r="E261" s="384"/>
      <c r="F261" s="384"/>
      <c r="G261" s="384"/>
      <c r="H261" s="384"/>
      <c r="I261" s="384"/>
      <c r="J261" s="384"/>
      <c r="K261" s="384"/>
      <c r="L261" s="384"/>
      <c r="M261" s="384"/>
      <c r="N261" s="384"/>
      <c r="O261" s="384"/>
      <c r="P261" s="384"/>
      <c r="Q261" s="384"/>
      <c r="R261" s="384"/>
      <c r="S261" s="384"/>
      <c r="T261" s="384"/>
      <c r="U261" s="384"/>
      <c r="V261" s="384"/>
      <c r="W261" s="384"/>
      <c r="X261" s="384"/>
      <c r="Y261" s="384"/>
      <c r="Z261" s="384"/>
      <c r="AA261" s="384"/>
      <c r="AB261" s="384"/>
      <c r="AC261" s="384"/>
      <c r="AD261" s="384"/>
      <c r="AE261" s="384"/>
      <c r="AF261" s="384"/>
      <c r="AG261" s="384"/>
      <c r="AH261" s="384"/>
      <c r="AI261" s="384"/>
      <c r="AJ261" s="384"/>
      <c r="AK261" s="384"/>
      <c r="AL261" s="384"/>
      <c r="AM261" s="384"/>
      <c r="AN261" s="384"/>
      <c r="AO261" s="384"/>
    </row>
    <row r="262" spans="1:41">
      <c r="A262" s="384"/>
      <c r="B262" s="384"/>
      <c r="C262" s="384"/>
      <c r="D262" s="384"/>
      <c r="E262" s="384"/>
      <c r="F262" s="384"/>
      <c r="G262" s="384"/>
      <c r="H262" s="384"/>
      <c r="I262" s="384"/>
      <c r="J262" s="384"/>
      <c r="K262" s="384"/>
      <c r="L262" s="384"/>
      <c r="M262" s="384"/>
      <c r="N262" s="384"/>
      <c r="O262" s="384"/>
      <c r="P262" s="384"/>
      <c r="Q262" s="384"/>
      <c r="R262" s="384"/>
      <c r="S262" s="384"/>
      <c r="T262" s="384"/>
      <c r="U262" s="384"/>
      <c r="V262" s="384"/>
      <c r="W262" s="384"/>
      <c r="X262" s="384"/>
      <c r="Y262" s="384"/>
      <c r="Z262" s="384"/>
      <c r="AA262" s="384"/>
      <c r="AB262" s="384"/>
      <c r="AC262" s="384"/>
      <c r="AD262" s="384"/>
      <c r="AE262" s="384"/>
      <c r="AF262" s="384"/>
      <c r="AG262" s="384"/>
      <c r="AH262" s="384"/>
      <c r="AI262" s="384"/>
      <c r="AJ262" s="384"/>
      <c r="AK262" s="384"/>
      <c r="AL262" s="384"/>
      <c r="AM262" s="384"/>
      <c r="AN262" s="384"/>
      <c r="AO262" s="384"/>
    </row>
    <row r="263" spans="1:41">
      <c r="A263" s="384"/>
      <c r="B263" s="384"/>
      <c r="C263" s="384"/>
      <c r="D263" s="384"/>
      <c r="E263" s="384"/>
      <c r="F263" s="384"/>
      <c r="G263" s="384"/>
      <c r="H263" s="384"/>
      <c r="I263" s="384"/>
      <c r="J263" s="384"/>
      <c r="K263" s="384"/>
      <c r="L263" s="384"/>
      <c r="M263" s="384"/>
      <c r="N263" s="384"/>
      <c r="O263" s="384"/>
      <c r="P263" s="384"/>
      <c r="Q263" s="384"/>
      <c r="R263" s="384"/>
      <c r="S263" s="384"/>
      <c r="T263" s="384"/>
      <c r="U263" s="384"/>
      <c r="V263" s="384"/>
      <c r="W263" s="384"/>
      <c r="X263" s="384"/>
      <c r="Y263" s="384"/>
      <c r="Z263" s="384"/>
      <c r="AA263" s="384"/>
      <c r="AB263" s="384"/>
      <c r="AC263" s="384"/>
      <c r="AD263" s="384"/>
      <c r="AE263" s="384"/>
      <c r="AF263" s="384"/>
      <c r="AG263" s="384"/>
      <c r="AH263" s="384"/>
      <c r="AI263" s="384"/>
      <c r="AJ263" s="384"/>
      <c r="AK263" s="384"/>
      <c r="AL263" s="384"/>
      <c r="AM263" s="384"/>
      <c r="AN263" s="384"/>
      <c r="AO263" s="384"/>
    </row>
    <row r="264" spans="1:41">
      <c r="A264" s="384"/>
      <c r="B264" s="384"/>
      <c r="C264" s="384"/>
      <c r="D264" s="384"/>
      <c r="E264" s="384"/>
      <c r="F264" s="384"/>
      <c r="G264" s="384"/>
      <c r="H264" s="384"/>
      <c r="I264" s="384"/>
      <c r="J264" s="384"/>
      <c r="K264" s="384"/>
      <c r="L264" s="384"/>
      <c r="M264" s="384"/>
      <c r="N264" s="384"/>
      <c r="O264" s="384"/>
      <c r="P264" s="384"/>
      <c r="Q264" s="384"/>
      <c r="R264" s="384"/>
      <c r="S264" s="384"/>
      <c r="T264" s="384"/>
      <c r="U264" s="384"/>
      <c r="V264" s="384"/>
      <c r="W264" s="384"/>
      <c r="X264" s="384"/>
      <c r="Y264" s="384"/>
      <c r="Z264" s="384"/>
      <c r="AA264" s="384"/>
      <c r="AB264" s="384"/>
      <c r="AC264" s="384"/>
      <c r="AD264" s="384"/>
      <c r="AE264" s="384"/>
      <c r="AF264" s="384"/>
      <c r="AG264" s="384"/>
      <c r="AH264" s="384"/>
      <c r="AI264" s="384"/>
      <c r="AJ264" s="384"/>
      <c r="AK264" s="384"/>
      <c r="AL264" s="384"/>
      <c r="AM264" s="384"/>
      <c r="AN264" s="384"/>
      <c r="AO264" s="384"/>
    </row>
    <row r="265" spans="1:41">
      <c r="A265" s="384"/>
      <c r="B265" s="384"/>
      <c r="C265" s="384"/>
      <c r="D265" s="384"/>
      <c r="E265" s="384"/>
      <c r="F265" s="384"/>
      <c r="G265" s="384"/>
      <c r="H265" s="384"/>
      <c r="I265" s="384"/>
      <c r="J265" s="384"/>
      <c r="K265" s="384"/>
      <c r="L265" s="384"/>
      <c r="M265" s="384"/>
      <c r="N265" s="384"/>
      <c r="O265" s="384"/>
      <c r="P265" s="384"/>
      <c r="Q265" s="384"/>
      <c r="R265" s="384"/>
      <c r="S265" s="384"/>
      <c r="T265" s="384"/>
      <c r="U265" s="384"/>
      <c r="V265" s="384"/>
      <c r="W265" s="384"/>
      <c r="X265" s="384"/>
      <c r="Y265" s="384"/>
      <c r="Z265" s="384"/>
      <c r="AA265" s="384"/>
      <c r="AB265" s="384"/>
      <c r="AC265" s="384"/>
      <c r="AD265" s="384"/>
      <c r="AE265" s="384"/>
      <c r="AF265" s="384"/>
      <c r="AG265" s="384"/>
      <c r="AH265" s="384"/>
      <c r="AI265" s="384"/>
      <c r="AJ265" s="384"/>
      <c r="AK265" s="384"/>
      <c r="AL265" s="384"/>
      <c r="AM265" s="384"/>
      <c r="AN265" s="384"/>
      <c r="AO265" s="384"/>
    </row>
    <row r="266" spans="1:41">
      <c r="A266" s="384"/>
      <c r="B266" s="384"/>
      <c r="C266" s="384"/>
      <c r="D266" s="384"/>
      <c r="E266" s="384"/>
      <c r="F266" s="384"/>
      <c r="G266" s="384"/>
      <c r="H266" s="384"/>
      <c r="I266" s="384"/>
      <c r="J266" s="384"/>
      <c r="K266" s="384"/>
      <c r="L266" s="384"/>
      <c r="M266" s="384"/>
      <c r="N266" s="384"/>
      <c r="O266" s="384"/>
      <c r="P266" s="384"/>
      <c r="Q266" s="384"/>
      <c r="R266" s="384"/>
      <c r="S266" s="384"/>
      <c r="T266" s="384"/>
      <c r="U266" s="384"/>
      <c r="V266" s="384"/>
      <c r="W266" s="384"/>
      <c r="X266" s="384"/>
      <c r="Y266" s="384"/>
      <c r="Z266" s="384"/>
      <c r="AA266" s="384"/>
      <c r="AB266" s="384"/>
      <c r="AC266" s="384"/>
      <c r="AD266" s="384"/>
      <c r="AE266" s="384"/>
      <c r="AF266" s="384"/>
      <c r="AG266" s="384"/>
      <c r="AH266" s="384"/>
      <c r="AI266" s="384"/>
      <c r="AJ266" s="384"/>
      <c r="AK266" s="384"/>
      <c r="AL266" s="384"/>
      <c r="AM266" s="384"/>
      <c r="AN266" s="384"/>
      <c r="AO266" s="384"/>
    </row>
    <row r="267" spans="1:41">
      <c r="A267" s="384"/>
      <c r="B267" s="384"/>
      <c r="C267" s="384"/>
      <c r="D267" s="384"/>
      <c r="E267" s="384"/>
      <c r="F267" s="384"/>
      <c r="G267" s="384"/>
      <c r="H267" s="384"/>
      <c r="I267" s="384"/>
      <c r="J267" s="384"/>
      <c r="K267" s="384"/>
      <c r="L267" s="384"/>
      <c r="M267" s="384"/>
      <c r="N267" s="384"/>
      <c r="O267" s="384"/>
      <c r="P267" s="384"/>
      <c r="Q267" s="384"/>
      <c r="R267" s="384"/>
      <c r="S267" s="384"/>
      <c r="T267" s="384"/>
      <c r="U267" s="384"/>
      <c r="V267" s="384"/>
      <c r="W267" s="384"/>
      <c r="X267" s="384"/>
      <c r="Y267" s="384"/>
      <c r="Z267" s="384"/>
      <c r="AA267" s="384"/>
      <c r="AB267" s="384"/>
      <c r="AC267" s="384"/>
      <c r="AD267" s="384"/>
      <c r="AE267" s="384"/>
      <c r="AF267" s="384"/>
      <c r="AG267" s="384"/>
      <c r="AH267" s="384"/>
      <c r="AI267" s="384"/>
      <c r="AJ267" s="384"/>
      <c r="AK267" s="384"/>
      <c r="AL267" s="384"/>
      <c r="AM267" s="384"/>
      <c r="AN267" s="384"/>
      <c r="AO267" s="384"/>
    </row>
    <row r="268" spans="1:41">
      <c r="A268" s="384"/>
      <c r="B268" s="384"/>
      <c r="C268" s="384"/>
      <c r="D268" s="384"/>
      <c r="E268" s="384"/>
      <c r="F268" s="384"/>
      <c r="G268" s="384"/>
      <c r="H268" s="384"/>
      <c r="I268" s="384"/>
      <c r="J268" s="384"/>
      <c r="K268" s="384"/>
      <c r="L268" s="384"/>
      <c r="M268" s="384"/>
      <c r="N268" s="384"/>
      <c r="O268" s="384"/>
      <c r="P268" s="384"/>
      <c r="Q268" s="384"/>
      <c r="R268" s="384"/>
      <c r="S268" s="384"/>
      <c r="T268" s="384"/>
      <c r="U268" s="384"/>
      <c r="V268" s="384"/>
      <c r="W268" s="384"/>
      <c r="X268" s="384"/>
      <c r="Y268" s="384"/>
      <c r="Z268" s="384"/>
      <c r="AA268" s="384"/>
      <c r="AB268" s="384"/>
      <c r="AC268" s="384"/>
      <c r="AD268" s="384"/>
      <c r="AE268" s="384"/>
      <c r="AF268" s="384"/>
      <c r="AG268" s="384"/>
      <c r="AH268" s="384"/>
      <c r="AI268" s="384"/>
      <c r="AJ268" s="384"/>
      <c r="AK268" s="384"/>
      <c r="AL268" s="384"/>
      <c r="AM268" s="384"/>
      <c r="AN268" s="384"/>
      <c r="AO268" s="384"/>
    </row>
    <row r="269" spans="1:41">
      <c r="A269" s="384"/>
      <c r="B269" s="384"/>
      <c r="C269" s="384"/>
      <c r="D269" s="384"/>
      <c r="E269" s="384"/>
      <c r="F269" s="384"/>
      <c r="G269" s="384"/>
      <c r="H269" s="384"/>
      <c r="I269" s="384"/>
      <c r="J269" s="384"/>
      <c r="K269" s="384"/>
      <c r="L269" s="384"/>
      <c r="M269" s="384"/>
      <c r="N269" s="384"/>
      <c r="O269" s="384"/>
      <c r="P269" s="384"/>
      <c r="Q269" s="384"/>
      <c r="R269" s="384"/>
      <c r="S269" s="384"/>
      <c r="T269" s="384"/>
      <c r="U269" s="384"/>
      <c r="V269" s="384"/>
      <c r="W269" s="384"/>
      <c r="X269" s="384"/>
      <c r="Y269" s="384"/>
      <c r="Z269" s="384"/>
      <c r="AA269" s="384"/>
      <c r="AB269" s="384"/>
      <c r="AC269" s="384"/>
      <c r="AD269" s="384"/>
      <c r="AE269" s="384"/>
      <c r="AF269" s="384"/>
      <c r="AG269" s="384"/>
      <c r="AH269" s="384"/>
      <c r="AI269" s="384"/>
      <c r="AJ269" s="384"/>
      <c r="AK269" s="384"/>
      <c r="AL269" s="384"/>
      <c r="AM269" s="384"/>
      <c r="AN269" s="384"/>
      <c r="AO269" s="384"/>
    </row>
    <row r="270" spans="1:41">
      <c r="A270" s="384"/>
      <c r="B270" s="384"/>
      <c r="C270" s="384"/>
      <c r="D270" s="384"/>
      <c r="E270" s="384"/>
      <c r="F270" s="384"/>
      <c r="G270" s="384"/>
      <c r="H270" s="384"/>
      <c r="I270" s="384"/>
      <c r="J270" s="384"/>
      <c r="K270" s="384"/>
      <c r="L270" s="384"/>
      <c r="M270" s="384"/>
      <c r="N270" s="384"/>
      <c r="O270" s="384"/>
      <c r="P270" s="384"/>
      <c r="Q270" s="384"/>
      <c r="R270" s="384"/>
      <c r="S270" s="384"/>
      <c r="T270" s="384"/>
      <c r="U270" s="384"/>
      <c r="V270" s="384"/>
      <c r="W270" s="384"/>
      <c r="X270" s="384"/>
      <c r="Y270" s="384"/>
      <c r="Z270" s="384"/>
      <c r="AA270" s="384"/>
      <c r="AB270" s="384"/>
      <c r="AC270" s="384"/>
      <c r="AD270" s="384"/>
      <c r="AE270" s="384"/>
      <c r="AF270" s="384"/>
      <c r="AG270" s="384"/>
      <c r="AH270" s="384"/>
      <c r="AI270" s="384"/>
      <c r="AJ270" s="384"/>
      <c r="AK270" s="384"/>
      <c r="AL270" s="384"/>
      <c r="AM270" s="384"/>
      <c r="AN270" s="384"/>
      <c r="AO270" s="384"/>
    </row>
    <row r="271" spans="1:41">
      <c r="A271" s="384"/>
      <c r="B271" s="384"/>
      <c r="C271" s="384"/>
      <c r="D271" s="384"/>
      <c r="E271" s="384"/>
      <c r="F271" s="384"/>
      <c r="G271" s="384"/>
      <c r="H271" s="384"/>
      <c r="I271" s="384"/>
      <c r="J271" s="384"/>
      <c r="K271" s="384"/>
      <c r="L271" s="384"/>
      <c r="M271" s="384"/>
      <c r="N271" s="384"/>
      <c r="O271" s="384"/>
      <c r="P271" s="384"/>
      <c r="Q271" s="384"/>
      <c r="R271" s="384"/>
      <c r="S271" s="384"/>
      <c r="T271" s="384"/>
      <c r="U271" s="384"/>
      <c r="V271" s="384"/>
      <c r="W271" s="384"/>
      <c r="X271" s="384"/>
      <c r="Y271" s="384"/>
      <c r="Z271" s="384"/>
      <c r="AA271" s="384"/>
      <c r="AB271" s="384"/>
      <c r="AC271" s="384"/>
      <c r="AD271" s="384"/>
      <c r="AE271" s="384"/>
      <c r="AF271" s="384"/>
      <c r="AG271" s="384"/>
      <c r="AH271" s="384"/>
      <c r="AI271" s="384"/>
      <c r="AJ271" s="384"/>
      <c r="AK271" s="384"/>
      <c r="AL271" s="384"/>
      <c r="AM271" s="384"/>
      <c r="AN271" s="384"/>
      <c r="AO271" s="384"/>
    </row>
    <row r="272" spans="1:41">
      <c r="A272" s="384"/>
      <c r="B272" s="384"/>
      <c r="C272" s="384"/>
      <c r="D272" s="384"/>
      <c r="E272" s="384"/>
      <c r="F272" s="384"/>
      <c r="G272" s="384"/>
      <c r="H272" s="384"/>
      <c r="I272" s="384"/>
      <c r="J272" s="384"/>
      <c r="K272" s="384"/>
      <c r="L272" s="384"/>
      <c r="M272" s="384"/>
      <c r="N272" s="384"/>
      <c r="O272" s="384"/>
      <c r="P272" s="384"/>
      <c r="Q272" s="384"/>
      <c r="R272" s="384"/>
      <c r="S272" s="384"/>
      <c r="T272" s="384"/>
      <c r="U272" s="384"/>
      <c r="V272" s="384"/>
      <c r="W272" s="384"/>
      <c r="X272" s="384"/>
      <c r="Y272" s="384"/>
      <c r="Z272" s="384"/>
      <c r="AA272" s="384"/>
      <c r="AB272" s="384"/>
      <c r="AC272" s="384"/>
      <c r="AD272" s="384"/>
      <c r="AE272" s="384"/>
      <c r="AF272" s="384"/>
      <c r="AG272" s="384"/>
      <c r="AH272" s="384"/>
      <c r="AI272" s="384"/>
      <c r="AJ272" s="384"/>
      <c r="AK272" s="384"/>
      <c r="AL272" s="384"/>
      <c r="AM272" s="384"/>
      <c r="AN272" s="384"/>
      <c r="AO272" s="384"/>
    </row>
    <row r="273" spans="1:41">
      <c r="A273" s="384"/>
      <c r="B273" s="384"/>
      <c r="C273" s="384"/>
      <c r="D273" s="384"/>
      <c r="E273" s="384"/>
      <c r="F273" s="384"/>
      <c r="G273" s="384"/>
      <c r="H273" s="384"/>
      <c r="I273" s="384"/>
      <c r="J273" s="384"/>
      <c r="K273" s="384"/>
      <c r="L273" s="384"/>
      <c r="M273" s="384"/>
      <c r="N273" s="384"/>
      <c r="O273" s="384"/>
      <c r="P273" s="384"/>
      <c r="Q273" s="384"/>
      <c r="R273" s="384"/>
      <c r="S273" s="384"/>
      <c r="T273" s="384"/>
      <c r="U273" s="384"/>
      <c r="V273" s="384"/>
      <c r="W273" s="384"/>
      <c r="X273" s="384"/>
      <c r="Y273" s="384"/>
      <c r="Z273" s="384"/>
      <c r="AA273" s="384"/>
      <c r="AB273" s="384"/>
      <c r="AC273" s="384"/>
      <c r="AD273" s="384"/>
      <c r="AE273" s="384"/>
      <c r="AF273" s="384"/>
      <c r="AG273" s="384"/>
      <c r="AH273" s="384"/>
      <c r="AI273" s="384"/>
      <c r="AJ273" s="384"/>
      <c r="AK273" s="384"/>
      <c r="AL273" s="384"/>
      <c r="AM273" s="384"/>
      <c r="AN273" s="384"/>
      <c r="AO273" s="384"/>
    </row>
    <row r="274" spans="1:41">
      <c r="A274" s="384"/>
      <c r="B274" s="384"/>
      <c r="C274" s="384"/>
      <c r="D274" s="384"/>
      <c r="E274" s="384"/>
      <c r="F274" s="384"/>
      <c r="G274" s="384"/>
      <c r="H274" s="384"/>
      <c r="I274" s="384"/>
      <c r="J274" s="384"/>
      <c r="K274" s="384"/>
      <c r="L274" s="384"/>
      <c r="M274" s="384"/>
      <c r="N274" s="384"/>
      <c r="O274" s="384"/>
      <c r="P274" s="384"/>
      <c r="Q274" s="384"/>
      <c r="R274" s="384"/>
      <c r="S274" s="384"/>
      <c r="T274" s="384"/>
      <c r="U274" s="384"/>
      <c r="V274" s="384"/>
      <c r="W274" s="384"/>
      <c r="X274" s="384"/>
      <c r="Y274" s="384"/>
      <c r="Z274" s="384"/>
      <c r="AA274" s="384"/>
      <c r="AB274" s="384"/>
      <c r="AC274" s="384"/>
      <c r="AD274" s="384"/>
      <c r="AE274" s="384"/>
      <c r="AF274" s="384"/>
      <c r="AG274" s="384"/>
      <c r="AH274" s="384"/>
      <c r="AI274" s="384"/>
      <c r="AJ274" s="384"/>
      <c r="AK274" s="384"/>
      <c r="AL274" s="384"/>
      <c r="AM274" s="384"/>
      <c r="AN274" s="384"/>
      <c r="AO274" s="384"/>
    </row>
    <row r="275" spans="1:41">
      <c r="A275" s="384"/>
      <c r="B275" s="384"/>
      <c r="C275" s="384"/>
      <c r="D275" s="384"/>
      <c r="E275" s="384"/>
      <c r="F275" s="384"/>
      <c r="G275" s="384"/>
      <c r="H275" s="384"/>
      <c r="I275" s="384"/>
      <c r="J275" s="384"/>
      <c r="K275" s="384"/>
      <c r="L275" s="384"/>
      <c r="M275" s="384"/>
      <c r="N275" s="384"/>
      <c r="O275" s="384"/>
      <c r="P275" s="384"/>
      <c r="Q275" s="384"/>
      <c r="R275" s="384"/>
      <c r="S275" s="384"/>
      <c r="T275" s="384"/>
      <c r="U275" s="384"/>
      <c r="V275" s="384"/>
      <c r="W275" s="384"/>
      <c r="X275" s="384"/>
      <c r="Y275" s="384"/>
      <c r="Z275" s="384"/>
      <c r="AA275" s="384"/>
      <c r="AB275" s="384"/>
      <c r="AC275" s="384"/>
      <c r="AD275" s="384"/>
      <c r="AE275" s="384"/>
      <c r="AF275" s="384"/>
      <c r="AG275" s="384"/>
      <c r="AH275" s="384"/>
      <c r="AI275" s="384"/>
      <c r="AJ275" s="384"/>
      <c r="AK275" s="384"/>
      <c r="AL275" s="384"/>
      <c r="AM275" s="384"/>
      <c r="AN275" s="384"/>
      <c r="AO275" s="384"/>
    </row>
    <row r="276" spans="1:41">
      <c r="A276" s="384"/>
      <c r="B276" s="384"/>
      <c r="C276" s="384"/>
      <c r="D276" s="384"/>
      <c r="E276" s="384"/>
      <c r="F276" s="384"/>
      <c r="G276" s="384"/>
      <c r="H276" s="384"/>
      <c r="I276" s="384"/>
      <c r="J276" s="384"/>
      <c r="K276" s="384"/>
      <c r="L276" s="384"/>
      <c r="M276" s="384"/>
      <c r="N276" s="384"/>
      <c r="O276" s="384"/>
      <c r="P276" s="384"/>
      <c r="Q276" s="384"/>
      <c r="R276" s="384"/>
      <c r="S276" s="384"/>
      <c r="T276" s="384"/>
      <c r="U276" s="384"/>
      <c r="V276" s="384"/>
      <c r="W276" s="384"/>
      <c r="X276" s="384"/>
      <c r="Y276" s="384"/>
      <c r="Z276" s="384"/>
      <c r="AA276" s="384"/>
      <c r="AB276" s="384"/>
      <c r="AC276" s="384"/>
      <c r="AD276" s="384"/>
      <c r="AE276" s="384"/>
      <c r="AF276" s="384"/>
      <c r="AG276" s="384"/>
      <c r="AH276" s="384"/>
      <c r="AI276" s="384"/>
      <c r="AJ276" s="384"/>
      <c r="AK276" s="384"/>
      <c r="AL276" s="384"/>
      <c r="AM276" s="384"/>
      <c r="AN276" s="384"/>
      <c r="AO276" s="384"/>
    </row>
    <row r="277" spans="1:41">
      <c r="A277" s="384"/>
      <c r="B277" s="384"/>
      <c r="C277" s="384"/>
      <c r="D277" s="384"/>
      <c r="E277" s="384"/>
      <c r="F277" s="384"/>
      <c r="G277" s="384"/>
      <c r="H277" s="384"/>
      <c r="I277" s="384"/>
      <c r="J277" s="384"/>
      <c r="K277" s="384"/>
      <c r="L277" s="384"/>
      <c r="M277" s="384"/>
      <c r="N277" s="384"/>
      <c r="O277" s="384"/>
      <c r="P277" s="384"/>
      <c r="Q277" s="384"/>
      <c r="R277" s="384"/>
      <c r="S277" s="384"/>
      <c r="T277" s="384"/>
      <c r="U277" s="384"/>
      <c r="V277" s="384"/>
      <c r="W277" s="384"/>
      <c r="X277" s="384"/>
      <c r="Y277" s="384"/>
      <c r="Z277" s="384"/>
      <c r="AA277" s="384"/>
      <c r="AB277" s="384"/>
      <c r="AC277" s="384"/>
      <c r="AD277" s="384"/>
      <c r="AE277" s="384"/>
      <c r="AF277" s="384"/>
      <c r="AG277" s="384"/>
      <c r="AH277" s="384"/>
      <c r="AI277" s="384"/>
      <c r="AJ277" s="384"/>
      <c r="AK277" s="384"/>
      <c r="AL277" s="384"/>
      <c r="AM277" s="384"/>
      <c r="AN277" s="384"/>
      <c r="AO277" s="384"/>
    </row>
    <row r="278" spans="1:41">
      <c r="A278" s="384"/>
      <c r="B278" s="384"/>
      <c r="C278" s="384"/>
      <c r="D278" s="384"/>
      <c r="E278" s="384"/>
      <c r="F278" s="384"/>
      <c r="G278" s="384"/>
      <c r="H278" s="384"/>
      <c r="I278" s="384"/>
      <c r="J278" s="384"/>
      <c r="K278" s="384"/>
      <c r="L278" s="384"/>
      <c r="M278" s="384"/>
      <c r="N278" s="384"/>
      <c r="O278" s="384"/>
      <c r="P278" s="384"/>
      <c r="Q278" s="384"/>
      <c r="R278" s="384"/>
      <c r="S278" s="384"/>
      <c r="T278" s="384"/>
      <c r="U278" s="384"/>
      <c r="V278" s="384"/>
      <c r="W278" s="384"/>
      <c r="X278" s="384"/>
      <c r="Y278" s="384"/>
      <c r="Z278" s="384"/>
      <c r="AA278" s="384"/>
      <c r="AB278" s="384"/>
      <c r="AC278" s="384"/>
      <c r="AD278" s="384"/>
      <c r="AE278" s="384"/>
      <c r="AF278" s="384"/>
      <c r="AG278" s="384"/>
      <c r="AH278" s="384"/>
      <c r="AI278" s="384"/>
      <c r="AJ278" s="384"/>
      <c r="AK278" s="384"/>
      <c r="AL278" s="384"/>
      <c r="AM278" s="384"/>
      <c r="AN278" s="384"/>
      <c r="AO278" s="384"/>
    </row>
    <row r="279" spans="1:41">
      <c r="A279" s="384"/>
      <c r="B279" s="384"/>
      <c r="C279" s="384"/>
      <c r="D279" s="384"/>
      <c r="E279" s="384"/>
      <c r="F279" s="384"/>
      <c r="G279" s="384"/>
      <c r="H279" s="384"/>
      <c r="I279" s="384"/>
      <c r="J279" s="384"/>
      <c r="K279" s="384"/>
      <c r="L279" s="384"/>
      <c r="M279" s="384"/>
      <c r="N279" s="384"/>
      <c r="O279" s="384"/>
      <c r="P279" s="384"/>
      <c r="Q279" s="384"/>
      <c r="R279" s="384"/>
      <c r="S279" s="384"/>
      <c r="T279" s="384"/>
      <c r="U279" s="384"/>
      <c r="V279" s="384"/>
      <c r="W279" s="384"/>
      <c r="X279" s="384"/>
      <c r="Y279" s="384"/>
      <c r="Z279" s="384"/>
      <c r="AA279" s="384"/>
      <c r="AB279" s="384"/>
      <c r="AC279" s="384"/>
      <c r="AD279" s="384"/>
      <c r="AE279" s="384"/>
      <c r="AF279" s="384"/>
      <c r="AG279" s="384"/>
      <c r="AH279" s="384"/>
      <c r="AI279" s="384"/>
      <c r="AJ279" s="384"/>
      <c r="AK279" s="384"/>
      <c r="AL279" s="384"/>
      <c r="AM279" s="384"/>
      <c r="AN279" s="384"/>
      <c r="AO279" s="384"/>
    </row>
    <row r="280" spans="1:41">
      <c r="A280" s="384"/>
      <c r="B280" s="384"/>
      <c r="C280" s="384"/>
      <c r="D280" s="384"/>
      <c r="E280" s="384"/>
      <c r="F280" s="384"/>
      <c r="G280" s="384"/>
      <c r="H280" s="384"/>
      <c r="I280" s="384"/>
      <c r="J280" s="384"/>
      <c r="K280" s="384"/>
      <c r="L280" s="384"/>
      <c r="M280" s="384"/>
      <c r="N280" s="384"/>
      <c r="O280" s="384"/>
      <c r="P280" s="384"/>
      <c r="Q280" s="384"/>
      <c r="R280" s="384"/>
      <c r="S280" s="384"/>
      <c r="T280" s="384"/>
      <c r="U280" s="384"/>
      <c r="V280" s="384"/>
      <c r="W280" s="384"/>
      <c r="X280" s="384"/>
      <c r="Y280" s="384"/>
      <c r="Z280" s="384"/>
      <c r="AA280" s="384"/>
      <c r="AB280" s="384"/>
      <c r="AC280" s="384"/>
      <c r="AD280" s="384"/>
      <c r="AE280" s="384"/>
      <c r="AF280" s="384"/>
      <c r="AG280" s="384"/>
      <c r="AH280" s="384"/>
      <c r="AI280" s="384"/>
      <c r="AJ280" s="384"/>
      <c r="AK280" s="384"/>
      <c r="AL280" s="384"/>
      <c r="AM280" s="384"/>
      <c r="AN280" s="384"/>
      <c r="AO280" s="384"/>
    </row>
    <row r="281" spans="1:41">
      <c r="A281" s="384"/>
      <c r="B281" s="384"/>
      <c r="C281" s="384"/>
      <c r="D281" s="384"/>
      <c r="E281" s="384"/>
      <c r="F281" s="384"/>
      <c r="G281" s="384"/>
      <c r="H281" s="384"/>
      <c r="I281" s="384"/>
      <c r="J281" s="384"/>
      <c r="K281" s="384"/>
      <c r="L281" s="384"/>
      <c r="M281" s="384"/>
      <c r="N281" s="384"/>
      <c r="O281" s="384"/>
      <c r="P281" s="384"/>
      <c r="Q281" s="384"/>
      <c r="R281" s="384"/>
      <c r="S281" s="384"/>
      <c r="T281" s="384"/>
      <c r="U281" s="384"/>
      <c r="V281" s="384"/>
      <c r="W281" s="384"/>
      <c r="X281" s="384"/>
      <c r="Y281" s="384"/>
      <c r="Z281" s="384"/>
      <c r="AA281" s="384"/>
      <c r="AB281" s="384"/>
      <c r="AC281" s="384"/>
      <c r="AD281" s="384"/>
      <c r="AE281" s="384"/>
      <c r="AF281" s="384"/>
      <c r="AG281" s="384"/>
      <c r="AH281" s="384"/>
      <c r="AI281" s="384"/>
      <c r="AJ281" s="384"/>
      <c r="AK281" s="384"/>
      <c r="AL281" s="384"/>
      <c r="AM281" s="384"/>
      <c r="AN281" s="384"/>
      <c r="AO281" s="384"/>
    </row>
    <row r="282" spans="1:41">
      <c r="A282" s="384"/>
      <c r="B282" s="384"/>
      <c r="C282" s="384"/>
      <c r="D282" s="384"/>
      <c r="E282" s="384"/>
      <c r="F282" s="384"/>
      <c r="G282" s="384"/>
      <c r="H282" s="384"/>
      <c r="I282" s="384"/>
      <c r="J282" s="384"/>
      <c r="K282" s="384"/>
      <c r="L282" s="384"/>
      <c r="M282" s="384"/>
      <c r="N282" s="384"/>
      <c r="O282" s="384"/>
      <c r="P282" s="384"/>
      <c r="Q282" s="384"/>
      <c r="R282" s="384"/>
      <c r="S282" s="384"/>
      <c r="T282" s="384"/>
      <c r="U282" s="384"/>
      <c r="V282" s="384"/>
      <c r="W282" s="384"/>
      <c r="X282" s="384"/>
      <c r="Y282" s="384"/>
      <c r="Z282" s="384"/>
      <c r="AA282" s="384"/>
      <c r="AB282" s="384"/>
      <c r="AC282" s="384"/>
      <c r="AD282" s="384"/>
      <c r="AE282" s="384"/>
      <c r="AF282" s="384"/>
      <c r="AG282" s="384"/>
      <c r="AH282" s="384"/>
      <c r="AI282" s="384"/>
      <c r="AJ282" s="384"/>
      <c r="AK282" s="384"/>
      <c r="AL282" s="384"/>
      <c r="AM282" s="384"/>
      <c r="AN282" s="384"/>
      <c r="AO282" s="384"/>
    </row>
    <row r="283" spans="1:41">
      <c r="A283" s="384"/>
      <c r="B283" s="384"/>
      <c r="C283" s="384"/>
      <c r="D283" s="384"/>
      <c r="E283" s="384"/>
      <c r="F283" s="384"/>
      <c r="G283" s="384"/>
      <c r="H283" s="384"/>
      <c r="I283" s="384"/>
      <c r="J283" s="384"/>
      <c r="K283" s="384"/>
      <c r="L283" s="384"/>
      <c r="M283" s="384"/>
      <c r="N283" s="384"/>
      <c r="O283" s="384"/>
      <c r="P283" s="384"/>
      <c r="Q283" s="384"/>
      <c r="R283" s="384"/>
      <c r="S283" s="384"/>
      <c r="T283" s="384"/>
      <c r="U283" s="384"/>
      <c r="V283" s="384"/>
      <c r="W283" s="384"/>
      <c r="X283" s="384"/>
      <c r="Y283" s="384"/>
      <c r="Z283" s="384"/>
      <c r="AA283" s="384"/>
      <c r="AB283" s="384"/>
      <c r="AC283" s="384"/>
      <c r="AD283" s="384"/>
      <c r="AE283" s="384"/>
      <c r="AF283" s="384"/>
      <c r="AG283" s="384"/>
      <c r="AH283" s="384"/>
      <c r="AI283" s="384"/>
      <c r="AJ283" s="384"/>
      <c r="AK283" s="384"/>
      <c r="AL283" s="384"/>
      <c r="AM283" s="384"/>
      <c r="AN283" s="384"/>
      <c r="AO283" s="384"/>
    </row>
    <row r="284" spans="1:41">
      <c r="A284" s="384"/>
      <c r="B284" s="384"/>
      <c r="C284" s="384"/>
      <c r="D284" s="384"/>
      <c r="E284" s="384"/>
      <c r="F284" s="384"/>
      <c r="G284" s="384"/>
      <c r="H284" s="384"/>
      <c r="I284" s="384"/>
      <c r="J284" s="384"/>
      <c r="K284" s="384"/>
      <c r="L284" s="384"/>
      <c r="M284" s="384"/>
      <c r="N284" s="384"/>
      <c r="O284" s="384"/>
      <c r="P284" s="384"/>
      <c r="Q284" s="384"/>
      <c r="R284" s="384"/>
      <c r="S284" s="384"/>
      <c r="T284" s="384"/>
      <c r="U284" s="384"/>
      <c r="V284" s="384"/>
      <c r="W284" s="384"/>
      <c r="X284" s="384"/>
      <c r="Y284" s="384"/>
      <c r="Z284" s="384"/>
      <c r="AA284" s="384"/>
      <c r="AB284" s="384"/>
      <c r="AC284" s="384"/>
      <c r="AD284" s="384"/>
      <c r="AE284" s="384"/>
      <c r="AF284" s="384"/>
      <c r="AG284" s="384"/>
      <c r="AH284" s="384"/>
      <c r="AI284" s="384"/>
      <c r="AJ284" s="384"/>
      <c r="AK284" s="384"/>
      <c r="AL284" s="384"/>
      <c r="AM284" s="384"/>
      <c r="AN284" s="384"/>
      <c r="AO284" s="384"/>
    </row>
    <row r="285" spans="1:41">
      <c r="A285" s="384"/>
      <c r="B285" s="384"/>
      <c r="C285" s="384"/>
      <c r="D285" s="384"/>
      <c r="E285" s="384"/>
      <c r="F285" s="384"/>
      <c r="G285" s="384"/>
      <c r="H285" s="384"/>
      <c r="I285" s="384"/>
      <c r="J285" s="384"/>
      <c r="K285" s="384"/>
      <c r="L285" s="384"/>
      <c r="M285" s="384"/>
      <c r="N285" s="384"/>
      <c r="O285" s="384"/>
      <c r="P285" s="384"/>
      <c r="Q285" s="384"/>
      <c r="R285" s="384"/>
      <c r="S285" s="384"/>
      <c r="T285" s="384"/>
      <c r="U285" s="384"/>
      <c r="V285" s="384"/>
      <c r="W285" s="384"/>
      <c r="X285" s="384"/>
      <c r="Y285" s="384"/>
      <c r="Z285" s="384"/>
      <c r="AA285" s="384"/>
      <c r="AB285" s="384"/>
      <c r="AC285" s="384"/>
      <c r="AD285" s="384"/>
      <c r="AE285" s="384"/>
      <c r="AF285" s="384"/>
      <c r="AG285" s="384"/>
      <c r="AH285" s="384"/>
      <c r="AI285" s="384"/>
      <c r="AJ285" s="384"/>
      <c r="AK285" s="384"/>
      <c r="AL285" s="384"/>
      <c r="AM285" s="384"/>
      <c r="AN285" s="384"/>
      <c r="AO285" s="384"/>
    </row>
    <row r="286" spans="1:41">
      <c r="A286" s="384"/>
      <c r="B286" s="384"/>
      <c r="C286" s="384"/>
      <c r="D286" s="384"/>
      <c r="E286" s="384"/>
      <c r="F286" s="384"/>
      <c r="G286" s="384"/>
      <c r="H286" s="384"/>
      <c r="I286" s="384"/>
      <c r="J286" s="384"/>
      <c r="K286" s="384"/>
      <c r="L286" s="384"/>
      <c r="M286" s="384"/>
      <c r="N286" s="384"/>
      <c r="O286" s="384"/>
      <c r="P286" s="384"/>
      <c r="Q286" s="384"/>
      <c r="R286" s="384"/>
      <c r="S286" s="384"/>
      <c r="T286" s="384"/>
      <c r="U286" s="384"/>
      <c r="V286" s="384"/>
      <c r="W286" s="384"/>
      <c r="X286" s="384"/>
      <c r="Y286" s="384"/>
      <c r="Z286" s="384"/>
      <c r="AA286" s="384"/>
      <c r="AB286" s="384"/>
      <c r="AC286" s="384"/>
      <c r="AD286" s="384"/>
      <c r="AE286" s="384"/>
      <c r="AF286" s="384"/>
      <c r="AG286" s="384"/>
      <c r="AH286" s="384"/>
      <c r="AI286" s="384"/>
      <c r="AJ286" s="384"/>
      <c r="AK286" s="384"/>
      <c r="AL286" s="384"/>
      <c r="AM286" s="384"/>
      <c r="AN286" s="384"/>
      <c r="AO286" s="384"/>
    </row>
    <row r="287" spans="1:41">
      <c r="A287" s="384"/>
      <c r="B287" s="384"/>
      <c r="C287" s="384"/>
      <c r="D287" s="384"/>
      <c r="E287" s="384"/>
      <c r="F287" s="384"/>
      <c r="G287" s="384"/>
      <c r="H287" s="384"/>
      <c r="I287" s="384"/>
      <c r="J287" s="384"/>
      <c r="K287" s="384"/>
      <c r="L287" s="384"/>
      <c r="M287" s="384"/>
      <c r="N287" s="384"/>
      <c r="O287" s="384"/>
      <c r="P287" s="384"/>
      <c r="Q287" s="384"/>
      <c r="R287" s="384"/>
      <c r="S287" s="384"/>
      <c r="T287" s="384"/>
      <c r="U287" s="384"/>
      <c r="V287" s="384"/>
      <c r="W287" s="384"/>
      <c r="X287" s="384"/>
      <c r="Y287" s="384"/>
      <c r="Z287" s="384"/>
      <c r="AA287" s="384"/>
      <c r="AB287" s="384"/>
      <c r="AC287" s="384"/>
      <c r="AD287" s="384"/>
      <c r="AE287" s="384"/>
      <c r="AF287" s="384"/>
      <c r="AG287" s="384"/>
      <c r="AH287" s="384"/>
      <c r="AI287" s="384"/>
      <c r="AJ287" s="384"/>
      <c r="AK287" s="384"/>
      <c r="AL287" s="384"/>
      <c r="AM287" s="384"/>
      <c r="AN287" s="384"/>
      <c r="AO287" s="384"/>
    </row>
    <row r="288" spans="1:41">
      <c r="A288" s="384"/>
      <c r="B288" s="384"/>
      <c r="C288" s="384"/>
      <c r="D288" s="384"/>
      <c r="E288" s="384"/>
      <c r="F288" s="384"/>
      <c r="G288" s="384"/>
      <c r="H288" s="384"/>
      <c r="I288" s="384"/>
      <c r="J288" s="384"/>
      <c r="K288" s="384"/>
      <c r="L288" s="384"/>
      <c r="M288" s="384"/>
      <c r="N288" s="384"/>
      <c r="O288" s="384"/>
      <c r="P288" s="384"/>
      <c r="Q288" s="384"/>
      <c r="R288" s="384"/>
      <c r="S288" s="384"/>
      <c r="T288" s="384"/>
      <c r="U288" s="384"/>
      <c r="V288" s="384"/>
      <c r="W288" s="384"/>
      <c r="X288" s="384"/>
      <c r="Y288" s="384"/>
      <c r="Z288" s="384"/>
      <c r="AA288" s="384"/>
      <c r="AB288" s="384"/>
      <c r="AC288" s="384"/>
      <c r="AD288" s="384"/>
      <c r="AE288" s="384"/>
      <c r="AF288" s="384"/>
      <c r="AG288" s="384"/>
      <c r="AH288" s="384"/>
      <c r="AI288" s="384"/>
      <c r="AJ288" s="384"/>
      <c r="AK288" s="384"/>
      <c r="AL288" s="384"/>
      <c r="AM288" s="384"/>
      <c r="AN288" s="384"/>
      <c r="AO288" s="384"/>
    </row>
    <row r="289" spans="1:41">
      <c r="A289" s="384"/>
      <c r="B289" s="384"/>
      <c r="C289" s="384"/>
      <c r="D289" s="384"/>
      <c r="E289" s="384"/>
      <c r="F289" s="384"/>
      <c r="G289" s="384"/>
      <c r="H289" s="384"/>
      <c r="I289" s="384"/>
      <c r="J289" s="384"/>
      <c r="K289" s="384"/>
      <c r="L289" s="384"/>
      <c r="M289" s="384"/>
      <c r="N289" s="384"/>
      <c r="O289" s="384"/>
      <c r="P289" s="384"/>
      <c r="Q289" s="384"/>
      <c r="R289" s="384"/>
      <c r="S289" s="384"/>
      <c r="T289" s="384"/>
      <c r="U289" s="384"/>
      <c r="V289" s="384"/>
      <c r="W289" s="384"/>
      <c r="X289" s="384"/>
      <c r="Y289" s="384"/>
      <c r="Z289" s="384"/>
      <c r="AA289" s="384"/>
      <c r="AB289" s="384"/>
      <c r="AC289" s="384"/>
      <c r="AD289" s="384"/>
      <c r="AE289" s="384"/>
      <c r="AF289" s="384"/>
      <c r="AG289" s="384"/>
      <c r="AH289" s="384"/>
      <c r="AI289" s="384"/>
      <c r="AJ289" s="384"/>
      <c r="AK289" s="384"/>
      <c r="AL289" s="384"/>
      <c r="AM289" s="384"/>
      <c r="AN289" s="384"/>
      <c r="AO289" s="384"/>
    </row>
    <row r="290" spans="1:41">
      <c r="A290" s="384"/>
      <c r="B290" s="384"/>
      <c r="C290" s="384"/>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84"/>
      <c r="AA290" s="384"/>
      <c r="AB290" s="384"/>
      <c r="AC290" s="384"/>
      <c r="AD290" s="384"/>
      <c r="AE290" s="384"/>
      <c r="AF290" s="384"/>
      <c r="AG290" s="384"/>
      <c r="AH290" s="384"/>
      <c r="AI290" s="384"/>
      <c r="AJ290" s="384"/>
      <c r="AK290" s="384"/>
      <c r="AL290" s="384"/>
      <c r="AM290" s="384"/>
      <c r="AN290" s="384"/>
      <c r="AO290" s="384"/>
    </row>
    <row r="291" spans="1:41">
      <c r="A291" s="384"/>
      <c r="B291" s="384"/>
      <c r="C291" s="384"/>
      <c r="D291" s="384"/>
      <c r="E291" s="384"/>
      <c r="F291" s="384"/>
      <c r="G291" s="384"/>
      <c r="H291" s="384"/>
      <c r="I291" s="384"/>
      <c r="J291" s="384"/>
      <c r="K291" s="384"/>
      <c r="L291" s="384"/>
      <c r="M291" s="384"/>
      <c r="N291" s="384"/>
      <c r="O291" s="384"/>
      <c r="P291" s="384"/>
      <c r="Q291" s="384"/>
      <c r="R291" s="384"/>
      <c r="S291" s="384"/>
      <c r="T291" s="384"/>
      <c r="U291" s="384"/>
      <c r="V291" s="384"/>
      <c r="W291" s="384"/>
      <c r="X291" s="384"/>
      <c r="Y291" s="384"/>
      <c r="Z291" s="384"/>
      <c r="AA291" s="384"/>
      <c r="AB291" s="384"/>
      <c r="AC291" s="384"/>
      <c r="AD291" s="384"/>
      <c r="AE291" s="384"/>
      <c r="AF291" s="384"/>
      <c r="AG291" s="384"/>
      <c r="AH291" s="384"/>
      <c r="AI291" s="384"/>
      <c r="AJ291" s="384"/>
      <c r="AK291" s="384"/>
      <c r="AL291" s="384"/>
      <c r="AM291" s="384"/>
      <c r="AN291" s="384"/>
      <c r="AO291" s="384"/>
    </row>
    <row r="292" spans="1:41">
      <c r="A292" s="384"/>
      <c r="B292" s="384"/>
      <c r="C292" s="384"/>
      <c r="D292" s="384"/>
      <c r="E292" s="384"/>
      <c r="F292" s="384"/>
      <c r="G292" s="384"/>
      <c r="H292" s="384"/>
      <c r="I292" s="384"/>
      <c r="J292" s="384"/>
      <c r="K292" s="384"/>
      <c r="L292" s="384"/>
      <c r="M292" s="384"/>
      <c r="N292" s="384"/>
      <c r="O292" s="384"/>
      <c r="P292" s="384"/>
      <c r="Q292" s="384"/>
      <c r="R292" s="384"/>
      <c r="S292" s="384"/>
      <c r="T292" s="384"/>
      <c r="U292" s="384"/>
      <c r="V292" s="384"/>
      <c r="W292" s="384"/>
      <c r="X292" s="384"/>
      <c r="Y292" s="384"/>
      <c r="Z292" s="384"/>
      <c r="AA292" s="384"/>
      <c r="AB292" s="384"/>
      <c r="AC292" s="384"/>
      <c r="AD292" s="384"/>
      <c r="AE292" s="384"/>
      <c r="AF292" s="384"/>
      <c r="AG292" s="384"/>
      <c r="AH292" s="384"/>
      <c r="AI292" s="384"/>
      <c r="AJ292" s="384"/>
      <c r="AK292" s="384"/>
      <c r="AL292" s="384"/>
      <c r="AM292" s="384"/>
      <c r="AN292" s="384"/>
      <c r="AO292" s="384"/>
    </row>
    <row r="293" spans="1:41">
      <c r="A293" s="384"/>
      <c r="B293" s="384"/>
      <c r="C293" s="384"/>
      <c r="D293" s="384"/>
      <c r="E293" s="384"/>
      <c r="F293" s="384"/>
      <c r="G293" s="384"/>
      <c r="H293" s="384"/>
      <c r="I293" s="384"/>
      <c r="J293" s="384"/>
      <c r="K293" s="384"/>
      <c r="L293" s="384"/>
      <c r="M293" s="384"/>
      <c r="N293" s="384"/>
      <c r="O293" s="384"/>
      <c r="P293" s="384"/>
      <c r="Q293" s="384"/>
      <c r="R293" s="384"/>
      <c r="S293" s="384"/>
      <c r="T293" s="384"/>
      <c r="U293" s="384"/>
      <c r="V293" s="384"/>
      <c r="W293" s="384"/>
      <c r="X293" s="384"/>
      <c r="Y293" s="384"/>
      <c r="Z293" s="384"/>
      <c r="AA293" s="384"/>
      <c r="AB293" s="384"/>
      <c r="AC293" s="384"/>
      <c r="AD293" s="384"/>
      <c r="AE293" s="384"/>
      <c r="AF293" s="384"/>
      <c r="AG293" s="384"/>
      <c r="AH293" s="384"/>
      <c r="AI293" s="384"/>
      <c r="AJ293" s="384"/>
      <c r="AK293" s="384"/>
      <c r="AL293" s="384"/>
      <c r="AM293" s="384"/>
      <c r="AN293" s="384"/>
      <c r="AO293" s="384"/>
    </row>
    <row r="294" spans="1:41">
      <c r="A294" s="384"/>
      <c r="B294" s="384"/>
      <c r="C294" s="384"/>
      <c r="D294" s="384"/>
      <c r="E294" s="384"/>
      <c r="F294" s="384"/>
      <c r="G294" s="384"/>
      <c r="H294" s="384"/>
      <c r="I294" s="384"/>
      <c r="J294" s="384"/>
      <c r="K294" s="384"/>
      <c r="L294" s="384"/>
      <c r="M294" s="384"/>
      <c r="N294" s="384"/>
      <c r="O294" s="384"/>
      <c r="P294" s="384"/>
      <c r="Q294" s="384"/>
      <c r="R294" s="384"/>
      <c r="S294" s="384"/>
      <c r="T294" s="384"/>
      <c r="U294" s="384"/>
      <c r="V294" s="384"/>
      <c r="W294" s="384"/>
      <c r="X294" s="384"/>
      <c r="Y294" s="384"/>
      <c r="Z294" s="384"/>
      <c r="AA294" s="384"/>
      <c r="AB294" s="384"/>
      <c r="AC294" s="384"/>
      <c r="AD294" s="384"/>
      <c r="AE294" s="384"/>
      <c r="AF294" s="384"/>
      <c r="AG294" s="384"/>
      <c r="AH294" s="384"/>
      <c r="AI294" s="384"/>
      <c r="AJ294" s="384"/>
      <c r="AK294" s="384"/>
      <c r="AL294" s="384"/>
      <c r="AM294" s="384"/>
      <c r="AN294" s="384"/>
      <c r="AO294" s="384"/>
    </row>
    <row r="295" spans="1:41">
      <c r="A295" s="384"/>
      <c r="B295" s="384"/>
      <c r="C295" s="384"/>
      <c r="D295" s="384"/>
      <c r="E295" s="384"/>
      <c r="F295" s="384"/>
      <c r="G295" s="384"/>
      <c r="H295" s="384"/>
      <c r="I295" s="384"/>
      <c r="J295" s="384"/>
      <c r="K295" s="384"/>
      <c r="L295" s="384"/>
      <c r="M295" s="384"/>
      <c r="N295" s="384"/>
      <c r="O295" s="384"/>
      <c r="P295" s="384"/>
      <c r="Q295" s="384"/>
      <c r="R295" s="384"/>
      <c r="S295" s="384"/>
      <c r="T295" s="384"/>
      <c r="U295" s="384"/>
      <c r="V295" s="384"/>
      <c r="W295" s="384"/>
      <c r="X295" s="384"/>
      <c r="Y295" s="384"/>
      <c r="Z295" s="384"/>
      <c r="AA295" s="384"/>
      <c r="AB295" s="384"/>
      <c r="AC295" s="384"/>
      <c r="AD295" s="384"/>
      <c r="AE295" s="384"/>
      <c r="AF295" s="384"/>
      <c r="AG295" s="384"/>
      <c r="AH295" s="384"/>
      <c r="AI295" s="384"/>
      <c r="AJ295" s="384"/>
      <c r="AK295" s="384"/>
      <c r="AL295" s="384"/>
      <c r="AM295" s="384"/>
      <c r="AN295" s="384"/>
      <c r="AO295" s="384"/>
    </row>
    <row r="296" spans="1:41">
      <c r="A296" s="384"/>
      <c r="B296" s="384"/>
      <c r="C296" s="384"/>
      <c r="D296" s="384"/>
      <c r="E296" s="384"/>
      <c r="F296" s="384"/>
      <c r="G296" s="384"/>
      <c r="H296" s="384"/>
      <c r="I296" s="384"/>
      <c r="J296" s="384"/>
      <c r="K296" s="384"/>
      <c r="L296" s="384"/>
      <c r="M296" s="384"/>
      <c r="N296" s="384"/>
      <c r="O296" s="384"/>
      <c r="P296" s="384"/>
      <c r="Q296" s="384"/>
      <c r="R296" s="384"/>
      <c r="S296" s="384"/>
      <c r="T296" s="384"/>
      <c r="U296" s="384"/>
      <c r="V296" s="384"/>
      <c r="W296" s="384"/>
      <c r="X296" s="384"/>
      <c r="Y296" s="384"/>
      <c r="Z296" s="384"/>
      <c r="AA296" s="384"/>
      <c r="AB296" s="384"/>
      <c r="AC296" s="384"/>
      <c r="AD296" s="384"/>
      <c r="AE296" s="384"/>
      <c r="AF296" s="384"/>
      <c r="AG296" s="384"/>
      <c r="AH296" s="384"/>
      <c r="AI296" s="384"/>
      <c r="AJ296" s="384"/>
      <c r="AK296" s="384"/>
      <c r="AL296" s="384"/>
      <c r="AM296" s="384"/>
      <c r="AN296" s="384"/>
      <c r="AO296" s="384"/>
    </row>
    <row r="297" spans="1:41">
      <c r="A297" s="384"/>
      <c r="B297" s="384"/>
      <c r="C297" s="384"/>
      <c r="D297" s="384"/>
      <c r="E297" s="384"/>
      <c r="F297" s="384"/>
      <c r="G297" s="384"/>
      <c r="H297" s="384"/>
      <c r="I297" s="384"/>
      <c r="J297" s="384"/>
      <c r="K297" s="384"/>
      <c r="L297" s="384"/>
      <c r="M297" s="384"/>
      <c r="N297" s="384"/>
      <c r="O297" s="384"/>
      <c r="P297" s="384"/>
      <c r="Q297" s="384"/>
      <c r="R297" s="384"/>
      <c r="S297" s="384"/>
      <c r="T297" s="384"/>
      <c r="U297" s="384"/>
      <c r="V297" s="384"/>
      <c r="W297" s="384"/>
      <c r="X297" s="384"/>
      <c r="Y297" s="384"/>
      <c r="Z297" s="384"/>
      <c r="AA297" s="384"/>
      <c r="AB297" s="384"/>
      <c r="AC297" s="384"/>
      <c r="AD297" s="384"/>
      <c r="AE297" s="384"/>
      <c r="AF297" s="384"/>
      <c r="AG297" s="384"/>
      <c r="AH297" s="384"/>
      <c r="AI297" s="384"/>
      <c r="AJ297" s="384"/>
      <c r="AK297" s="384"/>
      <c r="AL297" s="384"/>
      <c r="AM297" s="384"/>
      <c r="AN297" s="384"/>
      <c r="AO297" s="384"/>
    </row>
    <row r="298" spans="1:41">
      <c r="A298" s="384"/>
      <c r="B298" s="384"/>
      <c r="C298" s="384"/>
      <c r="D298" s="384"/>
      <c r="E298" s="384"/>
      <c r="F298" s="384"/>
      <c r="G298" s="384"/>
      <c r="H298" s="384"/>
      <c r="I298" s="384"/>
      <c r="J298" s="384"/>
      <c r="K298" s="384"/>
      <c r="L298" s="384"/>
      <c r="M298" s="384"/>
      <c r="N298" s="384"/>
      <c r="O298" s="384"/>
      <c r="P298" s="384"/>
      <c r="Q298" s="384"/>
      <c r="R298" s="384"/>
      <c r="S298" s="384"/>
      <c r="T298" s="384"/>
      <c r="U298" s="384"/>
      <c r="V298" s="384"/>
      <c r="W298" s="384"/>
      <c r="X298" s="384"/>
      <c r="Y298" s="384"/>
      <c r="Z298" s="384"/>
      <c r="AA298" s="384"/>
      <c r="AB298" s="384"/>
      <c r="AC298" s="384"/>
      <c r="AD298" s="384"/>
      <c r="AE298" s="384"/>
      <c r="AF298" s="384"/>
      <c r="AG298" s="384"/>
      <c r="AH298" s="384"/>
      <c r="AI298" s="384"/>
      <c r="AJ298" s="384"/>
      <c r="AK298" s="384"/>
      <c r="AL298" s="384"/>
      <c r="AM298" s="384"/>
      <c r="AN298" s="384"/>
      <c r="AO298" s="384"/>
    </row>
    <row r="299" spans="1:41">
      <c r="A299" s="384"/>
      <c r="B299" s="384"/>
      <c r="C299" s="384"/>
      <c r="D299" s="384"/>
      <c r="E299" s="384"/>
      <c r="F299" s="384"/>
      <c r="G299" s="384"/>
      <c r="H299" s="384"/>
      <c r="I299" s="384"/>
      <c r="J299" s="384"/>
      <c r="K299" s="384"/>
      <c r="L299" s="384"/>
      <c r="M299" s="384"/>
      <c r="N299" s="384"/>
      <c r="O299" s="384"/>
      <c r="P299" s="384"/>
      <c r="Q299" s="384"/>
      <c r="R299" s="384"/>
      <c r="S299" s="384"/>
      <c r="T299" s="384"/>
      <c r="U299" s="384"/>
      <c r="V299" s="384"/>
      <c r="W299" s="384"/>
      <c r="X299" s="384"/>
      <c r="Y299" s="384"/>
      <c r="Z299" s="384"/>
      <c r="AA299" s="384"/>
      <c r="AB299" s="384"/>
      <c r="AC299" s="384"/>
      <c r="AD299" s="384"/>
      <c r="AE299" s="384"/>
      <c r="AF299" s="384"/>
      <c r="AG299" s="384"/>
      <c r="AH299" s="384"/>
      <c r="AI299" s="384"/>
      <c r="AJ299" s="384"/>
      <c r="AK299" s="384"/>
      <c r="AL299" s="384"/>
      <c r="AM299" s="384"/>
      <c r="AN299" s="384"/>
      <c r="AO299" s="384"/>
    </row>
    <row r="300" spans="1:41">
      <c r="A300" s="384"/>
      <c r="B300" s="384"/>
      <c r="C300" s="384"/>
      <c r="D300" s="384"/>
      <c r="E300" s="384"/>
      <c r="F300" s="384"/>
      <c r="G300" s="384"/>
      <c r="H300" s="384"/>
      <c r="I300" s="384"/>
      <c r="J300" s="384"/>
      <c r="K300" s="384"/>
      <c r="L300" s="384"/>
      <c r="M300" s="384"/>
      <c r="N300" s="384"/>
      <c r="O300" s="384"/>
      <c r="P300" s="384"/>
      <c r="Q300" s="384"/>
      <c r="R300" s="384"/>
      <c r="S300" s="384"/>
      <c r="T300" s="384"/>
      <c r="U300" s="384"/>
      <c r="V300" s="384"/>
      <c r="W300" s="384"/>
      <c r="X300" s="384"/>
      <c r="Y300" s="384"/>
      <c r="Z300" s="384"/>
      <c r="AA300" s="384"/>
      <c r="AB300" s="384"/>
      <c r="AC300" s="384"/>
      <c r="AD300" s="384"/>
      <c r="AE300" s="384"/>
      <c r="AF300" s="384"/>
      <c r="AG300" s="384"/>
      <c r="AH300" s="384"/>
      <c r="AI300" s="384"/>
      <c r="AJ300" s="384"/>
      <c r="AK300" s="384"/>
      <c r="AL300" s="384"/>
      <c r="AM300" s="384"/>
      <c r="AN300" s="384"/>
      <c r="AO300" s="384"/>
    </row>
    <row r="301" spans="1:41">
      <c r="A301" s="384"/>
      <c r="B301" s="384"/>
      <c r="C301" s="384"/>
      <c r="D301" s="384"/>
      <c r="E301" s="384"/>
      <c r="F301" s="384"/>
      <c r="G301" s="384"/>
      <c r="H301" s="384"/>
      <c r="I301" s="384"/>
      <c r="J301" s="384"/>
      <c r="K301" s="384"/>
      <c r="L301" s="384"/>
      <c r="M301" s="384"/>
      <c r="N301" s="384"/>
      <c r="O301" s="384"/>
      <c r="P301" s="384"/>
      <c r="Q301" s="384"/>
      <c r="R301" s="384"/>
      <c r="S301" s="384"/>
      <c r="T301" s="384"/>
      <c r="U301" s="384"/>
      <c r="V301" s="384"/>
      <c r="W301" s="384"/>
      <c r="X301" s="384"/>
      <c r="Y301" s="384"/>
      <c r="Z301" s="384"/>
      <c r="AA301" s="384"/>
      <c r="AB301" s="384"/>
      <c r="AC301" s="384"/>
      <c r="AD301" s="384"/>
      <c r="AE301" s="384"/>
      <c r="AF301" s="384"/>
      <c r="AG301" s="384"/>
      <c r="AH301" s="384"/>
      <c r="AI301" s="384"/>
      <c r="AJ301" s="384"/>
      <c r="AK301" s="384"/>
      <c r="AL301" s="384"/>
      <c r="AM301" s="384"/>
      <c r="AN301" s="384"/>
      <c r="AO301" s="384"/>
    </row>
    <row r="302" spans="1:41">
      <c r="A302" s="384"/>
      <c r="B302" s="384"/>
      <c r="C302" s="384"/>
      <c r="D302" s="384"/>
      <c r="E302" s="384"/>
      <c r="F302" s="384"/>
      <c r="G302" s="384"/>
      <c r="H302" s="384"/>
      <c r="I302" s="384"/>
      <c r="J302" s="384"/>
      <c r="K302" s="384"/>
      <c r="L302" s="384"/>
      <c r="M302" s="384"/>
      <c r="N302" s="384"/>
      <c r="O302" s="384"/>
      <c r="P302" s="384"/>
      <c r="Q302" s="384"/>
      <c r="R302" s="384"/>
      <c r="S302" s="384"/>
      <c r="T302" s="384"/>
      <c r="U302" s="384"/>
      <c r="V302" s="384"/>
      <c r="W302" s="384"/>
      <c r="X302" s="384"/>
      <c r="Y302" s="384"/>
      <c r="Z302" s="384"/>
      <c r="AA302" s="384"/>
      <c r="AB302" s="384"/>
      <c r="AC302" s="384"/>
      <c r="AD302" s="384"/>
      <c r="AE302" s="384"/>
      <c r="AF302" s="384"/>
      <c r="AG302" s="384"/>
      <c r="AH302" s="384"/>
      <c r="AI302" s="384"/>
      <c r="AJ302" s="384"/>
      <c r="AK302" s="384"/>
      <c r="AL302" s="384"/>
      <c r="AM302" s="384"/>
      <c r="AN302" s="384"/>
      <c r="AO302" s="384"/>
    </row>
    <row r="303" spans="1:41">
      <c r="A303" s="384"/>
      <c r="B303" s="384"/>
      <c r="C303" s="384"/>
      <c r="D303" s="384"/>
      <c r="E303" s="384"/>
      <c r="F303" s="384"/>
      <c r="G303" s="384"/>
      <c r="H303" s="384"/>
      <c r="I303" s="384"/>
      <c r="J303" s="384"/>
      <c r="K303" s="384"/>
      <c r="L303" s="384"/>
      <c r="M303" s="384"/>
      <c r="N303" s="384"/>
      <c r="O303" s="384"/>
      <c r="P303" s="384"/>
      <c r="Q303" s="384"/>
      <c r="R303" s="384"/>
      <c r="S303" s="384"/>
      <c r="T303" s="384"/>
      <c r="U303" s="384"/>
      <c r="V303" s="384"/>
      <c r="W303" s="384"/>
      <c r="X303" s="384"/>
      <c r="Y303" s="384"/>
      <c r="Z303" s="384"/>
      <c r="AA303" s="384"/>
      <c r="AB303" s="384"/>
      <c r="AC303" s="384"/>
      <c r="AD303" s="384"/>
      <c r="AE303" s="384"/>
      <c r="AF303" s="384"/>
      <c r="AG303" s="384"/>
      <c r="AH303" s="384"/>
      <c r="AI303" s="384"/>
      <c r="AJ303" s="384"/>
      <c r="AK303" s="384"/>
      <c r="AL303" s="384"/>
      <c r="AM303" s="384"/>
      <c r="AN303" s="384"/>
      <c r="AO303" s="384"/>
    </row>
    <row r="304" spans="1:41">
      <c r="A304" s="384"/>
      <c r="B304" s="384"/>
      <c r="C304" s="384"/>
      <c r="D304" s="384"/>
      <c r="E304" s="384"/>
      <c r="F304" s="384"/>
      <c r="G304" s="384"/>
      <c r="H304" s="384"/>
      <c r="I304" s="384"/>
      <c r="J304" s="384"/>
      <c r="K304" s="384"/>
      <c r="L304" s="384"/>
      <c r="M304" s="384"/>
      <c r="N304" s="384"/>
      <c r="O304" s="384"/>
      <c r="P304" s="384"/>
      <c r="Q304" s="384"/>
      <c r="R304" s="384"/>
      <c r="S304" s="384"/>
      <c r="T304" s="384"/>
      <c r="U304" s="384"/>
      <c r="V304" s="384"/>
      <c r="W304" s="384"/>
      <c r="X304" s="384"/>
      <c r="Y304" s="384"/>
      <c r="Z304" s="384"/>
      <c r="AA304" s="384"/>
      <c r="AB304" s="384"/>
      <c r="AC304" s="384"/>
      <c r="AD304" s="384"/>
      <c r="AE304" s="384"/>
      <c r="AF304" s="384"/>
      <c r="AG304" s="384"/>
      <c r="AH304" s="384"/>
      <c r="AI304" s="384"/>
      <c r="AJ304" s="384"/>
      <c r="AK304" s="384"/>
      <c r="AL304" s="384"/>
      <c r="AM304" s="384"/>
      <c r="AN304" s="384"/>
      <c r="AO304" s="384"/>
    </row>
    <row r="305" spans="1:41">
      <c r="A305" s="384"/>
      <c r="B305" s="384"/>
      <c r="C305" s="384"/>
      <c r="D305" s="384"/>
      <c r="E305" s="384"/>
      <c r="F305" s="384"/>
      <c r="G305" s="384"/>
      <c r="H305" s="384"/>
      <c r="I305" s="384"/>
      <c r="J305" s="384"/>
      <c r="K305" s="384"/>
      <c r="L305" s="384"/>
      <c r="M305" s="384"/>
      <c r="N305" s="384"/>
      <c r="O305" s="384"/>
      <c r="P305" s="384"/>
      <c r="Q305" s="384"/>
      <c r="R305" s="384"/>
      <c r="S305" s="384"/>
      <c r="T305" s="384"/>
      <c r="U305" s="384"/>
      <c r="V305" s="384"/>
      <c r="W305" s="384"/>
      <c r="X305" s="384"/>
      <c r="Y305" s="384"/>
      <c r="Z305" s="384"/>
      <c r="AA305" s="384"/>
      <c r="AB305" s="384"/>
      <c r="AC305" s="384"/>
      <c r="AD305" s="384"/>
      <c r="AE305" s="384"/>
      <c r="AF305" s="384"/>
      <c r="AG305" s="384"/>
      <c r="AH305" s="384"/>
      <c r="AI305" s="384"/>
      <c r="AJ305" s="384"/>
      <c r="AK305" s="384"/>
      <c r="AL305" s="384"/>
      <c r="AM305" s="384"/>
      <c r="AN305" s="384"/>
      <c r="AO305" s="384"/>
    </row>
    <row r="306" spans="1:41">
      <c r="A306" s="384"/>
      <c r="B306" s="384"/>
      <c r="C306" s="384"/>
      <c r="D306" s="384"/>
      <c r="E306" s="384"/>
      <c r="F306" s="384"/>
      <c r="G306" s="384"/>
      <c r="H306" s="384"/>
      <c r="I306" s="384"/>
      <c r="J306" s="384"/>
      <c r="K306" s="384"/>
      <c r="L306" s="384"/>
      <c r="M306" s="384"/>
      <c r="N306" s="384"/>
      <c r="O306" s="384"/>
      <c r="P306" s="384"/>
      <c r="Q306" s="384"/>
      <c r="R306" s="384"/>
      <c r="S306" s="384"/>
      <c r="T306" s="384"/>
      <c r="U306" s="384"/>
      <c r="V306" s="384"/>
      <c r="W306" s="384"/>
      <c r="X306" s="384"/>
      <c r="Y306" s="384"/>
      <c r="Z306" s="384"/>
      <c r="AA306" s="384"/>
      <c r="AB306" s="384"/>
      <c r="AC306" s="384"/>
      <c r="AD306" s="384"/>
      <c r="AE306" s="384"/>
      <c r="AF306" s="384"/>
      <c r="AG306" s="384"/>
      <c r="AH306" s="384"/>
      <c r="AI306" s="384"/>
      <c r="AJ306" s="384"/>
      <c r="AK306" s="384"/>
      <c r="AL306" s="384"/>
      <c r="AM306" s="384"/>
      <c r="AN306" s="384"/>
      <c r="AO306" s="384"/>
    </row>
    <row r="307" spans="1:41">
      <c r="A307" s="384"/>
      <c r="B307" s="384"/>
      <c r="C307" s="384"/>
      <c r="D307" s="384"/>
      <c r="E307" s="384"/>
      <c r="F307" s="384"/>
      <c r="G307" s="384"/>
      <c r="H307" s="384"/>
      <c r="I307" s="384"/>
      <c r="J307" s="384"/>
      <c r="K307" s="384"/>
      <c r="L307" s="384"/>
      <c r="M307" s="384"/>
      <c r="N307" s="384"/>
      <c r="O307" s="384"/>
      <c r="P307" s="384"/>
      <c r="Q307" s="384"/>
      <c r="R307" s="384"/>
      <c r="S307" s="384"/>
      <c r="T307" s="384"/>
      <c r="U307" s="384"/>
      <c r="V307" s="384"/>
      <c r="W307" s="384"/>
      <c r="X307" s="384"/>
      <c r="Y307" s="384"/>
      <c r="Z307" s="384"/>
      <c r="AA307" s="384"/>
      <c r="AB307" s="384"/>
      <c r="AC307" s="384"/>
      <c r="AD307" s="384"/>
      <c r="AE307" s="384"/>
      <c r="AF307" s="384"/>
      <c r="AG307" s="384"/>
      <c r="AH307" s="384"/>
      <c r="AI307" s="384"/>
      <c r="AJ307" s="384"/>
      <c r="AK307" s="384"/>
      <c r="AL307" s="384"/>
      <c r="AM307" s="384"/>
      <c r="AN307" s="384"/>
      <c r="AO307" s="384"/>
    </row>
    <row r="308" spans="1:41">
      <c r="A308" s="384"/>
      <c r="B308" s="384"/>
      <c r="C308" s="384"/>
      <c r="D308" s="384"/>
      <c r="E308" s="384"/>
      <c r="F308" s="384"/>
      <c r="G308" s="384"/>
      <c r="H308" s="384"/>
      <c r="I308" s="384"/>
      <c r="J308" s="384"/>
      <c r="K308" s="384"/>
      <c r="L308" s="384"/>
      <c r="M308" s="384"/>
      <c r="N308" s="384"/>
      <c r="O308" s="384"/>
      <c r="P308" s="384"/>
      <c r="Q308" s="384"/>
      <c r="R308" s="384"/>
      <c r="S308" s="384"/>
      <c r="T308" s="384"/>
      <c r="U308" s="384"/>
      <c r="V308" s="384"/>
      <c r="W308" s="384"/>
      <c r="X308" s="384"/>
      <c r="Y308" s="384"/>
      <c r="Z308" s="384"/>
      <c r="AA308" s="384"/>
      <c r="AB308" s="384"/>
      <c r="AC308" s="384"/>
      <c r="AD308" s="384"/>
      <c r="AE308" s="384"/>
      <c r="AF308" s="384"/>
      <c r="AG308" s="384"/>
      <c r="AH308" s="384"/>
      <c r="AI308" s="384"/>
      <c r="AJ308" s="384"/>
      <c r="AK308" s="384"/>
      <c r="AL308" s="384"/>
      <c r="AM308" s="384"/>
      <c r="AN308" s="384"/>
      <c r="AO308" s="384"/>
    </row>
    <row r="309" spans="1:41">
      <c r="A309" s="384"/>
      <c r="B309" s="384"/>
      <c r="C309" s="384"/>
      <c r="D309" s="384"/>
      <c r="E309" s="384"/>
      <c r="F309" s="384"/>
      <c r="G309" s="384"/>
      <c r="H309" s="384"/>
      <c r="I309" s="384"/>
      <c r="J309" s="384"/>
      <c r="K309" s="384"/>
      <c r="L309" s="384"/>
      <c r="M309" s="384"/>
      <c r="N309" s="384"/>
      <c r="O309" s="384"/>
      <c r="P309" s="384"/>
      <c r="Q309" s="384"/>
      <c r="R309" s="384"/>
      <c r="S309" s="384"/>
      <c r="T309" s="384"/>
      <c r="U309" s="384"/>
      <c r="V309" s="384"/>
      <c r="W309" s="384"/>
      <c r="X309" s="384"/>
      <c r="Y309" s="384"/>
      <c r="Z309" s="384"/>
      <c r="AA309" s="384"/>
      <c r="AB309" s="384"/>
      <c r="AC309" s="384"/>
      <c r="AD309" s="384"/>
      <c r="AE309" s="384"/>
      <c r="AF309" s="384"/>
      <c r="AG309" s="384"/>
      <c r="AH309" s="384"/>
      <c r="AI309" s="384"/>
      <c r="AJ309" s="384"/>
      <c r="AK309" s="384"/>
      <c r="AL309" s="384"/>
      <c r="AM309" s="384"/>
      <c r="AN309" s="384"/>
      <c r="AO309" s="384"/>
    </row>
    <row r="310" spans="1:41">
      <c r="A310" s="384"/>
      <c r="B310" s="384"/>
      <c r="C310" s="384"/>
      <c r="D310" s="384"/>
      <c r="E310" s="384"/>
      <c r="F310" s="384"/>
      <c r="G310" s="384"/>
      <c r="H310" s="384"/>
      <c r="I310" s="384"/>
      <c r="J310" s="384"/>
      <c r="K310" s="384"/>
      <c r="L310" s="384"/>
      <c r="M310" s="384"/>
      <c r="N310" s="384"/>
      <c r="O310" s="384"/>
      <c r="P310" s="384"/>
      <c r="Q310" s="384"/>
      <c r="R310" s="384"/>
      <c r="S310" s="384"/>
      <c r="T310" s="384"/>
      <c r="U310" s="384"/>
      <c r="V310" s="384"/>
      <c r="W310" s="384"/>
      <c r="X310" s="384"/>
      <c r="Y310" s="384"/>
      <c r="Z310" s="384"/>
      <c r="AA310" s="384"/>
      <c r="AB310" s="384"/>
      <c r="AC310" s="384"/>
      <c r="AD310" s="384"/>
      <c r="AE310" s="384"/>
      <c r="AF310" s="384"/>
      <c r="AG310" s="384"/>
      <c r="AH310" s="384"/>
      <c r="AI310" s="384"/>
      <c r="AJ310" s="384"/>
      <c r="AK310" s="384"/>
      <c r="AL310" s="384"/>
      <c r="AM310" s="384"/>
      <c r="AN310" s="384"/>
      <c r="AO310" s="384"/>
    </row>
    <row r="311" spans="1:41">
      <c r="A311" s="384"/>
      <c r="B311" s="384"/>
      <c r="C311" s="384"/>
      <c r="D311" s="384"/>
      <c r="E311" s="384"/>
      <c r="F311" s="384"/>
      <c r="G311" s="384"/>
      <c r="H311" s="384"/>
      <c r="I311" s="384"/>
      <c r="J311" s="384"/>
      <c r="K311" s="384"/>
      <c r="L311" s="384"/>
      <c r="M311" s="384"/>
      <c r="N311" s="384"/>
      <c r="O311" s="384"/>
      <c r="P311" s="384"/>
      <c r="Q311" s="384"/>
      <c r="R311" s="384"/>
      <c r="S311" s="384"/>
      <c r="T311" s="384"/>
      <c r="U311" s="384"/>
      <c r="V311" s="384"/>
      <c r="W311" s="384"/>
      <c r="X311" s="384"/>
      <c r="Y311" s="384"/>
      <c r="Z311" s="384"/>
      <c r="AA311" s="384"/>
      <c r="AB311" s="384"/>
      <c r="AC311" s="384"/>
      <c r="AD311" s="384"/>
      <c r="AE311" s="384"/>
      <c r="AF311" s="384"/>
      <c r="AG311" s="384"/>
      <c r="AH311" s="384"/>
      <c r="AI311" s="384"/>
      <c r="AJ311" s="384"/>
      <c r="AK311" s="384"/>
      <c r="AL311" s="384"/>
      <c r="AM311" s="384"/>
      <c r="AN311" s="384"/>
      <c r="AO311" s="384"/>
    </row>
    <row r="312" spans="1:41">
      <c r="A312" s="384"/>
      <c r="B312" s="384"/>
      <c r="C312" s="384"/>
      <c r="D312" s="384"/>
      <c r="E312" s="384"/>
      <c r="F312" s="384"/>
      <c r="G312" s="384"/>
      <c r="H312" s="384"/>
      <c r="I312" s="384"/>
      <c r="J312" s="384"/>
      <c r="K312" s="384"/>
      <c r="L312" s="384"/>
      <c r="M312" s="384"/>
      <c r="N312" s="384"/>
      <c r="O312" s="384"/>
      <c r="P312" s="384"/>
      <c r="Q312" s="384"/>
      <c r="R312" s="384"/>
      <c r="S312" s="384"/>
      <c r="T312" s="384"/>
      <c r="U312" s="384"/>
      <c r="V312" s="384"/>
      <c r="W312" s="384"/>
      <c r="X312" s="384"/>
      <c r="Y312" s="384"/>
      <c r="Z312" s="384"/>
      <c r="AA312" s="384"/>
      <c r="AB312" s="384"/>
      <c r="AC312" s="384"/>
      <c r="AD312" s="384"/>
      <c r="AE312" s="384"/>
      <c r="AF312" s="384"/>
      <c r="AG312" s="384"/>
      <c r="AH312" s="384"/>
      <c r="AI312" s="384"/>
      <c r="AJ312" s="384"/>
      <c r="AK312" s="384"/>
      <c r="AL312" s="384"/>
      <c r="AM312" s="384"/>
      <c r="AN312" s="384"/>
      <c r="AO312" s="384"/>
    </row>
    <row r="313" spans="1:41">
      <c r="A313" s="384"/>
      <c r="B313" s="384"/>
      <c r="C313" s="384"/>
      <c r="D313" s="384"/>
      <c r="E313" s="384"/>
      <c r="F313" s="384"/>
      <c r="G313" s="384"/>
      <c r="H313" s="384"/>
      <c r="I313" s="384"/>
      <c r="J313" s="384"/>
      <c r="K313" s="384"/>
      <c r="L313" s="384"/>
      <c r="M313" s="384"/>
      <c r="N313" s="384"/>
      <c r="O313" s="384"/>
      <c r="P313" s="384"/>
      <c r="Q313" s="384"/>
      <c r="R313" s="384"/>
      <c r="S313" s="384"/>
      <c r="T313" s="384"/>
      <c r="U313" s="384"/>
      <c r="V313" s="384"/>
      <c r="W313" s="384"/>
      <c r="X313" s="384"/>
      <c r="Y313" s="384"/>
      <c r="Z313" s="384"/>
      <c r="AA313" s="384"/>
      <c r="AB313" s="384"/>
      <c r="AC313" s="384"/>
      <c r="AD313" s="384"/>
      <c r="AE313" s="384"/>
      <c r="AF313" s="384"/>
      <c r="AG313" s="384"/>
      <c r="AH313" s="384"/>
      <c r="AI313" s="384"/>
      <c r="AJ313" s="384"/>
      <c r="AK313" s="384"/>
      <c r="AL313" s="384"/>
      <c r="AM313" s="384"/>
      <c r="AN313" s="384"/>
      <c r="AO313" s="384"/>
    </row>
    <row r="314" spans="1:41">
      <c r="A314" s="384"/>
      <c r="B314" s="384"/>
      <c r="C314" s="384"/>
      <c r="D314" s="384"/>
      <c r="E314" s="384"/>
      <c r="F314" s="384"/>
      <c r="G314" s="384"/>
      <c r="H314" s="384"/>
      <c r="I314" s="384"/>
      <c r="J314" s="384"/>
      <c r="K314" s="384"/>
      <c r="L314" s="384"/>
      <c r="M314" s="384"/>
      <c r="N314" s="384"/>
      <c r="O314" s="384"/>
      <c r="P314" s="384"/>
      <c r="Q314" s="384"/>
      <c r="R314" s="384"/>
      <c r="S314" s="384"/>
      <c r="T314" s="384"/>
      <c r="U314" s="384"/>
      <c r="V314" s="384"/>
      <c r="W314" s="384"/>
      <c r="X314" s="384"/>
      <c r="Y314" s="384"/>
      <c r="Z314" s="384"/>
      <c r="AA314" s="384"/>
      <c r="AB314" s="384"/>
      <c r="AC314" s="384"/>
      <c r="AD314" s="384"/>
      <c r="AE314" s="384"/>
      <c r="AF314" s="384"/>
      <c r="AG314" s="384"/>
      <c r="AH314" s="384"/>
      <c r="AI314" s="384"/>
      <c r="AJ314" s="384"/>
      <c r="AK314" s="384"/>
      <c r="AL314" s="384"/>
      <c r="AM314" s="384"/>
      <c r="AN314" s="384"/>
      <c r="AO314" s="384"/>
    </row>
    <row r="315" spans="1:41">
      <c r="A315" s="384"/>
      <c r="B315" s="384"/>
      <c r="C315" s="384"/>
      <c r="D315" s="384"/>
      <c r="E315" s="384"/>
      <c r="F315" s="384"/>
      <c r="G315" s="384"/>
      <c r="H315" s="384"/>
      <c r="I315" s="384"/>
      <c r="J315" s="384"/>
      <c r="K315" s="384"/>
      <c r="L315" s="384"/>
      <c r="M315" s="384"/>
      <c r="N315" s="384"/>
      <c r="O315" s="384"/>
      <c r="P315" s="384"/>
      <c r="Q315" s="384"/>
      <c r="R315" s="384"/>
      <c r="S315" s="384"/>
      <c r="T315" s="384"/>
      <c r="U315" s="384"/>
      <c r="V315" s="384"/>
      <c r="W315" s="384"/>
      <c r="X315" s="384"/>
      <c r="Y315" s="384"/>
      <c r="Z315" s="384"/>
      <c r="AA315" s="384"/>
      <c r="AB315" s="384"/>
      <c r="AC315" s="384"/>
      <c r="AD315" s="384"/>
      <c r="AE315" s="384"/>
      <c r="AF315" s="384"/>
      <c r="AG315" s="384"/>
      <c r="AH315" s="384"/>
      <c r="AI315" s="384"/>
      <c r="AJ315" s="384"/>
      <c r="AK315" s="384"/>
      <c r="AL315" s="384"/>
      <c r="AM315" s="384"/>
      <c r="AN315" s="384"/>
      <c r="AO315" s="384"/>
    </row>
    <row r="316" spans="1:41">
      <c r="A316" s="384"/>
      <c r="B316" s="384"/>
      <c r="C316" s="384"/>
      <c r="D316" s="384"/>
      <c r="E316" s="384"/>
      <c r="F316" s="384"/>
      <c r="G316" s="384"/>
      <c r="H316" s="384"/>
      <c r="I316" s="384"/>
      <c r="J316" s="384"/>
      <c r="K316" s="384"/>
      <c r="L316" s="384"/>
      <c r="M316" s="384"/>
      <c r="N316" s="384"/>
      <c r="O316" s="384"/>
      <c r="P316" s="384"/>
      <c r="Q316" s="384"/>
      <c r="R316" s="384"/>
      <c r="S316" s="384"/>
      <c r="T316" s="384"/>
      <c r="U316" s="384"/>
      <c r="V316" s="384"/>
      <c r="W316" s="384"/>
      <c r="X316" s="384"/>
      <c r="Y316" s="384"/>
      <c r="Z316" s="384"/>
      <c r="AA316" s="384"/>
      <c r="AB316" s="384"/>
      <c r="AC316" s="384"/>
      <c r="AD316" s="384"/>
      <c r="AE316" s="384"/>
      <c r="AF316" s="384"/>
      <c r="AG316" s="384"/>
      <c r="AH316" s="384"/>
      <c r="AI316" s="384"/>
      <c r="AJ316" s="384"/>
      <c r="AK316" s="384"/>
      <c r="AL316" s="384"/>
      <c r="AM316" s="384"/>
      <c r="AN316" s="384"/>
      <c r="AO316" s="384"/>
    </row>
    <row r="317" spans="1:41">
      <c r="A317" s="384"/>
      <c r="B317" s="384"/>
      <c r="C317" s="384"/>
      <c r="D317" s="384"/>
      <c r="E317" s="384"/>
      <c r="F317" s="384"/>
      <c r="G317" s="384"/>
      <c r="H317" s="384"/>
      <c r="I317" s="384"/>
      <c r="J317" s="384"/>
      <c r="K317" s="384"/>
      <c r="L317" s="384"/>
      <c r="M317" s="384"/>
      <c r="N317" s="384"/>
      <c r="O317" s="384"/>
      <c r="P317" s="384"/>
      <c r="Q317" s="384"/>
      <c r="R317" s="384"/>
      <c r="S317" s="384"/>
      <c r="T317" s="384"/>
      <c r="U317" s="384"/>
      <c r="V317" s="384"/>
      <c r="W317" s="384"/>
      <c r="X317" s="384"/>
      <c r="Y317" s="384"/>
      <c r="Z317" s="384"/>
      <c r="AA317" s="384"/>
      <c r="AB317" s="384"/>
      <c r="AC317" s="384"/>
      <c r="AD317" s="384"/>
      <c r="AE317" s="384"/>
      <c r="AF317" s="384"/>
      <c r="AG317" s="384"/>
      <c r="AH317" s="384"/>
      <c r="AI317" s="384"/>
      <c r="AJ317" s="384"/>
      <c r="AK317" s="384"/>
      <c r="AL317" s="384"/>
      <c r="AM317" s="384"/>
      <c r="AN317" s="384"/>
      <c r="AO317" s="384"/>
    </row>
    <row r="318" spans="1:41">
      <c r="A318" s="384"/>
      <c r="B318" s="384"/>
      <c r="C318" s="384"/>
      <c r="D318" s="384"/>
      <c r="E318" s="384"/>
      <c r="F318" s="384"/>
      <c r="G318" s="384"/>
      <c r="H318" s="384"/>
      <c r="I318" s="384"/>
      <c r="J318" s="384"/>
      <c r="K318" s="384"/>
      <c r="L318" s="384"/>
      <c r="M318" s="384"/>
      <c r="N318" s="384"/>
      <c r="O318" s="384"/>
      <c r="P318" s="384"/>
      <c r="Q318" s="384"/>
      <c r="R318" s="384"/>
      <c r="S318" s="384"/>
      <c r="T318" s="384"/>
      <c r="U318" s="384"/>
      <c r="V318" s="384"/>
      <c r="W318" s="384"/>
      <c r="X318" s="384"/>
      <c r="Y318" s="384"/>
      <c r="Z318" s="384"/>
      <c r="AA318" s="384"/>
      <c r="AB318" s="384"/>
      <c r="AC318" s="384"/>
      <c r="AD318" s="384"/>
      <c r="AE318" s="384"/>
      <c r="AF318" s="384"/>
      <c r="AG318" s="384"/>
      <c r="AH318" s="384"/>
      <c r="AI318" s="384"/>
      <c r="AJ318" s="384"/>
      <c r="AK318" s="384"/>
      <c r="AL318" s="384"/>
      <c r="AM318" s="384"/>
      <c r="AN318" s="384"/>
      <c r="AO318" s="384"/>
    </row>
    <row r="319" spans="1:41">
      <c r="A319" s="384"/>
      <c r="B319" s="384"/>
      <c r="C319" s="384"/>
      <c r="D319" s="384"/>
      <c r="E319" s="384"/>
      <c r="F319" s="384"/>
      <c r="G319" s="384"/>
      <c r="H319" s="384"/>
      <c r="I319" s="384"/>
      <c r="J319" s="384"/>
      <c r="K319" s="384"/>
      <c r="L319" s="384"/>
      <c r="M319" s="384"/>
      <c r="N319" s="384"/>
      <c r="O319" s="384"/>
      <c r="P319" s="384"/>
      <c r="Q319" s="384"/>
      <c r="R319" s="384"/>
      <c r="S319" s="384"/>
      <c r="T319" s="384"/>
      <c r="U319" s="384"/>
      <c r="V319" s="384"/>
      <c r="W319" s="384"/>
      <c r="X319" s="384"/>
      <c r="Y319" s="384"/>
      <c r="Z319" s="384"/>
      <c r="AA319" s="384"/>
      <c r="AB319" s="384"/>
      <c r="AC319" s="384"/>
      <c r="AD319" s="384"/>
      <c r="AE319" s="384"/>
      <c r="AF319" s="384"/>
      <c r="AG319" s="384"/>
      <c r="AH319" s="384"/>
      <c r="AI319" s="384"/>
      <c r="AJ319" s="384"/>
      <c r="AK319" s="384"/>
      <c r="AL319" s="384"/>
      <c r="AM319" s="384"/>
      <c r="AN319" s="384"/>
      <c r="AO319" s="384"/>
    </row>
    <row r="320" spans="1:41">
      <c r="A320" s="384"/>
      <c r="B320" s="384"/>
      <c r="C320" s="384"/>
      <c r="D320" s="384"/>
      <c r="E320" s="384"/>
      <c r="F320" s="384"/>
      <c r="G320" s="384"/>
      <c r="H320" s="384"/>
      <c r="I320" s="384"/>
      <c r="J320" s="384"/>
      <c r="K320" s="384"/>
      <c r="L320" s="384"/>
      <c r="M320" s="384"/>
      <c r="N320" s="384"/>
      <c r="O320" s="384"/>
      <c r="P320" s="384"/>
      <c r="Q320" s="384"/>
      <c r="R320" s="384"/>
      <c r="S320" s="384"/>
      <c r="T320" s="384"/>
      <c r="U320" s="384"/>
      <c r="V320" s="384"/>
      <c r="W320" s="384"/>
      <c r="X320" s="384"/>
      <c r="Y320" s="384"/>
      <c r="Z320" s="384"/>
      <c r="AA320" s="384"/>
      <c r="AB320" s="384"/>
      <c r="AC320" s="384"/>
      <c r="AD320" s="384"/>
      <c r="AE320" s="384"/>
      <c r="AF320" s="384"/>
      <c r="AG320" s="384"/>
      <c r="AH320" s="384"/>
      <c r="AI320" s="384"/>
      <c r="AJ320" s="384"/>
      <c r="AK320" s="384"/>
      <c r="AL320" s="384"/>
      <c r="AM320" s="384"/>
      <c r="AN320" s="384"/>
      <c r="AO320" s="384"/>
    </row>
    <row r="321" spans="1:41">
      <c r="A321" s="384"/>
      <c r="B321" s="384"/>
      <c r="C321" s="384"/>
      <c r="D321" s="384"/>
      <c r="E321" s="384"/>
      <c r="F321" s="384"/>
      <c r="G321" s="384"/>
      <c r="H321" s="384"/>
      <c r="I321" s="384"/>
      <c r="J321" s="384"/>
      <c r="K321" s="384"/>
      <c r="L321" s="384"/>
      <c r="M321" s="384"/>
      <c r="N321" s="384"/>
      <c r="O321" s="384"/>
      <c r="P321" s="384"/>
      <c r="Q321" s="384"/>
      <c r="R321" s="384"/>
      <c r="S321" s="384"/>
      <c r="T321" s="384"/>
      <c r="U321" s="384"/>
      <c r="V321" s="384"/>
      <c r="W321" s="384"/>
      <c r="X321" s="384"/>
      <c r="Y321" s="384"/>
      <c r="Z321" s="384"/>
      <c r="AA321" s="384"/>
      <c r="AB321" s="384"/>
      <c r="AC321" s="384"/>
      <c r="AD321" s="384"/>
      <c r="AE321" s="384"/>
      <c r="AF321" s="384"/>
      <c r="AG321" s="384"/>
      <c r="AH321" s="384"/>
      <c r="AI321" s="384"/>
      <c r="AJ321" s="384"/>
      <c r="AK321" s="384"/>
      <c r="AL321" s="384"/>
      <c r="AM321" s="384"/>
      <c r="AN321" s="384"/>
      <c r="AO321" s="384"/>
    </row>
    <row r="322" spans="1:41">
      <c r="A322" s="384"/>
      <c r="B322" s="384"/>
      <c r="C322" s="384"/>
      <c r="D322" s="384"/>
      <c r="E322" s="384"/>
      <c r="F322" s="384"/>
      <c r="G322" s="384"/>
      <c r="H322" s="384"/>
      <c r="I322" s="384"/>
      <c r="J322" s="384"/>
      <c r="K322" s="384"/>
      <c r="L322" s="384"/>
      <c r="M322" s="384"/>
      <c r="N322" s="384"/>
      <c r="O322" s="384"/>
      <c r="P322" s="384"/>
      <c r="Q322" s="384"/>
      <c r="R322" s="384"/>
      <c r="S322" s="384"/>
      <c r="T322" s="384"/>
      <c r="U322" s="384"/>
      <c r="V322" s="384"/>
      <c r="W322" s="384"/>
      <c r="X322" s="384"/>
      <c r="Y322" s="384"/>
      <c r="Z322" s="384"/>
      <c r="AA322" s="384"/>
      <c r="AB322" s="384"/>
      <c r="AC322" s="384"/>
      <c r="AD322" s="384"/>
      <c r="AE322" s="384"/>
      <c r="AF322" s="384"/>
      <c r="AG322" s="384"/>
      <c r="AH322" s="384"/>
      <c r="AI322" s="384"/>
      <c r="AJ322" s="384"/>
      <c r="AK322" s="384"/>
      <c r="AL322" s="384"/>
      <c r="AM322" s="384"/>
      <c r="AN322" s="384"/>
      <c r="AO322" s="384"/>
    </row>
    <row r="323" spans="1:41">
      <c r="A323" s="384"/>
      <c r="B323" s="384"/>
      <c r="C323" s="384"/>
      <c r="D323" s="384"/>
      <c r="E323" s="384"/>
      <c r="F323" s="384"/>
      <c r="G323" s="384"/>
      <c r="H323" s="384"/>
      <c r="I323" s="384"/>
      <c r="J323" s="384"/>
      <c r="K323" s="384"/>
      <c r="L323" s="384"/>
      <c r="M323" s="384"/>
      <c r="N323" s="384"/>
      <c r="O323" s="384"/>
      <c r="P323" s="384"/>
      <c r="Q323" s="384"/>
      <c r="R323" s="384"/>
      <c r="S323" s="384"/>
      <c r="T323" s="384"/>
      <c r="U323" s="384"/>
      <c r="V323" s="384"/>
      <c r="W323" s="384"/>
      <c r="X323" s="384"/>
      <c r="Y323" s="384"/>
      <c r="Z323" s="384"/>
      <c r="AA323" s="384"/>
      <c r="AB323" s="384"/>
      <c r="AC323" s="384"/>
      <c r="AD323" s="384"/>
      <c r="AE323" s="384"/>
      <c r="AF323" s="384"/>
      <c r="AG323" s="384"/>
      <c r="AH323" s="384"/>
      <c r="AI323" s="384"/>
      <c r="AJ323" s="384"/>
      <c r="AK323" s="384"/>
      <c r="AL323" s="384"/>
      <c r="AM323" s="384"/>
      <c r="AN323" s="384"/>
      <c r="AO323" s="384"/>
    </row>
    <row r="324" spans="1:41">
      <c r="A324" s="384"/>
      <c r="B324" s="384"/>
      <c r="C324" s="384"/>
      <c r="D324" s="384"/>
      <c r="E324" s="384"/>
      <c r="F324" s="384"/>
      <c r="G324" s="384"/>
      <c r="H324" s="384"/>
      <c r="I324" s="384"/>
      <c r="J324" s="384"/>
      <c r="K324" s="384"/>
      <c r="L324" s="384"/>
      <c r="M324" s="384"/>
      <c r="N324" s="384"/>
      <c r="O324" s="384"/>
      <c r="P324" s="384"/>
      <c r="Q324" s="384"/>
      <c r="R324" s="384"/>
      <c r="S324" s="384"/>
      <c r="T324" s="384"/>
      <c r="U324" s="384"/>
      <c r="V324" s="384"/>
      <c r="W324" s="384"/>
      <c r="X324" s="384"/>
      <c r="Y324" s="384"/>
      <c r="Z324" s="384"/>
      <c r="AA324" s="384"/>
      <c r="AB324" s="384"/>
      <c r="AC324" s="384"/>
      <c r="AD324" s="384"/>
      <c r="AE324" s="384"/>
      <c r="AF324" s="384"/>
      <c r="AG324" s="384"/>
      <c r="AH324" s="384"/>
      <c r="AI324" s="384"/>
      <c r="AJ324" s="384"/>
      <c r="AK324" s="384"/>
      <c r="AL324" s="384"/>
      <c r="AM324" s="384"/>
      <c r="AN324" s="384"/>
      <c r="AO324" s="384"/>
    </row>
    <row r="325" spans="1:41">
      <c r="A325" s="384"/>
      <c r="B325" s="384"/>
      <c r="C325" s="384"/>
      <c r="D325" s="384"/>
      <c r="E325" s="384"/>
      <c r="F325" s="384"/>
      <c r="G325" s="384"/>
      <c r="H325" s="384"/>
      <c r="I325" s="384"/>
      <c r="J325" s="384"/>
      <c r="K325" s="384"/>
      <c r="L325" s="384"/>
      <c r="M325" s="384"/>
      <c r="N325" s="384"/>
      <c r="O325" s="384"/>
      <c r="P325" s="384"/>
      <c r="Q325" s="384"/>
      <c r="R325" s="384"/>
      <c r="S325" s="384"/>
      <c r="T325" s="384"/>
      <c r="U325" s="384"/>
      <c r="V325" s="384"/>
      <c r="W325" s="384"/>
      <c r="X325" s="384"/>
      <c r="Y325" s="384"/>
      <c r="Z325" s="384"/>
      <c r="AA325" s="384"/>
      <c r="AB325" s="384"/>
      <c r="AC325" s="384"/>
      <c r="AD325" s="384"/>
      <c r="AE325" s="384"/>
      <c r="AF325" s="384"/>
      <c r="AG325" s="384"/>
      <c r="AH325" s="384"/>
      <c r="AI325" s="384"/>
      <c r="AJ325" s="384"/>
      <c r="AK325" s="384"/>
      <c r="AL325" s="384"/>
      <c r="AM325" s="384"/>
      <c r="AN325" s="384"/>
      <c r="AO325" s="384"/>
    </row>
    <row r="326" spans="1:41">
      <c r="A326" s="384"/>
      <c r="B326" s="384"/>
      <c r="C326" s="384"/>
      <c r="D326" s="384"/>
      <c r="E326" s="384"/>
      <c r="F326" s="384"/>
      <c r="G326" s="384"/>
      <c r="H326" s="384"/>
      <c r="I326" s="384"/>
      <c r="J326" s="384"/>
      <c r="K326" s="384"/>
      <c r="L326" s="384"/>
      <c r="M326" s="384"/>
      <c r="N326" s="384"/>
      <c r="O326" s="384"/>
      <c r="P326" s="384"/>
      <c r="Q326" s="384"/>
      <c r="R326" s="384"/>
      <c r="S326" s="384"/>
      <c r="T326" s="384"/>
      <c r="U326" s="384"/>
      <c r="V326" s="384"/>
      <c r="W326" s="384"/>
      <c r="X326" s="384"/>
      <c r="Y326" s="384"/>
      <c r="Z326" s="384"/>
      <c r="AA326" s="384"/>
      <c r="AB326" s="384"/>
      <c r="AC326" s="384"/>
      <c r="AD326" s="384"/>
      <c r="AE326" s="384"/>
      <c r="AF326" s="384"/>
      <c r="AG326" s="384"/>
      <c r="AH326" s="384"/>
      <c r="AI326" s="384"/>
      <c r="AJ326" s="384"/>
      <c r="AK326" s="384"/>
      <c r="AL326" s="384"/>
      <c r="AM326" s="384"/>
      <c r="AN326" s="384"/>
      <c r="AO326" s="384"/>
    </row>
    <row r="327" spans="1:41">
      <c r="A327" s="384"/>
      <c r="B327" s="384"/>
      <c r="C327" s="384"/>
      <c r="D327" s="384"/>
      <c r="E327" s="384"/>
      <c r="F327" s="384"/>
      <c r="G327" s="384"/>
      <c r="H327" s="384"/>
      <c r="I327" s="384"/>
      <c r="J327" s="384"/>
      <c r="K327" s="384"/>
      <c r="L327" s="384"/>
      <c r="M327" s="384"/>
      <c r="N327" s="384"/>
      <c r="O327" s="384"/>
      <c r="P327" s="384"/>
      <c r="Q327" s="384"/>
      <c r="R327" s="384"/>
      <c r="S327" s="384"/>
      <c r="T327" s="384"/>
      <c r="U327" s="384"/>
      <c r="V327" s="384"/>
      <c r="W327" s="384"/>
      <c r="X327" s="384"/>
      <c r="Y327" s="384"/>
      <c r="Z327" s="384"/>
      <c r="AA327" s="384"/>
      <c r="AB327" s="384"/>
      <c r="AC327" s="384"/>
      <c r="AD327" s="384"/>
      <c r="AE327" s="384"/>
      <c r="AF327" s="384"/>
      <c r="AG327" s="384"/>
      <c r="AH327" s="384"/>
      <c r="AI327" s="384"/>
      <c r="AJ327" s="384"/>
      <c r="AK327" s="384"/>
      <c r="AL327" s="384"/>
      <c r="AM327" s="384"/>
      <c r="AN327" s="384"/>
      <c r="AO327" s="384"/>
    </row>
    <row r="328" spans="1:41">
      <c r="A328" s="384"/>
      <c r="B328" s="384"/>
      <c r="C328" s="384"/>
      <c r="D328" s="384"/>
      <c r="E328" s="384"/>
      <c r="F328" s="384"/>
      <c r="G328" s="384"/>
      <c r="H328" s="384"/>
      <c r="I328" s="384"/>
      <c r="J328" s="384"/>
      <c r="K328" s="384"/>
      <c r="L328" s="384"/>
      <c r="M328" s="384"/>
      <c r="N328" s="384"/>
      <c r="O328" s="384"/>
      <c r="P328" s="384"/>
      <c r="Q328" s="384"/>
      <c r="R328" s="384"/>
      <c r="S328" s="384"/>
      <c r="T328" s="384"/>
      <c r="U328" s="384"/>
      <c r="V328" s="384"/>
      <c r="W328" s="384"/>
      <c r="X328" s="384"/>
      <c r="Y328" s="384"/>
      <c r="Z328" s="384"/>
      <c r="AA328" s="384"/>
      <c r="AB328" s="384"/>
      <c r="AC328" s="384"/>
      <c r="AD328" s="384"/>
      <c r="AE328" s="384"/>
      <c r="AF328" s="384"/>
      <c r="AG328" s="384"/>
      <c r="AH328" s="384"/>
      <c r="AI328" s="384"/>
      <c r="AJ328" s="384"/>
      <c r="AK328" s="384"/>
      <c r="AL328" s="384"/>
      <c r="AM328" s="384"/>
      <c r="AN328" s="384"/>
      <c r="AO328" s="384"/>
    </row>
    <row r="329" spans="1:41">
      <c r="A329" s="384"/>
      <c r="B329" s="384"/>
      <c r="C329" s="384"/>
      <c r="D329" s="384"/>
      <c r="E329" s="384"/>
      <c r="F329" s="384"/>
      <c r="G329" s="384"/>
      <c r="H329" s="384"/>
      <c r="I329" s="384"/>
      <c r="J329" s="384"/>
      <c r="K329" s="384"/>
      <c r="L329" s="384"/>
      <c r="M329" s="384"/>
      <c r="N329" s="384"/>
      <c r="O329" s="384"/>
      <c r="P329" s="384"/>
      <c r="Q329" s="384"/>
      <c r="R329" s="384"/>
      <c r="S329" s="384"/>
      <c r="T329" s="384"/>
      <c r="U329" s="384"/>
      <c r="V329" s="384"/>
      <c r="W329" s="384"/>
      <c r="X329" s="384"/>
      <c r="Y329" s="384"/>
      <c r="Z329" s="384"/>
      <c r="AA329" s="384"/>
      <c r="AB329" s="384"/>
      <c r="AC329" s="384"/>
      <c r="AD329" s="384"/>
      <c r="AE329" s="384"/>
      <c r="AF329" s="384"/>
      <c r="AG329" s="384"/>
      <c r="AH329" s="384"/>
      <c r="AI329" s="384"/>
      <c r="AJ329" s="384"/>
      <c r="AK329" s="384"/>
      <c r="AL329" s="384"/>
      <c r="AM329" s="384"/>
      <c r="AN329" s="384"/>
      <c r="AO329" s="384"/>
    </row>
    <row r="330" spans="1:41">
      <c r="A330" s="384"/>
      <c r="B330" s="384"/>
      <c r="C330" s="384"/>
      <c r="D330" s="384"/>
      <c r="E330" s="384"/>
      <c r="F330" s="384"/>
      <c r="G330" s="384"/>
      <c r="H330" s="384"/>
      <c r="I330" s="384"/>
      <c r="J330" s="384"/>
      <c r="K330" s="384"/>
      <c r="L330" s="384"/>
      <c r="M330" s="384"/>
      <c r="N330" s="384"/>
      <c r="O330" s="384"/>
      <c r="P330" s="384"/>
      <c r="Q330" s="384"/>
      <c r="R330" s="384"/>
      <c r="S330" s="384"/>
      <c r="T330" s="384"/>
      <c r="U330" s="384"/>
      <c r="V330" s="384"/>
      <c r="W330" s="384"/>
      <c r="X330" s="384"/>
      <c r="Y330" s="384"/>
      <c r="Z330" s="384"/>
      <c r="AA330" s="384"/>
      <c r="AB330" s="384"/>
      <c r="AC330" s="384"/>
      <c r="AD330" s="384"/>
      <c r="AE330" s="384"/>
      <c r="AF330" s="384"/>
      <c r="AG330" s="384"/>
      <c r="AH330" s="384"/>
      <c r="AI330" s="384"/>
      <c r="AJ330" s="384"/>
      <c r="AK330" s="384"/>
      <c r="AL330" s="384"/>
      <c r="AM330" s="384"/>
      <c r="AN330" s="384"/>
      <c r="AO330" s="384"/>
    </row>
    <row r="331" spans="1:41">
      <c r="A331" s="384"/>
      <c r="B331" s="384"/>
      <c r="C331" s="384"/>
      <c r="D331" s="384"/>
      <c r="E331" s="384"/>
      <c r="F331" s="384"/>
      <c r="G331" s="384"/>
      <c r="H331" s="384"/>
      <c r="I331" s="384"/>
      <c r="J331" s="384"/>
      <c r="K331" s="384"/>
      <c r="L331" s="384"/>
      <c r="M331" s="384"/>
      <c r="N331" s="384"/>
      <c r="O331" s="384"/>
      <c r="P331" s="384"/>
      <c r="Q331" s="384"/>
      <c r="R331" s="384"/>
      <c r="S331" s="384"/>
      <c r="T331" s="384"/>
      <c r="U331" s="384"/>
      <c r="V331" s="384"/>
      <c r="W331" s="384"/>
      <c r="X331" s="384"/>
      <c r="Y331" s="384"/>
      <c r="Z331" s="384"/>
      <c r="AA331" s="384"/>
      <c r="AB331" s="384"/>
      <c r="AC331" s="384"/>
      <c r="AD331" s="384"/>
      <c r="AE331" s="384"/>
      <c r="AF331" s="384"/>
      <c r="AG331" s="384"/>
      <c r="AH331" s="384"/>
      <c r="AI331" s="384"/>
      <c r="AJ331" s="384"/>
      <c r="AK331" s="384"/>
      <c r="AL331" s="384"/>
      <c r="AM331" s="384"/>
      <c r="AN331" s="384"/>
      <c r="AO331" s="384"/>
    </row>
    <row r="332" spans="1:41">
      <c r="A332" s="384"/>
      <c r="B332" s="384"/>
      <c r="C332" s="384"/>
      <c r="D332" s="384"/>
      <c r="E332" s="384"/>
      <c r="F332" s="384"/>
      <c r="G332" s="384"/>
      <c r="H332" s="384"/>
      <c r="I332" s="384"/>
      <c r="J332" s="384"/>
      <c r="K332" s="384"/>
      <c r="L332" s="384"/>
      <c r="M332" s="384"/>
      <c r="N332" s="384"/>
      <c r="O332" s="384"/>
      <c r="P332" s="384"/>
      <c r="Q332" s="384"/>
      <c r="R332" s="384"/>
      <c r="S332" s="384"/>
      <c r="T332" s="384"/>
      <c r="U332" s="384"/>
      <c r="V332" s="384"/>
      <c r="W332" s="384"/>
      <c r="X332" s="384"/>
      <c r="Y332" s="384"/>
      <c r="Z332" s="384"/>
      <c r="AA332" s="384"/>
      <c r="AB332" s="384"/>
      <c r="AC332" s="384"/>
      <c r="AD332" s="384"/>
      <c r="AE332" s="384"/>
      <c r="AF332" s="384"/>
      <c r="AG332" s="384"/>
      <c r="AH332" s="384"/>
      <c r="AI332" s="384"/>
      <c r="AJ332" s="384"/>
      <c r="AK332" s="384"/>
      <c r="AL332" s="384"/>
      <c r="AM332" s="384"/>
      <c r="AN332" s="384"/>
      <c r="AO332" s="384"/>
    </row>
    <row r="333" spans="1:41">
      <c r="A333" s="384"/>
      <c r="B333" s="384"/>
      <c r="C333" s="384"/>
      <c r="D333" s="384"/>
      <c r="E333" s="384"/>
      <c r="F333" s="384"/>
      <c r="G333" s="384"/>
      <c r="H333" s="384"/>
      <c r="I333" s="384"/>
      <c r="J333" s="384"/>
      <c r="K333" s="384"/>
      <c r="L333" s="384"/>
      <c r="M333" s="384"/>
      <c r="N333" s="384"/>
      <c r="O333" s="384"/>
      <c r="P333" s="384"/>
      <c r="Q333" s="384"/>
      <c r="R333" s="384"/>
      <c r="S333" s="384"/>
      <c r="T333" s="384"/>
      <c r="U333" s="384"/>
      <c r="V333" s="384"/>
      <c r="W333" s="384"/>
      <c r="X333" s="384"/>
      <c r="Y333" s="384"/>
      <c r="Z333" s="384"/>
      <c r="AA333" s="384"/>
      <c r="AB333" s="384"/>
      <c r="AC333" s="384"/>
      <c r="AD333" s="384"/>
      <c r="AE333" s="384"/>
      <c r="AF333" s="384"/>
      <c r="AG333" s="384"/>
      <c r="AH333" s="384"/>
      <c r="AI333" s="384"/>
      <c r="AJ333" s="384"/>
      <c r="AK333" s="384"/>
      <c r="AL333" s="384"/>
      <c r="AM333" s="384"/>
      <c r="AN333" s="384"/>
      <c r="AO333" s="384"/>
    </row>
    <row r="334" spans="1:41">
      <c r="A334" s="384"/>
      <c r="B334" s="384"/>
      <c r="C334" s="384"/>
      <c r="D334" s="384"/>
      <c r="E334" s="384"/>
      <c r="F334" s="384"/>
      <c r="G334" s="384"/>
      <c r="H334" s="384"/>
      <c r="I334" s="384"/>
      <c r="J334" s="384"/>
      <c r="K334" s="384"/>
      <c r="L334" s="384"/>
      <c r="M334" s="384"/>
      <c r="N334" s="384"/>
      <c r="O334" s="384"/>
      <c r="P334" s="384"/>
      <c r="Q334" s="384"/>
      <c r="R334" s="384"/>
      <c r="S334" s="384"/>
      <c r="T334" s="384"/>
      <c r="U334" s="384"/>
      <c r="V334" s="384"/>
      <c r="W334" s="384"/>
      <c r="X334" s="384"/>
      <c r="Y334" s="384"/>
      <c r="Z334" s="384"/>
      <c r="AA334" s="384"/>
      <c r="AB334" s="384"/>
      <c r="AC334" s="384"/>
      <c r="AD334" s="384"/>
      <c r="AE334" s="384"/>
      <c r="AF334" s="384"/>
      <c r="AG334" s="384"/>
      <c r="AH334" s="384"/>
      <c r="AI334" s="384"/>
      <c r="AJ334" s="384"/>
      <c r="AK334" s="384"/>
      <c r="AL334" s="384"/>
      <c r="AM334" s="384"/>
      <c r="AN334" s="384"/>
      <c r="AO334" s="384"/>
    </row>
    <row r="335" spans="1:41">
      <c r="A335" s="384"/>
      <c r="B335" s="384"/>
      <c r="C335" s="384"/>
      <c r="D335" s="384"/>
      <c r="E335" s="384"/>
      <c r="F335" s="384"/>
      <c r="G335" s="384"/>
      <c r="H335" s="384"/>
      <c r="I335" s="384"/>
      <c r="J335" s="384"/>
      <c r="K335" s="384"/>
      <c r="L335" s="384"/>
      <c r="M335" s="384"/>
      <c r="N335" s="384"/>
      <c r="O335" s="384"/>
      <c r="P335" s="384"/>
      <c r="Q335" s="384"/>
      <c r="R335" s="384"/>
      <c r="S335" s="384"/>
      <c r="T335" s="384"/>
      <c r="U335" s="384"/>
      <c r="V335" s="384"/>
      <c r="W335" s="384"/>
      <c r="X335" s="384"/>
      <c r="Y335" s="384"/>
      <c r="Z335" s="384"/>
      <c r="AA335" s="384"/>
      <c r="AB335" s="384"/>
      <c r="AC335" s="384"/>
      <c r="AD335" s="384"/>
      <c r="AE335" s="384"/>
      <c r="AF335" s="384"/>
      <c r="AG335" s="384"/>
      <c r="AH335" s="384"/>
      <c r="AI335" s="384"/>
      <c r="AJ335" s="384"/>
      <c r="AK335" s="384"/>
      <c r="AL335" s="384"/>
      <c r="AM335" s="384"/>
      <c r="AN335" s="384"/>
      <c r="AO335" s="384"/>
    </row>
    <row r="336" spans="1:41">
      <c r="A336" s="384"/>
      <c r="B336" s="384"/>
      <c r="C336" s="384"/>
      <c r="D336" s="384"/>
      <c r="E336" s="384"/>
      <c r="F336" s="384"/>
      <c r="G336" s="384"/>
      <c r="H336" s="384"/>
      <c r="I336" s="384"/>
      <c r="J336" s="384"/>
      <c r="K336" s="384"/>
      <c r="L336" s="384"/>
      <c r="M336" s="384"/>
      <c r="N336" s="384"/>
      <c r="O336" s="384"/>
      <c r="P336" s="384"/>
      <c r="Q336" s="384"/>
      <c r="R336" s="384"/>
      <c r="S336" s="384"/>
      <c r="T336" s="384"/>
      <c r="U336" s="384"/>
      <c r="V336" s="384"/>
      <c r="W336" s="384"/>
      <c r="X336" s="384"/>
      <c r="Y336" s="384"/>
      <c r="Z336" s="384"/>
      <c r="AA336" s="384"/>
      <c r="AB336" s="384"/>
      <c r="AC336" s="384"/>
      <c r="AD336" s="384"/>
      <c r="AE336" s="384"/>
      <c r="AF336" s="384"/>
      <c r="AG336" s="384"/>
      <c r="AH336" s="384"/>
      <c r="AI336" s="384"/>
      <c r="AJ336" s="384"/>
      <c r="AK336" s="384"/>
      <c r="AL336" s="384"/>
      <c r="AM336" s="384"/>
      <c r="AN336" s="384"/>
      <c r="AO336" s="384"/>
    </row>
    <row r="337" spans="1:41">
      <c r="A337" s="384"/>
      <c r="B337" s="384"/>
      <c r="C337" s="384"/>
      <c r="D337" s="384"/>
      <c r="E337" s="384"/>
      <c r="F337" s="384"/>
      <c r="G337" s="384"/>
      <c r="H337" s="384"/>
      <c r="I337" s="384"/>
      <c r="J337" s="384"/>
      <c r="K337" s="384"/>
      <c r="L337" s="384"/>
      <c r="M337" s="384"/>
      <c r="N337" s="384"/>
      <c r="O337" s="384"/>
      <c r="P337" s="384"/>
      <c r="Q337" s="384"/>
      <c r="R337" s="384"/>
      <c r="S337" s="384"/>
      <c r="T337" s="384"/>
      <c r="U337" s="384"/>
      <c r="V337" s="384"/>
      <c r="W337" s="384"/>
      <c r="X337" s="384"/>
      <c r="Y337" s="384"/>
      <c r="Z337" s="384"/>
      <c r="AA337" s="384"/>
      <c r="AB337" s="384"/>
      <c r="AC337" s="384"/>
      <c r="AD337" s="384"/>
      <c r="AE337" s="384"/>
      <c r="AF337" s="384"/>
      <c r="AG337" s="384"/>
      <c r="AH337" s="384"/>
      <c r="AI337" s="384"/>
      <c r="AJ337" s="384"/>
      <c r="AK337" s="384"/>
      <c r="AL337" s="384"/>
      <c r="AM337" s="384"/>
      <c r="AN337" s="384"/>
      <c r="AO337" s="384"/>
    </row>
    <row r="338" spans="1:41">
      <c r="A338" s="384"/>
      <c r="B338" s="384"/>
      <c r="C338" s="384"/>
      <c r="D338" s="384"/>
      <c r="E338" s="384"/>
      <c r="F338" s="384"/>
      <c r="G338" s="384"/>
      <c r="H338" s="384"/>
      <c r="I338" s="384"/>
      <c r="J338" s="384"/>
      <c r="K338" s="384"/>
      <c r="L338" s="384"/>
      <c r="M338" s="384"/>
      <c r="N338" s="384"/>
      <c r="O338" s="384"/>
      <c r="P338" s="384"/>
      <c r="Q338" s="384"/>
      <c r="R338" s="384"/>
      <c r="S338" s="384"/>
      <c r="T338" s="384"/>
      <c r="U338" s="384"/>
      <c r="V338" s="384"/>
      <c r="W338" s="384"/>
      <c r="X338" s="384"/>
      <c r="Y338" s="384"/>
      <c r="Z338" s="384"/>
      <c r="AA338" s="384"/>
      <c r="AB338" s="384"/>
      <c r="AC338" s="384"/>
      <c r="AD338" s="384"/>
      <c r="AE338" s="384"/>
      <c r="AF338" s="384"/>
      <c r="AG338" s="384"/>
      <c r="AH338" s="384"/>
      <c r="AI338" s="384"/>
      <c r="AJ338" s="384"/>
      <c r="AK338" s="384"/>
      <c r="AL338" s="384"/>
      <c r="AM338" s="384"/>
      <c r="AN338" s="384"/>
      <c r="AO338" s="384"/>
    </row>
    <row r="339" spans="1:41">
      <c r="A339" s="384"/>
      <c r="B339" s="384"/>
      <c r="C339" s="384"/>
      <c r="D339" s="384"/>
      <c r="E339" s="384"/>
      <c r="F339" s="384"/>
      <c r="G339" s="384"/>
      <c r="H339" s="384"/>
      <c r="I339" s="384"/>
      <c r="J339" s="384"/>
      <c r="K339" s="384"/>
      <c r="L339" s="384"/>
      <c r="M339" s="384"/>
      <c r="N339" s="384"/>
      <c r="O339" s="384"/>
      <c r="P339" s="384"/>
      <c r="Q339" s="384"/>
      <c r="R339" s="384"/>
      <c r="S339" s="384"/>
      <c r="T339" s="384"/>
      <c r="U339" s="384"/>
      <c r="V339" s="384"/>
      <c r="W339" s="384"/>
      <c r="X339" s="384"/>
      <c r="Y339" s="384"/>
      <c r="Z339" s="384"/>
      <c r="AA339" s="384"/>
      <c r="AB339" s="384"/>
      <c r="AC339" s="384"/>
      <c r="AD339" s="384"/>
      <c r="AE339" s="384"/>
      <c r="AF339" s="384"/>
      <c r="AG339" s="384"/>
      <c r="AH339" s="384"/>
      <c r="AI339" s="384"/>
      <c r="AJ339" s="384"/>
      <c r="AK339" s="384"/>
      <c r="AL339" s="384"/>
      <c r="AM339" s="384"/>
      <c r="AN339" s="384"/>
      <c r="AO339" s="384"/>
    </row>
    <row r="340" spans="1:41">
      <c r="A340" s="384"/>
      <c r="B340" s="384"/>
      <c r="C340" s="384"/>
      <c r="D340" s="384"/>
      <c r="E340" s="384"/>
      <c r="F340" s="384"/>
      <c r="G340" s="384"/>
      <c r="H340" s="384"/>
      <c r="I340" s="384"/>
      <c r="J340" s="384"/>
      <c r="K340" s="384"/>
      <c r="L340" s="384"/>
      <c r="M340" s="384"/>
      <c r="N340" s="384"/>
      <c r="O340" s="384"/>
      <c r="P340" s="384"/>
      <c r="Q340" s="384"/>
      <c r="R340" s="384"/>
      <c r="S340" s="384"/>
      <c r="T340" s="384"/>
      <c r="U340" s="384"/>
      <c r="V340" s="384"/>
      <c r="W340" s="384"/>
      <c r="X340" s="384"/>
      <c r="Y340" s="384"/>
      <c r="Z340" s="384"/>
      <c r="AA340" s="384"/>
      <c r="AB340" s="384"/>
      <c r="AC340" s="384"/>
      <c r="AD340" s="384"/>
      <c r="AE340" s="384"/>
      <c r="AF340" s="384"/>
      <c r="AG340" s="384"/>
      <c r="AH340" s="384"/>
      <c r="AI340" s="384"/>
      <c r="AJ340" s="384"/>
      <c r="AK340" s="384"/>
      <c r="AL340" s="384"/>
      <c r="AM340" s="384"/>
      <c r="AN340" s="384"/>
      <c r="AO340" s="384"/>
    </row>
    <row r="341" spans="1:41">
      <c r="A341" s="384"/>
      <c r="B341" s="384"/>
      <c r="C341" s="384"/>
      <c r="D341" s="384"/>
      <c r="E341" s="384"/>
      <c r="F341" s="384"/>
      <c r="G341" s="384"/>
      <c r="H341" s="384"/>
      <c r="I341" s="384"/>
      <c r="J341" s="384"/>
      <c r="K341" s="384"/>
      <c r="L341" s="384"/>
      <c r="M341" s="384"/>
      <c r="N341" s="384"/>
      <c r="O341" s="384"/>
      <c r="P341" s="384"/>
      <c r="Q341" s="384"/>
      <c r="R341" s="384"/>
      <c r="S341" s="384"/>
      <c r="T341" s="384"/>
      <c r="U341" s="384"/>
      <c r="V341" s="384"/>
      <c r="W341" s="384"/>
      <c r="X341" s="384"/>
      <c r="Y341" s="384"/>
      <c r="Z341" s="384"/>
      <c r="AA341" s="384"/>
      <c r="AB341" s="384"/>
      <c r="AC341" s="384"/>
      <c r="AD341" s="384"/>
      <c r="AE341" s="384"/>
      <c r="AF341" s="384"/>
      <c r="AG341" s="384"/>
      <c r="AH341" s="384"/>
      <c r="AI341" s="384"/>
      <c r="AJ341" s="384"/>
      <c r="AK341" s="384"/>
      <c r="AL341" s="384"/>
      <c r="AM341" s="384"/>
      <c r="AN341" s="384"/>
      <c r="AO341" s="384"/>
    </row>
    <row r="342" spans="1:41">
      <c r="A342" s="384"/>
      <c r="B342" s="384"/>
      <c r="C342" s="384"/>
      <c r="D342" s="384"/>
      <c r="E342" s="384"/>
      <c r="F342" s="384"/>
      <c r="G342" s="384"/>
      <c r="H342" s="384"/>
      <c r="I342" s="384"/>
      <c r="J342" s="384"/>
      <c r="K342" s="384"/>
      <c r="L342" s="384"/>
      <c r="M342" s="384"/>
      <c r="N342" s="384"/>
      <c r="O342" s="384"/>
      <c r="P342" s="384"/>
      <c r="Q342" s="384"/>
      <c r="R342" s="384"/>
      <c r="S342" s="384"/>
      <c r="T342" s="384"/>
      <c r="U342" s="384"/>
      <c r="V342" s="384"/>
      <c r="W342" s="384"/>
      <c r="X342" s="384"/>
      <c r="Y342" s="384"/>
      <c r="Z342" s="384"/>
      <c r="AA342" s="384"/>
      <c r="AB342" s="384"/>
      <c r="AC342" s="384"/>
      <c r="AD342" s="384"/>
      <c r="AE342" s="384"/>
      <c r="AF342" s="384"/>
      <c r="AG342" s="384"/>
      <c r="AH342" s="384"/>
      <c r="AI342" s="384"/>
      <c r="AJ342" s="384"/>
      <c r="AK342" s="384"/>
      <c r="AL342" s="384"/>
      <c r="AM342" s="384"/>
      <c r="AN342" s="384"/>
      <c r="AO342" s="384"/>
    </row>
    <row r="343" spans="1:41">
      <c r="A343" s="384"/>
      <c r="B343" s="384"/>
      <c r="C343" s="384"/>
      <c r="D343" s="384"/>
      <c r="E343" s="384"/>
      <c r="F343" s="384"/>
      <c r="G343" s="384"/>
      <c r="H343" s="384"/>
      <c r="I343" s="384"/>
      <c r="J343" s="384"/>
      <c r="K343" s="384"/>
      <c r="L343" s="384"/>
      <c r="M343" s="384"/>
      <c r="N343" s="384"/>
      <c r="O343" s="384"/>
      <c r="P343" s="384"/>
      <c r="Q343" s="384"/>
      <c r="R343" s="384"/>
      <c r="S343" s="384"/>
      <c r="T343" s="384"/>
      <c r="U343" s="384"/>
      <c r="V343" s="384"/>
      <c r="W343" s="384"/>
      <c r="X343" s="384"/>
      <c r="Y343" s="384"/>
      <c r="Z343" s="384"/>
      <c r="AA343" s="384"/>
      <c r="AB343" s="384"/>
      <c r="AC343" s="384"/>
      <c r="AD343" s="384"/>
      <c r="AE343" s="384"/>
      <c r="AF343" s="384"/>
      <c r="AG343" s="384"/>
      <c r="AH343" s="384"/>
      <c r="AI343" s="384"/>
      <c r="AJ343" s="384"/>
      <c r="AK343" s="384"/>
      <c r="AL343" s="384"/>
      <c r="AM343" s="384"/>
      <c r="AN343" s="384"/>
      <c r="AO343" s="384"/>
    </row>
    <row r="344" spans="1:41">
      <c r="A344" s="384"/>
      <c r="B344" s="384"/>
      <c r="C344" s="384"/>
      <c r="D344" s="384"/>
      <c r="E344" s="384"/>
      <c r="F344" s="384"/>
      <c r="G344" s="384"/>
      <c r="H344" s="384"/>
      <c r="I344" s="384"/>
      <c r="J344" s="384"/>
      <c r="K344" s="384"/>
      <c r="L344" s="384"/>
      <c r="M344" s="384"/>
      <c r="N344" s="384"/>
      <c r="O344" s="384"/>
      <c r="P344" s="384"/>
      <c r="Q344" s="384"/>
      <c r="R344" s="384"/>
      <c r="S344" s="384"/>
      <c r="T344" s="384"/>
      <c r="U344" s="384"/>
      <c r="V344" s="384"/>
      <c r="W344" s="384"/>
      <c r="X344" s="384"/>
      <c r="Y344" s="384"/>
      <c r="Z344" s="384"/>
      <c r="AA344" s="384"/>
      <c r="AB344" s="384"/>
      <c r="AC344" s="384"/>
      <c r="AD344" s="384"/>
      <c r="AE344" s="384"/>
      <c r="AF344" s="384"/>
      <c r="AG344" s="384"/>
      <c r="AH344" s="384"/>
      <c r="AI344" s="384"/>
      <c r="AJ344" s="384"/>
      <c r="AK344" s="384"/>
      <c r="AL344" s="384"/>
      <c r="AM344" s="384"/>
      <c r="AN344" s="384"/>
      <c r="AO344" s="384"/>
    </row>
    <row r="345" spans="1:41">
      <c r="A345" s="384"/>
      <c r="B345" s="384"/>
      <c r="C345" s="384"/>
      <c r="D345" s="384"/>
      <c r="E345" s="384"/>
      <c r="F345" s="384"/>
      <c r="G345" s="384"/>
      <c r="H345" s="384"/>
      <c r="I345" s="384"/>
      <c r="J345" s="384"/>
      <c r="K345" s="384"/>
      <c r="L345" s="384"/>
      <c r="M345" s="384"/>
      <c r="N345" s="384"/>
      <c r="O345" s="384"/>
      <c r="P345" s="384"/>
      <c r="Q345" s="384"/>
      <c r="R345" s="384"/>
      <c r="S345" s="384"/>
      <c r="T345" s="384"/>
      <c r="U345" s="384"/>
      <c r="V345" s="384"/>
      <c r="W345" s="384"/>
      <c r="X345" s="384"/>
      <c r="Y345" s="384"/>
      <c r="Z345" s="384"/>
      <c r="AA345" s="384"/>
      <c r="AB345" s="384"/>
      <c r="AC345" s="384"/>
      <c r="AD345" s="384"/>
      <c r="AE345" s="384"/>
      <c r="AF345" s="384"/>
      <c r="AG345" s="384"/>
      <c r="AH345" s="384"/>
      <c r="AI345" s="384"/>
      <c r="AJ345" s="384"/>
      <c r="AK345" s="384"/>
      <c r="AL345" s="384"/>
      <c r="AM345" s="384"/>
      <c r="AN345" s="384"/>
      <c r="AO345" s="384"/>
    </row>
    <row r="346" spans="1:41">
      <c r="A346" s="384"/>
      <c r="B346" s="384"/>
      <c r="C346" s="384"/>
      <c r="D346" s="384"/>
      <c r="E346" s="384"/>
      <c r="F346" s="384"/>
      <c r="G346" s="384"/>
      <c r="H346" s="384"/>
      <c r="I346" s="384"/>
      <c r="J346" s="384"/>
      <c r="K346" s="384"/>
      <c r="L346" s="384"/>
      <c r="M346" s="384"/>
      <c r="N346" s="384"/>
      <c r="O346" s="384"/>
      <c r="P346" s="384"/>
      <c r="Q346" s="384"/>
      <c r="R346" s="384"/>
      <c r="S346" s="384"/>
      <c r="T346" s="384"/>
      <c r="U346" s="384"/>
      <c r="V346" s="384"/>
      <c r="W346" s="384"/>
      <c r="X346" s="384"/>
      <c r="Y346" s="384"/>
      <c r="Z346" s="384"/>
      <c r="AA346" s="384"/>
      <c r="AB346" s="384"/>
      <c r="AC346" s="384"/>
      <c r="AD346" s="384"/>
      <c r="AE346" s="384"/>
      <c r="AF346" s="384"/>
      <c r="AG346" s="384"/>
      <c r="AH346" s="384"/>
      <c r="AI346" s="384"/>
      <c r="AJ346" s="384"/>
      <c r="AK346" s="384"/>
      <c r="AL346" s="384"/>
      <c r="AM346" s="384"/>
      <c r="AN346" s="384"/>
      <c r="AO346" s="384"/>
    </row>
    <row r="347" spans="1:41">
      <c r="A347" s="384"/>
      <c r="B347" s="384"/>
      <c r="C347" s="384"/>
      <c r="D347" s="384"/>
      <c r="E347" s="384"/>
      <c r="F347" s="384"/>
      <c r="G347" s="384"/>
      <c r="H347" s="384"/>
      <c r="I347" s="384"/>
      <c r="J347" s="384"/>
      <c r="K347" s="384"/>
      <c r="L347" s="384"/>
      <c r="M347" s="384"/>
      <c r="N347" s="384"/>
      <c r="O347" s="384"/>
      <c r="P347" s="384"/>
      <c r="Q347" s="384"/>
      <c r="R347" s="384"/>
      <c r="S347" s="384"/>
      <c r="T347" s="384"/>
      <c r="U347" s="384"/>
      <c r="V347" s="384"/>
      <c r="W347" s="384"/>
      <c r="X347" s="384"/>
      <c r="Y347" s="384"/>
      <c r="Z347" s="384"/>
      <c r="AA347" s="384"/>
      <c r="AB347" s="384"/>
      <c r="AC347" s="384"/>
      <c r="AD347" s="384"/>
      <c r="AE347" s="384"/>
      <c r="AF347" s="384"/>
      <c r="AG347" s="384"/>
      <c r="AH347" s="384"/>
      <c r="AI347" s="384"/>
      <c r="AJ347" s="384"/>
      <c r="AK347" s="384"/>
      <c r="AL347" s="384"/>
      <c r="AM347" s="384"/>
      <c r="AN347" s="384"/>
      <c r="AO347" s="384"/>
    </row>
    <row r="348" spans="1:41">
      <c r="A348" s="384"/>
      <c r="B348" s="384"/>
      <c r="C348" s="384"/>
      <c r="D348" s="384"/>
      <c r="E348" s="384"/>
      <c r="F348" s="384"/>
      <c r="G348" s="384"/>
      <c r="H348" s="384"/>
      <c r="I348" s="384"/>
      <c r="J348" s="384"/>
      <c r="K348" s="384"/>
      <c r="L348" s="384"/>
      <c r="M348" s="384"/>
      <c r="N348" s="384"/>
      <c r="O348" s="384"/>
      <c r="P348" s="384"/>
      <c r="Q348" s="384"/>
      <c r="R348" s="384"/>
      <c r="S348" s="384"/>
      <c r="T348" s="384"/>
      <c r="U348" s="384"/>
      <c r="V348" s="384"/>
      <c r="W348" s="384"/>
      <c r="X348" s="384"/>
      <c r="Y348" s="384"/>
      <c r="Z348" s="384"/>
      <c r="AA348" s="384"/>
      <c r="AB348" s="384"/>
      <c r="AC348" s="384"/>
      <c r="AD348" s="384"/>
      <c r="AE348" s="384"/>
      <c r="AF348" s="384"/>
      <c r="AG348" s="384"/>
      <c r="AH348" s="384"/>
      <c r="AI348" s="384"/>
      <c r="AJ348" s="384"/>
      <c r="AK348" s="384"/>
      <c r="AL348" s="384"/>
      <c r="AM348" s="384"/>
      <c r="AN348" s="384"/>
      <c r="AO348" s="384"/>
    </row>
    <row r="349" spans="1:41">
      <c r="A349" s="384"/>
      <c r="B349" s="384"/>
      <c r="C349" s="384"/>
      <c r="D349" s="384"/>
      <c r="E349" s="384"/>
      <c r="F349" s="384"/>
      <c r="G349" s="384"/>
      <c r="H349" s="384"/>
      <c r="I349" s="384"/>
      <c r="J349" s="384"/>
      <c r="K349" s="384"/>
      <c r="L349" s="384"/>
      <c r="M349" s="384"/>
      <c r="N349" s="384"/>
      <c r="O349" s="384"/>
      <c r="P349" s="384"/>
      <c r="Q349" s="384"/>
      <c r="R349" s="384"/>
      <c r="S349" s="384"/>
      <c r="T349" s="384"/>
      <c r="U349" s="384"/>
      <c r="V349" s="384"/>
      <c r="W349" s="384"/>
      <c r="X349" s="384"/>
      <c r="Y349" s="384"/>
      <c r="Z349" s="384"/>
      <c r="AA349" s="384"/>
      <c r="AB349" s="384"/>
      <c r="AC349" s="384"/>
      <c r="AD349" s="384"/>
      <c r="AE349" s="384"/>
      <c r="AF349" s="384"/>
      <c r="AG349" s="384"/>
      <c r="AH349" s="384"/>
      <c r="AI349" s="384"/>
      <c r="AJ349" s="384"/>
      <c r="AK349" s="384"/>
      <c r="AL349" s="384"/>
      <c r="AM349" s="384"/>
      <c r="AN349" s="384"/>
      <c r="AO349" s="384"/>
    </row>
    <row r="350" spans="1:41">
      <c r="A350" s="384"/>
      <c r="B350" s="384"/>
      <c r="C350" s="384"/>
      <c r="D350" s="384"/>
      <c r="E350" s="384"/>
      <c r="F350" s="384"/>
      <c r="G350" s="384"/>
      <c r="H350" s="384"/>
      <c r="I350" s="384"/>
      <c r="J350" s="384"/>
      <c r="K350" s="384"/>
      <c r="L350" s="384"/>
      <c r="M350" s="384"/>
      <c r="N350" s="384"/>
      <c r="O350" s="384"/>
      <c r="P350" s="384"/>
      <c r="Q350" s="384"/>
      <c r="R350" s="384"/>
      <c r="S350" s="384"/>
      <c r="T350" s="384"/>
      <c r="U350" s="384"/>
      <c r="V350" s="384"/>
      <c r="W350" s="384"/>
      <c r="X350" s="384"/>
      <c r="Y350" s="384"/>
      <c r="Z350" s="384"/>
      <c r="AA350" s="384"/>
      <c r="AB350" s="384"/>
      <c r="AC350" s="384"/>
      <c r="AD350" s="384"/>
      <c r="AE350" s="384"/>
      <c r="AF350" s="384"/>
      <c r="AG350" s="384"/>
      <c r="AH350" s="384"/>
      <c r="AI350" s="384"/>
      <c r="AJ350" s="384"/>
      <c r="AK350" s="384"/>
      <c r="AL350" s="384"/>
      <c r="AM350" s="384"/>
      <c r="AN350" s="384"/>
      <c r="AO350" s="384"/>
    </row>
    <row r="351" spans="1:41">
      <c r="A351" s="384"/>
      <c r="B351" s="384"/>
      <c r="C351" s="384"/>
      <c r="D351" s="384"/>
      <c r="E351" s="384"/>
      <c r="F351" s="384"/>
      <c r="G351" s="384"/>
      <c r="H351" s="384"/>
      <c r="I351" s="384"/>
      <c r="J351" s="384"/>
      <c r="K351" s="384"/>
      <c r="L351" s="384"/>
      <c r="M351" s="384"/>
      <c r="N351" s="384"/>
      <c r="O351" s="384"/>
      <c r="P351" s="384"/>
      <c r="Q351" s="384"/>
      <c r="R351" s="384"/>
      <c r="S351" s="384"/>
      <c r="T351" s="384"/>
      <c r="U351" s="384"/>
      <c r="V351" s="384"/>
      <c r="W351" s="384"/>
      <c r="X351" s="384"/>
      <c r="Y351" s="384"/>
      <c r="Z351" s="384"/>
      <c r="AA351" s="384"/>
      <c r="AB351" s="384"/>
      <c r="AC351" s="384"/>
      <c r="AD351" s="384"/>
      <c r="AE351" s="384"/>
      <c r="AF351" s="384"/>
      <c r="AG351" s="384"/>
      <c r="AH351" s="384"/>
      <c r="AI351" s="384"/>
      <c r="AJ351" s="384"/>
      <c r="AK351" s="384"/>
      <c r="AL351" s="384"/>
      <c r="AM351" s="384"/>
      <c r="AN351" s="384"/>
      <c r="AO351" s="384"/>
    </row>
    <row r="352" spans="1:41">
      <c r="A352" s="384"/>
      <c r="B352" s="384"/>
      <c r="C352" s="384"/>
      <c r="D352" s="384"/>
      <c r="E352" s="384"/>
      <c r="F352" s="384"/>
      <c r="G352" s="384"/>
      <c r="H352" s="384"/>
      <c r="I352" s="384"/>
      <c r="J352" s="384"/>
      <c r="K352" s="384"/>
      <c r="L352" s="384"/>
      <c r="M352" s="384"/>
      <c r="N352" s="384"/>
      <c r="O352" s="384"/>
      <c r="P352" s="384"/>
      <c r="Q352" s="384"/>
      <c r="R352" s="384"/>
      <c r="S352" s="384"/>
      <c r="T352" s="384"/>
      <c r="U352" s="384"/>
      <c r="V352" s="384"/>
      <c r="W352" s="384"/>
      <c r="X352" s="384"/>
      <c r="Y352" s="384"/>
      <c r="Z352" s="384"/>
      <c r="AA352" s="384"/>
      <c r="AB352" s="384"/>
      <c r="AC352" s="384"/>
      <c r="AD352" s="384"/>
      <c r="AE352" s="384"/>
      <c r="AF352" s="384"/>
      <c r="AG352" s="384"/>
      <c r="AH352" s="384"/>
      <c r="AI352" s="384"/>
      <c r="AJ352" s="384"/>
      <c r="AK352" s="384"/>
      <c r="AL352" s="384"/>
      <c r="AM352" s="384"/>
      <c r="AN352" s="384"/>
      <c r="AO352" s="384"/>
    </row>
    <row r="353" spans="1:41">
      <c r="A353" s="384"/>
      <c r="B353" s="384"/>
      <c r="C353" s="384"/>
      <c r="D353" s="384"/>
      <c r="E353" s="384"/>
      <c r="F353" s="384"/>
      <c r="G353" s="384"/>
      <c r="H353" s="384"/>
      <c r="I353" s="384"/>
      <c r="J353" s="384"/>
      <c r="K353" s="384"/>
      <c r="L353" s="384"/>
      <c r="M353" s="384"/>
      <c r="N353" s="384"/>
      <c r="O353" s="384"/>
      <c r="P353" s="384"/>
      <c r="Q353" s="384"/>
      <c r="R353" s="384"/>
      <c r="S353" s="384"/>
      <c r="T353" s="384"/>
      <c r="U353" s="384"/>
      <c r="V353" s="384"/>
      <c r="W353" s="384"/>
      <c r="X353" s="384"/>
      <c r="Y353" s="384"/>
      <c r="Z353" s="384"/>
      <c r="AA353" s="384"/>
      <c r="AB353" s="384"/>
      <c r="AC353" s="384"/>
      <c r="AD353" s="384"/>
      <c r="AE353" s="384"/>
      <c r="AF353" s="384"/>
      <c r="AG353" s="384"/>
      <c r="AH353" s="384"/>
      <c r="AI353" s="384"/>
      <c r="AJ353" s="384"/>
      <c r="AK353" s="384"/>
      <c r="AL353" s="384"/>
      <c r="AM353" s="384"/>
      <c r="AN353" s="384"/>
      <c r="AO353" s="384"/>
    </row>
    <row r="354" spans="1:41">
      <c r="A354" s="384"/>
      <c r="B354" s="384"/>
      <c r="C354" s="384"/>
      <c r="D354" s="384"/>
      <c r="E354" s="384"/>
      <c r="F354" s="384"/>
      <c r="G354" s="384"/>
      <c r="H354" s="384"/>
      <c r="I354" s="384"/>
      <c r="J354" s="384"/>
      <c r="K354" s="384"/>
      <c r="L354" s="384"/>
      <c r="M354" s="384"/>
      <c r="N354" s="384"/>
      <c r="O354" s="384"/>
      <c r="P354" s="384"/>
      <c r="Q354" s="384"/>
      <c r="R354" s="384"/>
      <c r="S354" s="384"/>
      <c r="T354" s="384"/>
      <c r="U354" s="384"/>
      <c r="V354" s="384"/>
      <c r="W354" s="384"/>
      <c r="X354" s="384"/>
      <c r="Y354" s="384"/>
      <c r="Z354" s="384"/>
      <c r="AA354" s="384"/>
      <c r="AB354" s="384"/>
      <c r="AC354" s="384"/>
      <c r="AD354" s="384"/>
      <c r="AE354" s="384"/>
      <c r="AF354" s="384"/>
      <c r="AG354" s="384"/>
      <c r="AH354" s="384"/>
      <c r="AI354" s="384"/>
      <c r="AJ354" s="384"/>
      <c r="AK354" s="384"/>
      <c r="AL354" s="384"/>
      <c r="AM354" s="384"/>
      <c r="AN354" s="384"/>
      <c r="AO354" s="384"/>
    </row>
    <row r="355" spans="1:41">
      <c r="A355" s="384"/>
      <c r="B355" s="384"/>
      <c r="C355" s="384"/>
      <c r="D355" s="384"/>
      <c r="E355" s="384"/>
      <c r="F355" s="384"/>
      <c r="G355" s="384"/>
      <c r="H355" s="384"/>
      <c r="I355" s="384"/>
      <c r="J355" s="384"/>
      <c r="K355" s="384"/>
      <c r="L355" s="384"/>
      <c r="M355" s="384"/>
      <c r="N355" s="384"/>
      <c r="O355" s="384"/>
      <c r="P355" s="384"/>
      <c r="Q355" s="384"/>
      <c r="R355" s="384"/>
      <c r="S355" s="384"/>
      <c r="T355" s="384"/>
      <c r="U355" s="384"/>
      <c r="V355" s="384"/>
      <c r="W355" s="384"/>
      <c r="X355" s="384"/>
      <c r="Y355" s="384"/>
      <c r="Z355" s="384"/>
      <c r="AA355" s="384"/>
      <c r="AB355" s="384"/>
      <c r="AC355" s="384"/>
      <c r="AD355" s="384"/>
      <c r="AE355" s="384"/>
      <c r="AF355" s="384"/>
      <c r="AG355" s="384"/>
      <c r="AH355" s="384"/>
      <c r="AI355" s="384"/>
      <c r="AJ355" s="384"/>
      <c r="AK355" s="384"/>
      <c r="AL355" s="384"/>
      <c r="AM355" s="384"/>
      <c r="AN355" s="384"/>
      <c r="AO355" s="384"/>
    </row>
    <row r="356" spans="1:41">
      <c r="A356" s="384"/>
      <c r="B356" s="384"/>
      <c r="C356" s="384"/>
      <c r="D356" s="384"/>
      <c r="E356" s="384"/>
      <c r="F356" s="384"/>
      <c r="G356" s="384"/>
      <c r="H356" s="384"/>
      <c r="I356" s="384"/>
      <c r="J356" s="384"/>
      <c r="K356" s="384"/>
      <c r="L356" s="384"/>
      <c r="M356" s="384"/>
      <c r="N356" s="384"/>
      <c r="O356" s="384"/>
      <c r="P356" s="384"/>
      <c r="Q356" s="384"/>
      <c r="R356" s="384"/>
      <c r="S356" s="384"/>
      <c r="T356" s="384"/>
      <c r="U356" s="384"/>
      <c r="V356" s="384"/>
      <c r="W356" s="384"/>
      <c r="X356" s="384"/>
      <c r="Y356" s="384"/>
      <c r="Z356" s="384"/>
      <c r="AA356" s="384"/>
      <c r="AB356" s="384"/>
      <c r="AC356" s="384"/>
      <c r="AD356" s="384"/>
      <c r="AE356" s="384"/>
      <c r="AF356" s="384"/>
      <c r="AG356" s="384"/>
      <c r="AH356" s="384"/>
      <c r="AI356" s="384"/>
      <c r="AJ356" s="384"/>
      <c r="AK356" s="384"/>
      <c r="AL356" s="384"/>
      <c r="AM356" s="384"/>
      <c r="AN356" s="384"/>
      <c r="AO356" s="384"/>
    </row>
    <row r="357" spans="1:41">
      <c r="A357" s="384"/>
      <c r="B357" s="384"/>
      <c r="C357" s="384"/>
      <c r="D357" s="384"/>
      <c r="E357" s="384"/>
      <c r="F357" s="384"/>
      <c r="G357" s="384"/>
      <c r="H357" s="384"/>
      <c r="I357" s="384"/>
      <c r="J357" s="384"/>
      <c r="K357" s="384"/>
      <c r="L357" s="384"/>
      <c r="M357" s="384"/>
      <c r="N357" s="384"/>
      <c r="O357" s="384"/>
      <c r="P357" s="384"/>
      <c r="Q357" s="384"/>
      <c r="R357" s="384"/>
      <c r="S357" s="384"/>
      <c r="T357" s="384"/>
      <c r="U357" s="384"/>
      <c r="V357" s="384"/>
      <c r="W357" s="384"/>
      <c r="X357" s="384"/>
      <c r="Y357" s="384"/>
      <c r="Z357" s="384"/>
      <c r="AA357" s="384"/>
      <c r="AB357" s="384"/>
      <c r="AC357" s="384"/>
      <c r="AD357" s="384"/>
      <c r="AE357" s="384"/>
      <c r="AF357" s="384"/>
      <c r="AG357" s="384"/>
      <c r="AH357" s="384"/>
      <c r="AI357" s="384"/>
      <c r="AJ357" s="384"/>
      <c r="AK357" s="384"/>
      <c r="AL357" s="384"/>
      <c r="AM357" s="384"/>
      <c r="AN357" s="384"/>
      <c r="AO357" s="384"/>
    </row>
    <row r="358" spans="1:41">
      <c r="A358" s="384"/>
      <c r="B358" s="384"/>
      <c r="C358" s="384"/>
      <c r="D358" s="384"/>
      <c r="E358" s="384"/>
      <c r="F358" s="384"/>
      <c r="G358" s="384"/>
      <c r="H358" s="384"/>
      <c r="I358" s="384"/>
      <c r="J358" s="384"/>
      <c r="K358" s="384"/>
      <c r="L358" s="384"/>
      <c r="M358" s="384"/>
      <c r="N358" s="384"/>
      <c r="O358" s="384"/>
      <c r="P358" s="384"/>
      <c r="Q358" s="384"/>
      <c r="R358" s="384"/>
      <c r="S358" s="384"/>
      <c r="T358" s="384"/>
      <c r="U358" s="384"/>
      <c r="V358" s="384"/>
      <c r="W358" s="384"/>
      <c r="X358" s="384"/>
      <c r="Y358" s="384"/>
      <c r="Z358" s="384"/>
      <c r="AA358" s="384"/>
      <c r="AB358" s="384"/>
      <c r="AC358" s="384"/>
      <c r="AD358" s="384"/>
      <c r="AE358" s="384"/>
      <c r="AF358" s="384"/>
      <c r="AG358" s="384"/>
      <c r="AH358" s="384"/>
      <c r="AI358" s="384"/>
      <c r="AJ358" s="384"/>
      <c r="AK358" s="384"/>
      <c r="AL358" s="384"/>
      <c r="AM358" s="384"/>
      <c r="AN358" s="384"/>
      <c r="AO358" s="384"/>
    </row>
    <row r="359" spans="1:41">
      <c r="A359" s="384"/>
      <c r="B359" s="384"/>
      <c r="C359" s="384"/>
      <c r="D359" s="384"/>
      <c r="E359" s="384"/>
      <c r="F359" s="384"/>
      <c r="G359" s="384"/>
      <c r="H359" s="384"/>
      <c r="I359" s="384"/>
      <c r="J359" s="384"/>
      <c r="K359" s="384"/>
      <c r="L359" s="384"/>
      <c r="M359" s="384"/>
      <c r="N359" s="384"/>
      <c r="O359" s="384"/>
      <c r="P359" s="384"/>
      <c r="Q359" s="384"/>
      <c r="R359" s="384"/>
      <c r="S359" s="384"/>
      <c r="T359" s="384"/>
      <c r="U359" s="384"/>
      <c r="V359" s="384"/>
      <c r="W359" s="384"/>
      <c r="X359" s="384"/>
      <c r="Y359" s="384"/>
      <c r="Z359" s="384"/>
      <c r="AA359" s="384"/>
      <c r="AB359" s="384"/>
      <c r="AC359" s="384"/>
      <c r="AD359" s="384"/>
      <c r="AE359" s="384"/>
      <c r="AF359" s="384"/>
      <c r="AG359" s="384"/>
      <c r="AH359" s="384"/>
      <c r="AI359" s="384"/>
      <c r="AJ359" s="384"/>
      <c r="AK359" s="384"/>
      <c r="AL359" s="384"/>
      <c r="AM359" s="384"/>
      <c r="AN359" s="384"/>
      <c r="AO359" s="384"/>
    </row>
    <row r="360" spans="1:41">
      <c r="A360" s="384"/>
      <c r="B360" s="384"/>
      <c r="C360" s="384"/>
      <c r="D360" s="384"/>
      <c r="E360" s="384"/>
      <c r="F360" s="384"/>
      <c r="G360" s="384"/>
      <c r="H360" s="384"/>
      <c r="I360" s="384"/>
      <c r="J360" s="384"/>
      <c r="K360" s="384"/>
      <c r="L360" s="384"/>
      <c r="M360" s="384"/>
      <c r="N360" s="384"/>
      <c r="O360" s="384"/>
      <c r="P360" s="384"/>
      <c r="Q360" s="384"/>
      <c r="R360" s="384"/>
      <c r="S360" s="384"/>
      <c r="T360" s="384"/>
      <c r="U360" s="384"/>
      <c r="V360" s="384"/>
      <c r="W360" s="384"/>
      <c r="X360" s="384"/>
      <c r="Y360" s="384"/>
      <c r="Z360" s="384"/>
      <c r="AA360" s="384"/>
      <c r="AB360" s="384"/>
      <c r="AC360" s="384"/>
      <c r="AD360" s="384"/>
      <c r="AE360" s="384"/>
      <c r="AF360" s="384"/>
      <c r="AG360" s="384"/>
      <c r="AH360" s="384"/>
      <c r="AI360" s="384"/>
      <c r="AJ360" s="384"/>
      <c r="AK360" s="384"/>
      <c r="AL360" s="384"/>
      <c r="AM360" s="384"/>
      <c r="AN360" s="384"/>
      <c r="AO360" s="384"/>
    </row>
    <row r="361" spans="1:41">
      <c r="A361" s="384"/>
      <c r="B361" s="384"/>
      <c r="C361" s="384"/>
      <c r="D361" s="384"/>
      <c r="E361" s="384"/>
      <c r="F361" s="384"/>
      <c r="G361" s="384"/>
      <c r="H361" s="384"/>
      <c r="I361" s="384"/>
      <c r="J361" s="384"/>
      <c r="K361" s="384"/>
      <c r="L361" s="384"/>
      <c r="M361" s="384"/>
      <c r="N361" s="384"/>
      <c r="O361" s="384"/>
      <c r="P361" s="384"/>
      <c r="Q361" s="384"/>
      <c r="R361" s="384"/>
      <c r="S361" s="384"/>
      <c r="T361" s="384"/>
      <c r="U361" s="384"/>
      <c r="V361" s="384"/>
      <c r="W361" s="384"/>
      <c r="X361" s="384"/>
      <c r="Y361" s="384"/>
      <c r="Z361" s="384"/>
      <c r="AA361" s="384"/>
      <c r="AB361" s="384"/>
      <c r="AC361" s="384"/>
      <c r="AD361" s="384"/>
      <c r="AE361" s="384"/>
      <c r="AF361" s="384"/>
      <c r="AG361" s="384"/>
      <c r="AH361" s="384"/>
      <c r="AI361" s="384"/>
      <c r="AJ361" s="384"/>
      <c r="AK361" s="384"/>
      <c r="AL361" s="384"/>
      <c r="AM361" s="384"/>
      <c r="AN361" s="384"/>
      <c r="AO361" s="384"/>
    </row>
    <row r="362" spans="1:41">
      <c r="A362" s="384"/>
      <c r="B362" s="384"/>
      <c r="C362" s="384"/>
      <c r="D362" s="384"/>
      <c r="E362" s="384"/>
      <c r="F362" s="384"/>
      <c r="G362" s="384"/>
      <c r="H362" s="384"/>
      <c r="I362" s="384"/>
      <c r="J362" s="384"/>
      <c r="K362" s="384"/>
      <c r="L362" s="384"/>
      <c r="M362" s="384"/>
      <c r="N362" s="384"/>
      <c r="O362" s="384"/>
      <c r="P362" s="384"/>
      <c r="Q362" s="384"/>
      <c r="R362" s="384"/>
      <c r="S362" s="384"/>
      <c r="T362" s="384"/>
      <c r="U362" s="384"/>
      <c r="V362" s="384"/>
      <c r="W362" s="384"/>
      <c r="X362" s="384"/>
      <c r="Y362" s="384"/>
      <c r="Z362" s="384"/>
      <c r="AA362" s="384"/>
      <c r="AB362" s="384"/>
      <c r="AC362" s="384"/>
      <c r="AD362" s="384"/>
      <c r="AE362" s="384"/>
      <c r="AF362" s="384"/>
      <c r="AG362" s="384"/>
      <c r="AH362" s="384"/>
      <c r="AI362" s="384"/>
      <c r="AJ362" s="384"/>
      <c r="AK362" s="384"/>
      <c r="AL362" s="384"/>
      <c r="AM362" s="384"/>
      <c r="AN362" s="384"/>
      <c r="AO362" s="384"/>
    </row>
    <row r="363" spans="1:41">
      <c r="A363" s="384"/>
      <c r="B363" s="384"/>
      <c r="C363" s="384"/>
      <c r="D363" s="384"/>
      <c r="E363" s="384"/>
      <c r="F363" s="384"/>
      <c r="G363" s="384"/>
      <c r="H363" s="384"/>
      <c r="I363" s="384"/>
      <c r="J363" s="384"/>
      <c r="K363" s="384"/>
      <c r="L363" s="384"/>
      <c r="M363" s="384"/>
      <c r="N363" s="384"/>
      <c r="O363" s="384"/>
      <c r="P363" s="384"/>
      <c r="Q363" s="384"/>
      <c r="R363" s="384"/>
      <c r="S363" s="384"/>
      <c r="T363" s="384"/>
      <c r="U363" s="384"/>
      <c r="V363" s="384"/>
      <c r="W363" s="384"/>
      <c r="AI363" s="384"/>
      <c r="AJ363" s="384"/>
      <c r="AK363" s="384"/>
      <c r="AL363" s="384"/>
      <c r="AM363" s="384"/>
      <c r="AN363" s="384"/>
      <c r="AO363" s="384"/>
    </row>
    <row r="364" spans="1:41">
      <c r="A364" s="384"/>
      <c r="B364" s="384"/>
      <c r="C364" s="384"/>
      <c r="D364" s="384"/>
      <c r="E364" s="384"/>
      <c r="F364" s="384"/>
      <c r="G364" s="384"/>
      <c r="H364" s="384"/>
      <c r="I364" s="384"/>
      <c r="J364" s="384"/>
      <c r="K364" s="384"/>
      <c r="L364" s="384"/>
      <c r="M364" s="384"/>
      <c r="N364" s="384"/>
      <c r="O364" s="384"/>
      <c r="P364" s="384"/>
      <c r="Q364" s="384"/>
      <c r="R364" s="384"/>
      <c r="S364" s="384"/>
      <c r="T364" s="384"/>
      <c r="U364" s="384"/>
      <c r="V364" s="384"/>
      <c r="W364" s="384"/>
      <c r="AI364" s="384"/>
      <c r="AJ364" s="384"/>
      <c r="AK364" s="384"/>
      <c r="AL364" s="384"/>
      <c r="AM364" s="384"/>
      <c r="AN364" s="384"/>
      <c r="AO364" s="384"/>
    </row>
    <row r="365" spans="1:41">
      <c r="A365" s="384"/>
      <c r="B365" s="384"/>
      <c r="C365" s="384"/>
      <c r="D365" s="384"/>
      <c r="E365" s="384"/>
      <c r="F365" s="384"/>
      <c r="G365" s="384"/>
      <c r="H365" s="384"/>
      <c r="I365" s="384"/>
      <c r="J365" s="384"/>
      <c r="K365" s="384"/>
      <c r="L365" s="384"/>
      <c r="M365" s="384"/>
      <c r="N365" s="384"/>
      <c r="O365" s="384"/>
      <c r="P365" s="384"/>
      <c r="Q365" s="384"/>
      <c r="R365" s="384"/>
      <c r="S365" s="384"/>
      <c r="T365" s="384"/>
      <c r="U365" s="384"/>
      <c r="V365" s="384"/>
      <c r="W365" s="384"/>
      <c r="AI365" s="384"/>
      <c r="AJ365" s="384"/>
      <c r="AK365" s="384"/>
      <c r="AL365" s="384"/>
      <c r="AM365" s="384"/>
      <c r="AN365" s="384"/>
      <c r="AO365" s="384"/>
    </row>
    <row r="366" spans="1:41">
      <c r="A366" s="384"/>
      <c r="B366" s="384"/>
      <c r="C366" s="384"/>
      <c r="D366" s="384"/>
      <c r="E366" s="384"/>
      <c r="F366" s="384"/>
      <c r="G366" s="384"/>
      <c r="H366" s="384"/>
      <c r="I366" s="384"/>
      <c r="J366" s="384"/>
      <c r="K366" s="384"/>
      <c r="L366" s="384"/>
      <c r="M366" s="384"/>
      <c r="N366" s="384"/>
      <c r="O366" s="384"/>
      <c r="P366" s="384"/>
      <c r="Q366" s="384"/>
      <c r="R366" s="384"/>
      <c r="S366" s="384"/>
      <c r="T366" s="384"/>
      <c r="U366" s="384"/>
      <c r="V366" s="384"/>
      <c r="W366" s="384"/>
      <c r="AI366" s="384"/>
      <c r="AJ366" s="384"/>
      <c r="AK366" s="384"/>
      <c r="AL366" s="384"/>
      <c r="AM366" s="384"/>
      <c r="AN366" s="384"/>
      <c r="AO366" s="384"/>
    </row>
    <row r="2109" spans="6:6">
      <c r="F2109" s="400"/>
    </row>
    <row r="2386" spans="3:3">
      <c r="C2386" s="400"/>
    </row>
  </sheetData>
  <sheetProtection algorithmName="SHA-512" hashValue="VuZ7lCKkJOhgml0PXFhYWYjex+mVQ8x4soVPtTMmcANQrsJgMlnN+JRg5SA0qSdeDa7OQeYz1NNXhWIg2miCiA==" saltValue="e66IXhKmqPXvNDIdUhlmyg==" spinCount="100000" sheet="1" objects="1" scenarios="1"/>
  <dataConsolidate/>
  <mergeCells count="112">
    <mergeCell ref="F42:G42"/>
    <mergeCell ref="B43:E43"/>
    <mergeCell ref="F43:G43"/>
    <mergeCell ref="I34:X42"/>
    <mergeCell ref="I43:X43"/>
    <mergeCell ref="V20:X20"/>
    <mergeCell ref="C21:E21"/>
    <mergeCell ref="I21:J21"/>
    <mergeCell ref="L21:M21"/>
    <mergeCell ref="O21:Q21"/>
    <mergeCell ref="C20:E20"/>
    <mergeCell ref="I20:J20"/>
    <mergeCell ref="L20:M20"/>
    <mergeCell ref="O20:Q20"/>
    <mergeCell ref="T20:U20"/>
    <mergeCell ref="T21:U21"/>
    <mergeCell ref="V21:X21"/>
    <mergeCell ref="B30:X30"/>
    <mergeCell ref="B32:J32"/>
    <mergeCell ref="V17:X17"/>
    <mergeCell ref="V18:X18"/>
    <mergeCell ref="B38:E38"/>
    <mergeCell ref="F38:G38"/>
    <mergeCell ref="C16:E16"/>
    <mergeCell ref="I16:J16"/>
    <mergeCell ref="L16:M16"/>
    <mergeCell ref="O16:Q16"/>
    <mergeCell ref="R16:S16"/>
    <mergeCell ref="T16:U16"/>
    <mergeCell ref="C17:E17"/>
    <mergeCell ref="I17:J17"/>
    <mergeCell ref="L17:M17"/>
    <mergeCell ref="O17:Q17"/>
    <mergeCell ref="R17:S17"/>
    <mergeCell ref="T17:U17"/>
    <mergeCell ref="C18:E18"/>
    <mergeCell ref="I18:J18"/>
    <mergeCell ref="L18:M18"/>
    <mergeCell ref="B34:G35"/>
    <mergeCell ref="R20:S20"/>
    <mergeCell ref="T2:U2"/>
    <mergeCell ref="T3:U3"/>
    <mergeCell ref="T4:U4"/>
    <mergeCell ref="T5:U5"/>
    <mergeCell ref="T14:U14"/>
    <mergeCell ref="B8:X8"/>
    <mergeCell ref="B10:F10"/>
    <mergeCell ref="G10:I10"/>
    <mergeCell ref="D2:M3"/>
    <mergeCell ref="D4:M5"/>
    <mergeCell ref="B5:C5"/>
    <mergeCell ref="S10:U10"/>
    <mergeCell ref="B12:E13"/>
    <mergeCell ref="F12:F13"/>
    <mergeCell ref="G12:G13"/>
    <mergeCell ref="H12:H13"/>
    <mergeCell ref="I12:J13"/>
    <mergeCell ref="O10:R10"/>
    <mergeCell ref="I14:J14"/>
    <mergeCell ref="V12:X13"/>
    <mergeCell ref="O14:Q14"/>
    <mergeCell ref="R12:S12"/>
    <mergeCell ref="R14:S14"/>
    <mergeCell ref="L12:M13"/>
    <mergeCell ref="Z13:AJ13"/>
    <mergeCell ref="Z12:AJ12"/>
    <mergeCell ref="Z16:AJ16"/>
    <mergeCell ref="Z14:AJ14"/>
    <mergeCell ref="Z17:AJ17"/>
    <mergeCell ref="B22:X26"/>
    <mergeCell ref="B27:X27"/>
    <mergeCell ref="O13:U13"/>
    <mergeCell ref="V14:X14"/>
    <mergeCell ref="C15:E15"/>
    <mergeCell ref="I15:J15"/>
    <mergeCell ref="L15:M15"/>
    <mergeCell ref="O15:Q15"/>
    <mergeCell ref="R15:S15"/>
    <mergeCell ref="T15:U15"/>
    <mergeCell ref="O18:Q18"/>
    <mergeCell ref="R18:S18"/>
    <mergeCell ref="T18:U18"/>
    <mergeCell ref="T12:U12"/>
    <mergeCell ref="C14:E14"/>
    <mergeCell ref="L14:M14"/>
    <mergeCell ref="V16:X16"/>
    <mergeCell ref="O12:Q12"/>
    <mergeCell ref="V15:X15"/>
    <mergeCell ref="Z45:AA46"/>
    <mergeCell ref="V19:X19"/>
    <mergeCell ref="C19:E19"/>
    <mergeCell ref="I19:J19"/>
    <mergeCell ref="L19:M19"/>
    <mergeCell ref="O19:Q19"/>
    <mergeCell ref="R19:S19"/>
    <mergeCell ref="T19:U19"/>
    <mergeCell ref="R21:S21"/>
    <mergeCell ref="B40:E40"/>
    <mergeCell ref="F40:G40"/>
    <mergeCell ref="B36:E36"/>
    <mergeCell ref="F36:G36"/>
    <mergeCell ref="B37:E37"/>
    <mergeCell ref="F37:G37"/>
    <mergeCell ref="B44:E44"/>
    <mergeCell ref="F44:G44"/>
    <mergeCell ref="B45:E45"/>
    <mergeCell ref="F45:G45"/>
    <mergeCell ref="B39:E39"/>
    <mergeCell ref="F39:G39"/>
    <mergeCell ref="B41:E41"/>
    <mergeCell ref="F41:G41"/>
    <mergeCell ref="B42:E42"/>
  </mergeCells>
  <conditionalFormatting sqref="B8">
    <cfRule type="containsText" dxfId="110" priority="288" operator="containsText" text="N/A">
      <formula>NOT(ISERROR(SEARCH("N/A",#REF!)))</formula>
    </cfRule>
  </conditionalFormatting>
  <conditionalFormatting sqref="B10 T28:T33 V28:V33 G29:G31 I29:I31 I33:I34 G33:G46">
    <cfRule type="containsText" dxfId="109" priority="277" operator="containsText" text="select">
      <formula>NOT(ISERROR(SEARCH("select",B10)))</formula>
    </cfRule>
  </conditionalFormatting>
  <conditionalFormatting sqref="B30">
    <cfRule type="containsText" dxfId="108" priority="108" operator="containsText" text="select">
      <formula>NOT(ISERROR(SEARCH("select",B30)))</formula>
    </cfRule>
    <cfRule type="containsText" dxfId="107" priority="109" operator="containsText" text="N/A">
      <formula>NOT(ISERROR(SEARCH("N/A",#REF!)))</formula>
    </cfRule>
  </conditionalFormatting>
  <conditionalFormatting sqref="B32">
    <cfRule type="containsText" dxfId="106" priority="89" operator="containsText" text="select">
      <formula>NOT(ISERROR(SEARCH("select",B32)))</formula>
    </cfRule>
    <cfRule type="containsText" dxfId="105" priority="90" operator="containsText" text="N/A">
      <formula>NOT(ISERROR(SEARCH("N/A",#REF!)))</formula>
    </cfRule>
  </conditionalFormatting>
  <conditionalFormatting sqref="B36:B45">
    <cfRule type="containsText" dxfId="104" priority="120" operator="containsText" text="select">
      <formula>NOT(ISERROR(SEARCH("select",B36)))</formula>
    </cfRule>
  </conditionalFormatting>
  <conditionalFormatting sqref="B9:O9 K10:M10 L11:L12 K11:K21 B12">
    <cfRule type="containsText" dxfId="103" priority="283" operator="containsText" text="select">
      <formula>NOT(ISERROR(SEARCH("select",B9)))</formula>
    </cfRule>
  </conditionalFormatting>
  <conditionalFormatting sqref="B7:X8 O10 J10:J11 E11:I11 M11 F12:I12 R12 T12 V12 O12:O13 B14:C14 L14:L21 B15:B22 B27 B34 I44:I46 T44:T46 X363:X1048576 B367:W1048576">
    <cfRule type="containsText" dxfId="102" priority="287" operator="containsText" text="select">
      <formula>NOT(ISERROR(SEARCH("select",B7)))</formula>
    </cfRule>
  </conditionalFormatting>
  <conditionalFormatting sqref="C15:C21">
    <cfRule type="containsText" dxfId="101" priority="101" operator="containsText" text="select">
      <formula>NOT(ISERROR(SEARCH("select",C15)))</formula>
    </cfRule>
  </conditionalFormatting>
  <conditionalFormatting sqref="F14:F21">
    <cfRule type="containsText" dxfId="100" priority="269" operator="containsText" text="select">
      <formula>NOT(ISERROR(SEARCH("select",F14)))</formula>
    </cfRule>
    <cfRule type="expression" dxfId="99" priority="270">
      <formula>"G17=GOH - Goods on Hanger"</formula>
    </cfRule>
  </conditionalFormatting>
  <conditionalFormatting sqref="F36:F45">
    <cfRule type="containsText" dxfId="98" priority="278" operator="containsText" text="select">
      <formula>NOT(ISERROR(SEARCH("select",F36)))</formula>
    </cfRule>
  </conditionalFormatting>
  <conditionalFormatting sqref="F12:I12 L12 R12 T12 V12 O12:O13">
    <cfRule type="containsText" dxfId="97" priority="280" operator="containsText" text="n/a">
      <formula>NOT(ISERROR(SEARCH("n/a",F12)))</formula>
    </cfRule>
  </conditionalFormatting>
  <conditionalFormatting sqref="G10">
    <cfRule type="containsText" dxfId="96" priority="88" operator="containsText" text="select">
      <formula>NOT(ISERROR(SEARCH("select",G10)))</formula>
    </cfRule>
  </conditionalFormatting>
  <conditionalFormatting sqref="H14:H21">
    <cfRule type="containsText" dxfId="95" priority="267" operator="containsText" text="select">
      <formula>NOT(ISERROR(SEARCH("select",H14)))</formula>
    </cfRule>
    <cfRule type="expression" dxfId="94" priority="268">
      <formula>"G17=GOH - Goods on Hanger"</formula>
    </cfRule>
  </conditionalFormatting>
  <conditionalFormatting sqref="I43:M43 Q43 S43">
    <cfRule type="containsText" dxfId="93" priority="27" operator="containsText" text="select">
      <formula>NOT(ISERROR(SEARCH("select",I43)))</formula>
    </cfRule>
  </conditionalFormatting>
  <conditionalFormatting sqref="I43:X43">
    <cfRule type="cellIs" dxfId="92" priority="1" operator="equal">
      <formula>0</formula>
    </cfRule>
  </conditionalFormatting>
  <conditionalFormatting sqref="M43 Q43 S43">
    <cfRule type="expression" dxfId="91" priority="26">
      <formula>"G17=GOH - Goods on Hanger"</formula>
    </cfRule>
  </conditionalFormatting>
  <conditionalFormatting sqref="O43">
    <cfRule type="containsText" dxfId="90" priority="24" operator="containsText" text="select">
      <formula>NOT(ISERROR(SEARCH("select",O43)))</formula>
    </cfRule>
    <cfRule type="expression" dxfId="89" priority="25">
      <formula>"G17=GOH - Goods on Hanger"</formula>
    </cfRule>
  </conditionalFormatting>
  <conditionalFormatting sqref="S10">
    <cfRule type="containsText" dxfId="88" priority="282" operator="containsText" text="select">
      <formula>NOT(ISERROR(SEARCH("select",S10)))</formula>
    </cfRule>
  </conditionalFormatting>
  <conditionalFormatting sqref="T28:T33 G29:G31 G33:G46">
    <cfRule type="expression" dxfId="87" priority="10">
      <formula>"G17=GOH - Goods on Hanger"</formula>
    </cfRule>
  </conditionalFormatting>
  <conditionalFormatting sqref="T44:T46">
    <cfRule type="expression" dxfId="86" priority="281">
      <formula>"G17=GOH - Goods on Hanger"</formula>
    </cfRule>
  </conditionalFormatting>
  <conditionalFormatting sqref="V14:V21">
    <cfRule type="containsText" dxfId="85" priority="264" operator="containsText" text="select">
      <formula>NOT(ISERROR(SEARCH("select",V14)))</formula>
    </cfRule>
  </conditionalFormatting>
  <conditionalFormatting sqref="V43">
    <cfRule type="expression" dxfId="84" priority="23">
      <formula>"G17=GOH - Goods on Hanger"</formula>
    </cfRule>
  </conditionalFormatting>
  <conditionalFormatting sqref="V43:V46">
    <cfRule type="containsText" dxfId="83" priority="22" operator="containsText" text="select">
      <formula>NOT(ISERROR(SEARCH("select",V43)))</formula>
    </cfRule>
  </conditionalFormatting>
  <conditionalFormatting sqref="Y32">
    <cfRule type="cellIs" dxfId="82" priority="91" operator="equal">
      <formula>"N/A"</formula>
    </cfRule>
  </conditionalFormatting>
  <dataValidations count="8">
    <dataValidation type="list" allowBlank="1" showInputMessage="1" showErrorMessage="1" sqref="B37:B45" xr:uid="{7230365F-5834-44A6-953B-4B66E0F4BD71}">
      <formula1>Materials</formula1>
    </dataValidation>
    <dataValidation type="decimal" operator="greaterThan" allowBlank="1" showInputMessage="1" showErrorMessage="1" sqref="L14:M21 I14:J21" xr:uid="{EC8CE735-8C76-45E9-9C91-6BE3DFFB3533}">
      <formula1>0</formula1>
    </dataValidation>
    <dataValidation type="whole" operator="greaterThan" allowBlank="1" showInputMessage="1" showErrorMessage="1" sqref="F37:G45 F14:H21 R14:X21" xr:uid="{89E32ACA-EEBF-4929-A134-B690F0E8E2B6}">
      <formula1>0</formula1>
    </dataValidation>
    <dataValidation type="decimal" operator="greaterThan" allowBlank="1" showInputMessage="1" showErrorMessage="1" errorTitle="DIMENSIONS" error="Please enter only numbers, no text admitted for this cell" sqref="O44:U46 B28:U28 L44:M46 O29:U33 M29:M33 L29:L31 L33" xr:uid="{BEC4079D-0C01-44E9-A7E1-55A85732E536}">
      <formula1>0</formula1>
    </dataValidation>
    <dataValidation type="list" allowBlank="1" showInputMessage="1" showErrorMessage="1" sqref="G10:I10" xr:uid="{460E3336-1F65-4768-B3C0-7F08A53AF782}">
      <formula1>OuterPackaging</formula1>
    </dataValidation>
    <dataValidation type="list" allowBlank="1" showInputMessage="1" showErrorMessage="1" sqref="S10" xr:uid="{AF58BEB4-0500-42E2-A224-6C68D630EBE4}">
      <formula1>YesNoField</formula1>
    </dataValidation>
    <dataValidation type="whole" allowBlank="1" showInputMessage="1" showErrorMessage="1" sqref="O14:Q21" xr:uid="{B9F06BD2-457A-4409-B79F-BA93E31A350E}">
      <formula1>0</formula1>
      <formula2>600</formula2>
    </dataValidation>
    <dataValidation type="whole" operator="greaterThanOrEqual" allowBlank="1" showInputMessage="1" showErrorMessage="1" errorTitle="QTY PER MASTERCARTON" error="Only Whole numbers._x000a_EN: Minimum qty per master carton: 4 pcs_x000a_DE: Der Masterkarton ist ein Sammelkarton für mindestes 4 verpackte Verkaufseinheiten_x000a_FR: le cartons principaux doivent avoir un minumum de 4 pièces" sqref="V44:X46 V28:X33" xr:uid="{A764E1F2-593C-49CE-AAD2-9EEC67336C56}">
      <formula1>4</formula1>
    </dataValidation>
  </dataValidations>
  <pageMargins left="0.23622047244094491" right="0.23622047244094491" top="0.35433070866141736" bottom="0.55118110236220474" header="0.31496062992125984" footer="0.31496062992125984"/>
  <pageSetup paperSize="9" scale="69" fitToHeight="0" orientation="portrait" r:id="rId1"/>
  <headerFooter>
    <oddFooter>&amp;L&amp;F&amp;R&amp;A; &amp;D; &amp;T</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89629-FC61-4444-BDF8-3F8544E758F3}">
  <sheetPr>
    <tabColor rgb="FFFFFF00"/>
    <pageSetUpPr fitToPage="1"/>
  </sheetPr>
  <dimension ref="A1:AP53"/>
  <sheetViews>
    <sheetView showGridLines="0" showRowColHeaders="0" zoomScale="55" zoomScaleNormal="55" workbookViewId="0">
      <selection activeCell="E4" sqref="E4:R5"/>
    </sheetView>
  </sheetViews>
  <sheetFormatPr baseColWidth="10" defaultColWidth="11.1796875" defaultRowHeight="15.5"/>
  <cols>
    <col min="1" max="1" width="2.1796875" style="224" customWidth="1"/>
    <col min="2" max="10" width="6.54296875" style="224" customWidth="1"/>
    <col min="11" max="11" width="2.26953125" style="224" customWidth="1"/>
    <col min="12" max="20" width="6.54296875" style="224" customWidth="1"/>
    <col min="21" max="21" width="2.26953125" style="224" customWidth="1"/>
    <col min="22" max="29" width="6.54296875" style="224" customWidth="1"/>
    <col min="30" max="30" width="6.54296875" style="238" customWidth="1"/>
    <col min="31" max="31" width="1.54296875" style="237" customWidth="1"/>
    <col min="32" max="32" width="47" style="224" customWidth="1"/>
    <col min="33" max="120" width="7" style="224" customWidth="1"/>
    <col min="121" max="16384" width="11.1796875" style="224"/>
  </cols>
  <sheetData>
    <row r="1" spans="1:42" s="214" customFormat="1" ht="10.5" customHeight="1">
      <c r="A1" s="212"/>
      <c r="B1" s="212"/>
      <c r="C1" s="212"/>
      <c r="D1" s="212"/>
      <c r="E1" s="213"/>
      <c r="F1" s="213"/>
      <c r="G1" s="213"/>
      <c r="H1" s="213"/>
      <c r="I1" s="213"/>
      <c r="J1" s="213"/>
      <c r="K1" s="213"/>
      <c r="L1" s="213"/>
      <c r="M1" s="213"/>
      <c r="N1" s="213"/>
      <c r="O1" s="213"/>
      <c r="P1" s="213"/>
      <c r="Q1" s="213"/>
      <c r="R1" s="213"/>
      <c r="S1" s="213"/>
      <c r="AF1" s="216"/>
    </row>
    <row r="2" spans="1:42" s="214" customFormat="1" ht="10.5" customHeight="1">
      <c r="A2" s="212"/>
      <c r="B2" s="212"/>
      <c r="C2" s="212"/>
      <c r="D2" s="212"/>
      <c r="E2" s="664" t="str">
        <f>'Fields names'!A14</f>
        <v>Product Specification Card</v>
      </c>
      <c r="F2" s="664"/>
      <c r="G2" s="664"/>
      <c r="H2" s="664"/>
      <c r="I2" s="664"/>
      <c r="J2" s="664"/>
      <c r="K2" s="664"/>
      <c r="L2" s="664"/>
      <c r="M2" s="664"/>
      <c r="N2" s="664"/>
      <c r="O2" s="664"/>
      <c r="P2" s="664"/>
      <c r="Q2" s="664"/>
      <c r="R2" s="664"/>
      <c r="S2" s="213"/>
      <c r="V2" s="217"/>
      <c r="W2" s="217"/>
      <c r="Z2" s="303" t="str">
        <f>'Fields names'!A16</f>
        <v>QVC SKN (Article Number)</v>
      </c>
      <c r="AA2" s="540">
        <f>'PRODUCT &amp; PO'!$X$2</f>
        <v>0</v>
      </c>
      <c r="AB2" s="540"/>
      <c r="AC2" s="540">
        <f>'PRODUCT &amp; PO'!$X$2</f>
        <v>0</v>
      </c>
      <c r="AD2" s="540"/>
      <c r="AF2" s="216"/>
    </row>
    <row r="3" spans="1:42" s="214" customFormat="1" ht="21" customHeight="1">
      <c r="A3" s="212"/>
      <c r="B3" s="212"/>
      <c r="C3" s="212"/>
      <c r="D3" s="212"/>
      <c r="E3" s="664"/>
      <c r="F3" s="664"/>
      <c r="G3" s="664"/>
      <c r="H3" s="664"/>
      <c r="I3" s="664"/>
      <c r="J3" s="664"/>
      <c r="K3" s="664"/>
      <c r="L3" s="664"/>
      <c r="M3" s="664"/>
      <c r="N3" s="664"/>
      <c r="O3" s="664"/>
      <c r="P3" s="664"/>
      <c r="Q3" s="664"/>
      <c r="R3" s="664"/>
      <c r="S3" s="367"/>
      <c r="T3" s="217"/>
      <c r="U3" s="217"/>
      <c r="Z3" s="303" t="str">
        <f>'Fields names'!A21</f>
        <v>Product Name</v>
      </c>
      <c r="AA3" s="540">
        <f>'PRODUCT &amp; PO'!$J$16</f>
        <v>0</v>
      </c>
      <c r="AB3" s="540"/>
      <c r="AC3" s="540">
        <f>'PRODUCT &amp; PO'!$AA$6</f>
        <v>0</v>
      </c>
      <c r="AD3" s="540"/>
      <c r="AF3" s="212"/>
      <c r="AG3" s="212"/>
    </row>
    <row r="4" spans="1:42" s="214" customFormat="1" ht="21" customHeight="1">
      <c r="A4" s="212"/>
      <c r="B4" s="212"/>
      <c r="C4" s="212"/>
      <c r="D4" s="212"/>
      <c r="E4" s="663" t="str">
        <f>'Fields names'!A265</f>
        <v>Apparel and Accessories</v>
      </c>
      <c r="F4" s="663"/>
      <c r="G4" s="663"/>
      <c r="H4" s="663"/>
      <c r="I4" s="663"/>
      <c r="J4" s="663"/>
      <c r="K4" s="663"/>
      <c r="L4" s="663"/>
      <c r="M4" s="663"/>
      <c r="N4" s="663"/>
      <c r="O4" s="663"/>
      <c r="P4" s="663"/>
      <c r="Q4" s="663"/>
      <c r="R4" s="663"/>
      <c r="S4" s="368"/>
      <c r="Z4" s="303" t="str">
        <f>'Fields names'!A17</f>
        <v>Vendor Name</v>
      </c>
      <c r="AA4" s="540">
        <f>'PRODUCT &amp; PO'!$B$6</f>
        <v>0</v>
      </c>
      <c r="AB4" s="540"/>
      <c r="AC4" s="540">
        <f>'PRODUCT &amp; PO'!$P$6</f>
        <v>0</v>
      </c>
      <c r="AD4" s="540"/>
      <c r="AF4" s="220"/>
    </row>
    <row r="5" spans="1:42" s="214" customFormat="1" ht="21" customHeight="1">
      <c r="A5" s="212"/>
      <c r="B5" s="221"/>
      <c r="C5" s="221"/>
      <c r="D5" s="221"/>
      <c r="E5" s="663"/>
      <c r="F5" s="663"/>
      <c r="G5" s="663"/>
      <c r="H5" s="663"/>
      <c r="I5" s="663"/>
      <c r="J5" s="663"/>
      <c r="K5" s="663"/>
      <c r="L5" s="663"/>
      <c r="M5" s="663"/>
      <c r="N5" s="663"/>
      <c r="O5" s="663"/>
      <c r="P5" s="663"/>
      <c r="Q5" s="663"/>
      <c r="R5" s="663"/>
      <c r="S5" s="368"/>
      <c r="Z5" s="303" t="str">
        <f>'Fields names'!A19</f>
        <v>Brand</v>
      </c>
      <c r="AA5" s="540">
        <f>'PRODUCT &amp; PO'!$P$6</f>
        <v>0</v>
      </c>
      <c r="AB5" s="540"/>
      <c r="AC5" s="540">
        <f>'PRODUCT &amp; PO'!$B$6</f>
        <v>0</v>
      </c>
      <c r="AD5" s="540"/>
      <c r="AF5" s="212"/>
      <c r="AG5" s="212"/>
    </row>
    <row r="6" spans="1:42" s="214" customFormat="1" ht="10.5" customHeight="1">
      <c r="A6" s="212"/>
      <c r="B6" s="212"/>
      <c r="C6" s="212"/>
      <c r="D6" s="212"/>
      <c r="E6" s="212"/>
      <c r="F6" s="212"/>
      <c r="G6" s="212"/>
      <c r="H6" s="212"/>
      <c r="I6" s="212"/>
    </row>
    <row r="7" spans="1:42">
      <c r="A7" s="101"/>
      <c r="B7" s="101"/>
      <c r="C7" s="101"/>
      <c r="D7" s="101"/>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2"/>
      <c r="AE7" s="101"/>
      <c r="AF7" s="101"/>
      <c r="AG7" s="101"/>
      <c r="AH7" s="101"/>
      <c r="AI7" s="101"/>
      <c r="AJ7" s="101"/>
      <c r="AK7" s="101"/>
      <c r="AL7" s="101"/>
      <c r="AM7" s="101"/>
      <c r="AN7" s="101"/>
      <c r="AO7" s="101"/>
    </row>
    <row r="8" spans="1:42">
      <c r="A8" s="101"/>
      <c r="B8" s="660" t="s">
        <v>214</v>
      </c>
      <c r="C8" s="661"/>
      <c r="D8" s="661"/>
      <c r="E8" s="661"/>
      <c r="F8" s="661"/>
      <c r="G8" s="661"/>
      <c r="H8" s="661"/>
      <c r="I8" s="661"/>
      <c r="J8" s="662"/>
      <c r="K8" s="101"/>
      <c r="L8" s="660" t="s">
        <v>215</v>
      </c>
      <c r="M8" s="661"/>
      <c r="N8" s="661"/>
      <c r="O8" s="661"/>
      <c r="P8" s="661"/>
      <c r="Q8" s="661"/>
      <c r="R8" s="661"/>
      <c r="S8" s="661"/>
      <c r="T8" s="662"/>
      <c r="U8" s="101"/>
      <c r="V8" s="660" t="s">
        <v>216</v>
      </c>
      <c r="W8" s="661"/>
      <c r="X8" s="661"/>
      <c r="Y8" s="661"/>
      <c r="Z8" s="661"/>
      <c r="AA8" s="661"/>
      <c r="AB8" s="661"/>
      <c r="AC8" s="661"/>
      <c r="AD8" s="662"/>
      <c r="AE8" s="101"/>
      <c r="AF8" s="402" t="str">
        <f>'Fields names'!A266</f>
        <v>IMAGES</v>
      </c>
      <c r="AG8" s="369"/>
      <c r="AH8" s="370"/>
      <c r="AI8" s="370"/>
      <c r="AJ8" s="370"/>
      <c r="AK8" s="370"/>
      <c r="AL8" s="371"/>
      <c r="AM8" s="371"/>
      <c r="AN8" s="370"/>
      <c r="AO8" s="370"/>
      <c r="AP8" s="370"/>
    </row>
    <row r="9" spans="1:42" ht="22.15" customHeight="1">
      <c r="A9" s="101"/>
      <c r="B9" s="651"/>
      <c r="C9" s="652"/>
      <c r="D9" s="652"/>
      <c r="E9" s="652"/>
      <c r="F9" s="652"/>
      <c r="G9" s="652"/>
      <c r="H9" s="652"/>
      <c r="I9" s="652"/>
      <c r="J9" s="653"/>
      <c r="K9" s="101"/>
      <c r="L9" s="651"/>
      <c r="M9" s="652"/>
      <c r="N9" s="652"/>
      <c r="O9" s="652"/>
      <c r="P9" s="652"/>
      <c r="Q9" s="652"/>
      <c r="R9" s="652"/>
      <c r="S9" s="652"/>
      <c r="T9" s="653"/>
      <c r="U9" s="101"/>
      <c r="V9" s="651"/>
      <c r="W9" s="652"/>
      <c r="X9" s="652"/>
      <c r="Y9" s="652"/>
      <c r="Z9" s="652"/>
      <c r="AA9" s="652"/>
      <c r="AB9" s="652"/>
      <c r="AC9" s="652"/>
      <c r="AD9" s="653"/>
      <c r="AE9" s="101"/>
      <c r="AF9" s="665" t="str">
        <f>CONCATENATE("&lt;== ",instructions!A101)</f>
        <v>&lt;== Please insert photos to provide all relevant item details. Use the headings or individually name the inserted photo. In the case of sets, use the spaces to insert the photos of each component when the overall photos of the article do not allow the correct identification of all the components.</v>
      </c>
      <c r="AG9" s="665"/>
      <c r="AH9" s="665"/>
      <c r="AI9" s="665"/>
      <c r="AJ9" s="665"/>
      <c r="AK9" s="665"/>
      <c r="AL9" s="665"/>
      <c r="AM9" s="665"/>
      <c r="AN9" s="665"/>
      <c r="AO9" s="665"/>
      <c r="AP9" s="665"/>
    </row>
    <row r="10" spans="1:42" ht="22.15" customHeight="1">
      <c r="A10" s="101"/>
      <c r="B10" s="654"/>
      <c r="C10" s="655"/>
      <c r="D10" s="655"/>
      <c r="E10" s="655"/>
      <c r="F10" s="655"/>
      <c r="G10" s="655"/>
      <c r="H10" s="655"/>
      <c r="I10" s="655"/>
      <c r="J10" s="656"/>
      <c r="K10" s="101"/>
      <c r="L10" s="654"/>
      <c r="M10" s="655"/>
      <c r="N10" s="655"/>
      <c r="O10" s="655"/>
      <c r="P10" s="655"/>
      <c r="Q10" s="655"/>
      <c r="R10" s="655"/>
      <c r="S10" s="655"/>
      <c r="T10" s="656"/>
      <c r="U10" s="101"/>
      <c r="V10" s="654"/>
      <c r="W10" s="655"/>
      <c r="X10" s="655"/>
      <c r="Y10" s="655"/>
      <c r="Z10" s="655"/>
      <c r="AA10" s="655"/>
      <c r="AB10" s="655"/>
      <c r="AC10" s="655"/>
      <c r="AD10" s="656"/>
      <c r="AE10" s="101"/>
      <c r="AF10" s="665"/>
      <c r="AG10" s="665"/>
      <c r="AH10" s="665"/>
      <c r="AI10" s="665"/>
      <c r="AJ10" s="665"/>
      <c r="AK10" s="665"/>
      <c r="AL10" s="665"/>
      <c r="AM10" s="665"/>
      <c r="AN10" s="665"/>
      <c r="AO10" s="665"/>
      <c r="AP10" s="665"/>
    </row>
    <row r="11" spans="1:42" ht="22.15" customHeight="1">
      <c r="A11" s="101"/>
      <c r="B11" s="654"/>
      <c r="C11" s="655"/>
      <c r="D11" s="655"/>
      <c r="E11" s="655"/>
      <c r="F11" s="655"/>
      <c r="G11" s="655"/>
      <c r="H11" s="655"/>
      <c r="I11" s="655"/>
      <c r="J11" s="656"/>
      <c r="K11" s="101"/>
      <c r="L11" s="654"/>
      <c r="M11" s="655"/>
      <c r="N11" s="655"/>
      <c r="O11" s="655"/>
      <c r="P11" s="655"/>
      <c r="Q11" s="655"/>
      <c r="R11" s="655"/>
      <c r="S11" s="655"/>
      <c r="T11" s="656"/>
      <c r="U11" s="101"/>
      <c r="V11" s="654"/>
      <c r="W11" s="655"/>
      <c r="X11" s="655"/>
      <c r="Y11" s="655"/>
      <c r="Z11" s="655"/>
      <c r="AA11" s="655"/>
      <c r="AB11" s="655"/>
      <c r="AC11" s="655"/>
      <c r="AD11" s="656"/>
      <c r="AE11" s="101"/>
      <c r="AF11" s="665"/>
      <c r="AG11" s="665"/>
      <c r="AH11" s="665"/>
      <c r="AI11" s="665"/>
      <c r="AJ11" s="665"/>
      <c r="AK11" s="665"/>
      <c r="AL11" s="665"/>
      <c r="AM11" s="665"/>
      <c r="AN11" s="665"/>
      <c r="AO11" s="665"/>
      <c r="AP11" s="665"/>
    </row>
    <row r="12" spans="1:42" ht="22.15" customHeight="1">
      <c r="A12" s="101"/>
      <c r="B12" s="654"/>
      <c r="C12" s="655"/>
      <c r="D12" s="655"/>
      <c r="E12" s="655"/>
      <c r="F12" s="655"/>
      <c r="G12" s="655"/>
      <c r="H12" s="655"/>
      <c r="I12" s="655"/>
      <c r="J12" s="656"/>
      <c r="K12" s="101"/>
      <c r="L12" s="654"/>
      <c r="M12" s="655"/>
      <c r="N12" s="655"/>
      <c r="O12" s="655"/>
      <c r="P12" s="655"/>
      <c r="Q12" s="655"/>
      <c r="R12" s="655"/>
      <c r="S12" s="655"/>
      <c r="T12" s="656"/>
      <c r="U12" s="101"/>
      <c r="V12" s="654"/>
      <c r="W12" s="655"/>
      <c r="X12" s="655"/>
      <c r="Y12" s="655"/>
      <c r="Z12" s="655"/>
      <c r="AA12" s="655"/>
      <c r="AB12" s="655"/>
      <c r="AC12" s="655"/>
      <c r="AD12" s="656"/>
      <c r="AE12" s="101"/>
      <c r="AF12" s="665"/>
      <c r="AG12" s="665"/>
      <c r="AH12" s="665"/>
      <c r="AI12" s="665"/>
      <c r="AJ12" s="665"/>
      <c r="AK12" s="665"/>
      <c r="AL12" s="665"/>
      <c r="AM12" s="665"/>
      <c r="AN12" s="665"/>
      <c r="AO12" s="665"/>
      <c r="AP12" s="665"/>
    </row>
    <row r="13" spans="1:42" ht="22.15" customHeight="1">
      <c r="A13" s="101"/>
      <c r="B13" s="654"/>
      <c r="C13" s="655"/>
      <c r="D13" s="655"/>
      <c r="E13" s="655"/>
      <c r="F13" s="655"/>
      <c r="G13" s="655"/>
      <c r="H13" s="655"/>
      <c r="I13" s="655"/>
      <c r="J13" s="656"/>
      <c r="K13" s="101"/>
      <c r="L13" s="654"/>
      <c r="M13" s="655"/>
      <c r="N13" s="655"/>
      <c r="O13" s="655"/>
      <c r="P13" s="655"/>
      <c r="Q13" s="655"/>
      <c r="R13" s="655"/>
      <c r="S13" s="655"/>
      <c r="T13" s="656"/>
      <c r="U13" s="101"/>
      <c r="V13" s="654"/>
      <c r="W13" s="655"/>
      <c r="X13" s="655"/>
      <c r="Y13" s="655"/>
      <c r="Z13" s="655"/>
      <c r="AA13" s="655"/>
      <c r="AB13" s="655"/>
      <c r="AC13" s="655"/>
      <c r="AD13" s="656"/>
      <c r="AE13" s="101"/>
      <c r="AF13" s="404" t="str">
        <f>instructions!A102</f>
        <v>Minimum requirement for photos (this may vary based on product group):</v>
      </c>
      <c r="AG13" s="372"/>
      <c r="AH13" s="372"/>
      <c r="AI13" s="372"/>
      <c r="AJ13" s="372"/>
      <c r="AK13" s="372"/>
      <c r="AL13" s="372"/>
      <c r="AM13" s="372"/>
      <c r="AN13" s="372"/>
      <c r="AO13" s="372"/>
      <c r="AP13" s="372"/>
    </row>
    <row r="14" spans="1:42" ht="22.15" customHeight="1">
      <c r="A14" s="101"/>
      <c r="B14" s="654"/>
      <c r="C14" s="655"/>
      <c r="D14" s="655"/>
      <c r="E14" s="655"/>
      <c r="F14" s="655"/>
      <c r="G14" s="655"/>
      <c r="H14" s="655"/>
      <c r="I14" s="655"/>
      <c r="J14" s="656"/>
      <c r="K14" s="101"/>
      <c r="L14" s="654"/>
      <c r="M14" s="655"/>
      <c r="N14" s="655"/>
      <c r="O14" s="655"/>
      <c r="P14" s="655"/>
      <c r="Q14" s="655"/>
      <c r="R14" s="655"/>
      <c r="S14" s="655"/>
      <c r="T14" s="656"/>
      <c r="U14" s="101"/>
      <c r="V14" s="654"/>
      <c r="W14" s="655"/>
      <c r="X14" s="655"/>
      <c r="Y14" s="655"/>
      <c r="Z14" s="655"/>
      <c r="AA14" s="655"/>
      <c r="AB14" s="655"/>
      <c r="AC14" s="655"/>
      <c r="AD14" s="656"/>
      <c r="AE14" s="101"/>
      <c r="AF14" s="403" t="str">
        <f>CONCATENATE("- ",'Fields names'!A267)</f>
        <v>- Front / Upper side</v>
      </c>
      <c r="AG14" s="372"/>
      <c r="AH14" s="372"/>
      <c r="AI14" s="372"/>
      <c r="AJ14" s="372"/>
      <c r="AK14" s="372"/>
      <c r="AL14" s="372"/>
      <c r="AM14" s="372"/>
      <c r="AN14" s="372"/>
      <c r="AO14" s="372"/>
      <c r="AP14" s="372"/>
    </row>
    <row r="15" spans="1:42" ht="22.15" customHeight="1">
      <c r="A15" s="101"/>
      <c r="B15" s="654"/>
      <c r="C15" s="655"/>
      <c r="D15" s="655"/>
      <c r="E15" s="655"/>
      <c r="F15" s="655"/>
      <c r="G15" s="655"/>
      <c r="H15" s="655"/>
      <c r="I15" s="655"/>
      <c r="J15" s="656"/>
      <c r="K15" s="101"/>
      <c r="L15" s="654"/>
      <c r="M15" s="655"/>
      <c r="N15" s="655"/>
      <c r="O15" s="655"/>
      <c r="P15" s="655"/>
      <c r="Q15" s="655"/>
      <c r="R15" s="655"/>
      <c r="S15" s="655"/>
      <c r="T15" s="656"/>
      <c r="U15" s="101"/>
      <c r="V15" s="654"/>
      <c r="W15" s="655"/>
      <c r="X15" s="655"/>
      <c r="Y15" s="655"/>
      <c r="Z15" s="655"/>
      <c r="AA15" s="655"/>
      <c r="AB15" s="655"/>
      <c r="AC15" s="655"/>
      <c r="AD15" s="656"/>
      <c r="AE15" s="101"/>
      <c r="AF15" s="403" t="str">
        <f>CONCATENATE("- ",'Fields names'!A268)</f>
        <v>- Back / lower side</v>
      </c>
      <c r="AG15" s="372"/>
      <c r="AH15" s="372"/>
      <c r="AI15" s="372"/>
      <c r="AJ15" s="372"/>
      <c r="AK15" s="372"/>
      <c r="AL15" s="372"/>
      <c r="AM15" s="372"/>
      <c r="AN15" s="372"/>
      <c r="AO15" s="372"/>
      <c r="AP15" s="372"/>
    </row>
    <row r="16" spans="1:42" ht="22.15" customHeight="1">
      <c r="A16" s="101"/>
      <c r="B16" s="654"/>
      <c r="C16" s="655"/>
      <c r="D16" s="655"/>
      <c r="E16" s="655"/>
      <c r="F16" s="655"/>
      <c r="G16" s="655"/>
      <c r="H16" s="655"/>
      <c r="I16" s="655"/>
      <c r="J16" s="656"/>
      <c r="K16" s="101"/>
      <c r="L16" s="654"/>
      <c r="M16" s="655"/>
      <c r="N16" s="655"/>
      <c r="O16" s="655"/>
      <c r="P16" s="655"/>
      <c r="Q16" s="655"/>
      <c r="R16" s="655"/>
      <c r="S16" s="655"/>
      <c r="T16" s="656"/>
      <c r="U16" s="101"/>
      <c r="V16" s="654"/>
      <c r="W16" s="655"/>
      <c r="X16" s="655"/>
      <c r="Y16" s="655"/>
      <c r="Z16" s="655"/>
      <c r="AA16" s="655"/>
      <c r="AB16" s="655"/>
      <c r="AC16" s="655"/>
      <c r="AD16" s="656"/>
      <c r="AE16" s="101"/>
      <c r="AF16" s="403" t="str">
        <f>CONCATENATE("- ",'Fields names'!A269)</f>
        <v>- Side</v>
      </c>
      <c r="AG16" s="372"/>
      <c r="AH16" s="372"/>
      <c r="AI16" s="372"/>
      <c r="AJ16" s="372"/>
      <c r="AK16" s="372"/>
      <c r="AL16" s="372"/>
      <c r="AM16" s="372"/>
      <c r="AN16" s="372"/>
      <c r="AO16" s="372"/>
      <c r="AP16" s="372"/>
    </row>
    <row r="17" spans="1:42" ht="22.15" customHeight="1">
      <c r="A17" s="101"/>
      <c r="B17" s="654"/>
      <c r="C17" s="655"/>
      <c r="D17" s="655"/>
      <c r="E17" s="655"/>
      <c r="F17" s="655"/>
      <c r="G17" s="655"/>
      <c r="H17" s="655"/>
      <c r="I17" s="655"/>
      <c r="J17" s="656"/>
      <c r="K17" s="101"/>
      <c r="L17" s="654"/>
      <c r="M17" s="655"/>
      <c r="N17" s="655"/>
      <c r="O17" s="655"/>
      <c r="P17" s="655"/>
      <c r="Q17" s="655"/>
      <c r="R17" s="655"/>
      <c r="S17" s="655"/>
      <c r="T17" s="656"/>
      <c r="U17" s="101"/>
      <c r="V17" s="654"/>
      <c r="W17" s="655"/>
      <c r="X17" s="655"/>
      <c r="Y17" s="655"/>
      <c r="Z17" s="655"/>
      <c r="AA17" s="655"/>
      <c r="AB17" s="655"/>
      <c r="AC17" s="655"/>
      <c r="AD17" s="656"/>
      <c r="AE17" s="101"/>
      <c r="AF17" s="403" t="str">
        <f>CONCATENATE("- ",'Fields names'!A270)</f>
        <v>- Details</v>
      </c>
      <c r="AG17" s="372"/>
      <c r="AH17" s="372"/>
      <c r="AI17" s="372"/>
      <c r="AJ17" s="372"/>
      <c r="AK17" s="372"/>
      <c r="AL17" s="372"/>
      <c r="AM17" s="372"/>
      <c r="AN17" s="372"/>
      <c r="AO17" s="372"/>
      <c r="AP17" s="372"/>
    </row>
    <row r="18" spans="1:42" ht="22.15" customHeight="1">
      <c r="A18" s="101"/>
      <c r="B18" s="657"/>
      <c r="C18" s="658"/>
      <c r="D18" s="658"/>
      <c r="E18" s="658"/>
      <c r="F18" s="658"/>
      <c r="G18" s="658"/>
      <c r="H18" s="658"/>
      <c r="I18" s="658"/>
      <c r="J18" s="659"/>
      <c r="K18" s="101"/>
      <c r="L18" s="657"/>
      <c r="M18" s="658"/>
      <c r="N18" s="658"/>
      <c r="O18" s="658"/>
      <c r="P18" s="658"/>
      <c r="Q18" s="658"/>
      <c r="R18" s="658"/>
      <c r="S18" s="658"/>
      <c r="T18" s="659"/>
      <c r="U18" s="101"/>
      <c r="V18" s="657"/>
      <c r="W18" s="658"/>
      <c r="X18" s="658"/>
      <c r="Y18" s="658"/>
      <c r="Z18" s="658"/>
      <c r="AA18" s="658"/>
      <c r="AB18" s="658"/>
      <c r="AC18" s="658"/>
      <c r="AD18" s="659"/>
      <c r="AE18" s="101"/>
      <c r="AF18" s="403" t="str">
        <f>CONCATENATE("- ",'Fields names'!A271)</f>
        <v>- Picture of each item in set</v>
      </c>
      <c r="AG18" s="372"/>
      <c r="AH18" s="372"/>
      <c r="AI18" s="372"/>
      <c r="AJ18" s="372"/>
      <c r="AK18" s="372"/>
      <c r="AL18" s="372"/>
      <c r="AM18" s="372"/>
      <c r="AN18" s="372"/>
      <c r="AO18" s="372"/>
      <c r="AP18" s="372"/>
    </row>
    <row r="19" spans="1:42">
      <c r="A19" s="101"/>
      <c r="B19" s="101"/>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G19" s="372"/>
      <c r="AH19" s="372"/>
      <c r="AI19" s="372"/>
      <c r="AJ19" s="372"/>
      <c r="AK19" s="372"/>
      <c r="AL19" s="372"/>
      <c r="AM19" s="372"/>
      <c r="AN19" s="372"/>
      <c r="AO19" s="372"/>
      <c r="AP19" s="372"/>
    </row>
    <row r="20" spans="1:42">
      <c r="A20" s="101"/>
      <c r="B20" s="660" t="s">
        <v>217</v>
      </c>
      <c r="C20" s="661"/>
      <c r="D20" s="661"/>
      <c r="E20" s="661"/>
      <c r="F20" s="661"/>
      <c r="G20" s="661"/>
      <c r="H20" s="661"/>
      <c r="I20" s="661"/>
      <c r="J20" s="662"/>
      <c r="K20" s="101"/>
      <c r="L20" s="660" t="s">
        <v>218</v>
      </c>
      <c r="M20" s="661"/>
      <c r="N20" s="661"/>
      <c r="O20" s="661"/>
      <c r="P20" s="661"/>
      <c r="Q20" s="661"/>
      <c r="R20" s="661"/>
      <c r="S20" s="661"/>
      <c r="T20" s="662"/>
      <c r="U20" s="101"/>
      <c r="V20" s="660" t="s">
        <v>1335</v>
      </c>
      <c r="W20" s="661"/>
      <c r="X20" s="661"/>
      <c r="Y20" s="661"/>
      <c r="Z20" s="661"/>
      <c r="AA20" s="661"/>
      <c r="AB20" s="661"/>
      <c r="AC20" s="661"/>
      <c r="AD20" s="662"/>
      <c r="AE20" s="101"/>
      <c r="AG20" s="372"/>
      <c r="AH20" s="372"/>
      <c r="AI20" s="372"/>
      <c r="AJ20" s="372"/>
      <c r="AK20" s="372"/>
      <c r="AL20" s="372"/>
      <c r="AM20" s="372"/>
      <c r="AN20" s="372"/>
      <c r="AO20" s="372"/>
      <c r="AP20" s="372"/>
    </row>
    <row r="21" spans="1:42" ht="22.15" customHeight="1">
      <c r="A21" s="101"/>
      <c r="B21" s="651"/>
      <c r="C21" s="652"/>
      <c r="D21" s="652"/>
      <c r="E21" s="652"/>
      <c r="F21" s="652"/>
      <c r="G21" s="652"/>
      <c r="H21" s="652"/>
      <c r="I21" s="652"/>
      <c r="J21" s="653"/>
      <c r="K21" s="101"/>
      <c r="L21" s="651"/>
      <c r="M21" s="652"/>
      <c r="N21" s="652"/>
      <c r="O21" s="652"/>
      <c r="P21" s="652"/>
      <c r="Q21" s="652"/>
      <c r="R21" s="652"/>
      <c r="S21" s="652"/>
      <c r="T21" s="653"/>
      <c r="U21" s="101"/>
      <c r="V21" s="651"/>
      <c r="W21" s="652"/>
      <c r="X21" s="652"/>
      <c r="Y21" s="652"/>
      <c r="Z21" s="652"/>
      <c r="AA21" s="652"/>
      <c r="AB21" s="652"/>
      <c r="AC21" s="652"/>
      <c r="AD21" s="653"/>
      <c r="AE21" s="101"/>
      <c r="AG21" s="372"/>
      <c r="AH21" s="372"/>
      <c r="AI21" s="372"/>
      <c r="AJ21" s="372"/>
      <c r="AK21" s="372"/>
      <c r="AL21" s="372"/>
      <c r="AM21" s="372"/>
      <c r="AN21" s="372"/>
      <c r="AO21" s="372"/>
      <c r="AP21" s="372"/>
    </row>
    <row r="22" spans="1:42" ht="22.15" customHeight="1">
      <c r="A22" s="101"/>
      <c r="B22" s="654"/>
      <c r="C22" s="655"/>
      <c r="D22" s="655"/>
      <c r="E22" s="655"/>
      <c r="F22" s="655"/>
      <c r="G22" s="655"/>
      <c r="H22" s="655"/>
      <c r="I22" s="655"/>
      <c r="J22" s="656"/>
      <c r="K22" s="101"/>
      <c r="L22" s="654"/>
      <c r="M22" s="655"/>
      <c r="N22" s="655"/>
      <c r="O22" s="655"/>
      <c r="P22" s="655"/>
      <c r="Q22" s="655"/>
      <c r="R22" s="655"/>
      <c r="S22" s="655"/>
      <c r="T22" s="656"/>
      <c r="U22" s="101"/>
      <c r="V22" s="654"/>
      <c r="W22" s="655"/>
      <c r="X22" s="655"/>
      <c r="Y22" s="655"/>
      <c r="Z22" s="655"/>
      <c r="AA22" s="655"/>
      <c r="AB22" s="655"/>
      <c r="AC22" s="655"/>
      <c r="AD22" s="656"/>
      <c r="AE22" s="101"/>
      <c r="AG22" s="372"/>
      <c r="AH22" s="372"/>
      <c r="AI22" s="372"/>
      <c r="AJ22" s="372"/>
      <c r="AK22" s="372"/>
      <c r="AL22" s="372"/>
      <c r="AM22" s="372"/>
      <c r="AN22" s="372"/>
      <c r="AO22" s="372"/>
      <c r="AP22" s="372"/>
    </row>
    <row r="23" spans="1:42" ht="22.15" customHeight="1">
      <c r="A23" s="101"/>
      <c r="B23" s="654"/>
      <c r="C23" s="655"/>
      <c r="D23" s="655"/>
      <c r="E23" s="655"/>
      <c r="F23" s="655"/>
      <c r="G23" s="655"/>
      <c r="H23" s="655"/>
      <c r="I23" s="655"/>
      <c r="J23" s="656"/>
      <c r="K23" s="101"/>
      <c r="L23" s="654"/>
      <c r="M23" s="655"/>
      <c r="N23" s="655"/>
      <c r="O23" s="655"/>
      <c r="P23" s="655"/>
      <c r="Q23" s="655"/>
      <c r="R23" s="655"/>
      <c r="S23" s="655"/>
      <c r="T23" s="656"/>
      <c r="U23" s="101"/>
      <c r="V23" s="654"/>
      <c r="W23" s="655"/>
      <c r="X23" s="655"/>
      <c r="Y23" s="655"/>
      <c r="Z23" s="655"/>
      <c r="AA23" s="655"/>
      <c r="AB23" s="655"/>
      <c r="AC23" s="655"/>
      <c r="AD23" s="656"/>
      <c r="AE23" s="101"/>
      <c r="AG23" s="372"/>
      <c r="AH23" s="372"/>
      <c r="AI23" s="372"/>
      <c r="AJ23" s="372"/>
      <c r="AK23" s="372"/>
      <c r="AL23" s="372"/>
      <c r="AM23" s="372"/>
      <c r="AN23" s="372"/>
      <c r="AO23" s="372"/>
      <c r="AP23" s="372"/>
    </row>
    <row r="24" spans="1:42" ht="22.15" customHeight="1">
      <c r="A24" s="101"/>
      <c r="B24" s="654"/>
      <c r="C24" s="655"/>
      <c r="D24" s="655"/>
      <c r="E24" s="655"/>
      <c r="F24" s="655"/>
      <c r="G24" s="655"/>
      <c r="H24" s="655"/>
      <c r="I24" s="655"/>
      <c r="J24" s="656"/>
      <c r="K24" s="101"/>
      <c r="L24" s="654"/>
      <c r="M24" s="655"/>
      <c r="N24" s="655"/>
      <c r="O24" s="655"/>
      <c r="P24" s="655"/>
      <c r="Q24" s="655"/>
      <c r="R24" s="655"/>
      <c r="S24" s="655"/>
      <c r="T24" s="656"/>
      <c r="U24" s="101"/>
      <c r="V24" s="654"/>
      <c r="W24" s="655"/>
      <c r="X24" s="655"/>
      <c r="Y24" s="655"/>
      <c r="Z24" s="655"/>
      <c r="AA24" s="655"/>
      <c r="AB24" s="655"/>
      <c r="AC24" s="655"/>
      <c r="AD24" s="656"/>
      <c r="AE24" s="101"/>
      <c r="AG24" s="372"/>
      <c r="AH24" s="372"/>
      <c r="AI24" s="372"/>
      <c r="AJ24" s="372"/>
      <c r="AK24" s="372"/>
      <c r="AL24" s="372"/>
      <c r="AM24" s="372"/>
      <c r="AN24" s="372"/>
      <c r="AO24" s="372"/>
      <c r="AP24" s="372"/>
    </row>
    <row r="25" spans="1:42" ht="22.15" customHeight="1">
      <c r="A25" s="101"/>
      <c r="B25" s="654"/>
      <c r="C25" s="655"/>
      <c r="D25" s="655"/>
      <c r="E25" s="655"/>
      <c r="F25" s="655"/>
      <c r="G25" s="655"/>
      <c r="H25" s="655"/>
      <c r="I25" s="655"/>
      <c r="J25" s="656"/>
      <c r="K25" s="101"/>
      <c r="L25" s="654"/>
      <c r="M25" s="655"/>
      <c r="N25" s="655"/>
      <c r="O25" s="655"/>
      <c r="P25" s="655"/>
      <c r="Q25" s="655"/>
      <c r="R25" s="655"/>
      <c r="S25" s="655"/>
      <c r="T25" s="656"/>
      <c r="U25" s="101"/>
      <c r="V25" s="654"/>
      <c r="W25" s="655"/>
      <c r="X25" s="655"/>
      <c r="Y25" s="655"/>
      <c r="Z25" s="655"/>
      <c r="AA25" s="655"/>
      <c r="AB25" s="655"/>
      <c r="AC25" s="655"/>
      <c r="AD25" s="656"/>
      <c r="AE25" s="101"/>
    </row>
    <row r="26" spans="1:42" ht="22.15" customHeight="1">
      <c r="A26" s="101"/>
      <c r="B26" s="654"/>
      <c r="C26" s="655"/>
      <c r="D26" s="655"/>
      <c r="E26" s="655"/>
      <c r="F26" s="655"/>
      <c r="G26" s="655"/>
      <c r="H26" s="655"/>
      <c r="I26" s="655"/>
      <c r="J26" s="656"/>
      <c r="K26" s="101"/>
      <c r="L26" s="654"/>
      <c r="M26" s="655"/>
      <c r="N26" s="655"/>
      <c r="O26" s="655"/>
      <c r="P26" s="655"/>
      <c r="Q26" s="655"/>
      <c r="R26" s="655"/>
      <c r="S26" s="655"/>
      <c r="T26" s="656"/>
      <c r="U26" s="101"/>
      <c r="V26" s="654"/>
      <c r="W26" s="655"/>
      <c r="X26" s="655"/>
      <c r="Y26" s="655"/>
      <c r="Z26" s="655"/>
      <c r="AA26" s="655"/>
      <c r="AB26" s="655"/>
      <c r="AC26" s="655"/>
      <c r="AD26" s="656"/>
      <c r="AE26" s="101"/>
    </row>
    <row r="27" spans="1:42" ht="22.15" customHeight="1">
      <c r="A27" s="101"/>
      <c r="B27" s="654"/>
      <c r="C27" s="655"/>
      <c r="D27" s="655"/>
      <c r="E27" s="655"/>
      <c r="F27" s="655"/>
      <c r="G27" s="655"/>
      <c r="H27" s="655"/>
      <c r="I27" s="655"/>
      <c r="J27" s="656"/>
      <c r="K27" s="101"/>
      <c r="L27" s="654"/>
      <c r="M27" s="655"/>
      <c r="N27" s="655"/>
      <c r="O27" s="655"/>
      <c r="P27" s="655"/>
      <c r="Q27" s="655"/>
      <c r="R27" s="655"/>
      <c r="S27" s="655"/>
      <c r="T27" s="656"/>
      <c r="U27" s="101"/>
      <c r="V27" s="654"/>
      <c r="W27" s="655"/>
      <c r="X27" s="655"/>
      <c r="Y27" s="655"/>
      <c r="Z27" s="655"/>
      <c r="AA27" s="655"/>
      <c r="AB27" s="655"/>
      <c r="AC27" s="655"/>
      <c r="AD27" s="656"/>
      <c r="AE27" s="101"/>
    </row>
    <row r="28" spans="1:42" ht="22.15" customHeight="1">
      <c r="A28" s="101"/>
      <c r="B28" s="654"/>
      <c r="C28" s="655"/>
      <c r="D28" s="655"/>
      <c r="E28" s="655"/>
      <c r="F28" s="655"/>
      <c r="G28" s="655"/>
      <c r="H28" s="655"/>
      <c r="I28" s="655"/>
      <c r="J28" s="656"/>
      <c r="K28" s="101"/>
      <c r="L28" s="654"/>
      <c r="M28" s="655"/>
      <c r="N28" s="655"/>
      <c r="O28" s="655"/>
      <c r="P28" s="655"/>
      <c r="Q28" s="655"/>
      <c r="R28" s="655"/>
      <c r="S28" s="655"/>
      <c r="T28" s="656"/>
      <c r="U28" s="101"/>
      <c r="V28" s="654"/>
      <c r="W28" s="655"/>
      <c r="X28" s="655"/>
      <c r="Y28" s="655"/>
      <c r="Z28" s="655"/>
      <c r="AA28" s="655"/>
      <c r="AB28" s="655"/>
      <c r="AC28" s="655"/>
      <c r="AD28" s="656"/>
      <c r="AE28" s="101"/>
    </row>
    <row r="29" spans="1:42" ht="22.15" customHeight="1">
      <c r="A29" s="101"/>
      <c r="B29" s="654"/>
      <c r="C29" s="655"/>
      <c r="D29" s="655"/>
      <c r="E29" s="655"/>
      <c r="F29" s="655"/>
      <c r="G29" s="655"/>
      <c r="H29" s="655"/>
      <c r="I29" s="655"/>
      <c r="J29" s="656"/>
      <c r="K29" s="101"/>
      <c r="L29" s="654"/>
      <c r="M29" s="655"/>
      <c r="N29" s="655"/>
      <c r="O29" s="655"/>
      <c r="P29" s="655"/>
      <c r="Q29" s="655"/>
      <c r="R29" s="655"/>
      <c r="S29" s="655"/>
      <c r="T29" s="656"/>
      <c r="U29" s="101"/>
      <c r="V29" s="654"/>
      <c r="W29" s="655"/>
      <c r="X29" s="655"/>
      <c r="Y29" s="655"/>
      <c r="Z29" s="655"/>
      <c r="AA29" s="655"/>
      <c r="AB29" s="655"/>
      <c r="AC29" s="655"/>
      <c r="AD29" s="656"/>
      <c r="AE29" s="101"/>
    </row>
    <row r="30" spans="1:42" ht="22.15" customHeight="1">
      <c r="A30" s="101"/>
      <c r="B30" s="657"/>
      <c r="C30" s="658"/>
      <c r="D30" s="658"/>
      <c r="E30" s="658"/>
      <c r="F30" s="658"/>
      <c r="G30" s="658"/>
      <c r="H30" s="658"/>
      <c r="I30" s="658"/>
      <c r="J30" s="659"/>
      <c r="K30" s="101"/>
      <c r="L30" s="657"/>
      <c r="M30" s="658"/>
      <c r="N30" s="658"/>
      <c r="O30" s="658"/>
      <c r="P30" s="658"/>
      <c r="Q30" s="658"/>
      <c r="R30" s="658"/>
      <c r="S30" s="658"/>
      <c r="T30" s="659"/>
      <c r="U30" s="101"/>
      <c r="V30" s="657"/>
      <c r="W30" s="658"/>
      <c r="X30" s="658"/>
      <c r="Y30" s="658"/>
      <c r="Z30" s="658"/>
      <c r="AA30" s="658"/>
      <c r="AB30" s="658"/>
      <c r="AC30" s="658"/>
      <c r="AD30" s="659"/>
      <c r="AE30" s="101"/>
    </row>
    <row r="31" spans="1:42">
      <c r="A31" s="101"/>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row>
    <row r="32" spans="1:42">
      <c r="A32" s="101"/>
      <c r="B32" s="660" t="s">
        <v>1066</v>
      </c>
      <c r="C32" s="661"/>
      <c r="D32" s="661"/>
      <c r="E32" s="661"/>
      <c r="F32" s="661"/>
      <c r="G32" s="661"/>
      <c r="H32" s="661"/>
      <c r="I32" s="661"/>
      <c r="J32" s="662"/>
      <c r="K32" s="101"/>
      <c r="L32" s="660" t="s">
        <v>1067</v>
      </c>
      <c r="M32" s="661"/>
      <c r="N32" s="661"/>
      <c r="O32" s="661"/>
      <c r="P32" s="661"/>
      <c r="Q32" s="661"/>
      <c r="R32" s="661"/>
      <c r="S32" s="661"/>
      <c r="T32" s="662"/>
      <c r="U32" s="101"/>
      <c r="V32" s="660" t="s">
        <v>1506</v>
      </c>
      <c r="W32" s="661"/>
      <c r="X32" s="661"/>
      <c r="Y32" s="661"/>
      <c r="Z32" s="661"/>
      <c r="AA32" s="661"/>
      <c r="AB32" s="661"/>
      <c r="AC32" s="661"/>
      <c r="AD32" s="662"/>
      <c r="AE32" s="101"/>
    </row>
    <row r="33" spans="1:31" ht="22.15" customHeight="1">
      <c r="A33" s="101"/>
      <c r="B33" s="651"/>
      <c r="C33" s="652"/>
      <c r="D33" s="652"/>
      <c r="E33" s="652"/>
      <c r="F33" s="652"/>
      <c r="G33" s="652"/>
      <c r="H33" s="652"/>
      <c r="I33" s="652"/>
      <c r="J33" s="653"/>
      <c r="K33" s="101"/>
      <c r="L33" s="651"/>
      <c r="M33" s="652"/>
      <c r="N33" s="652"/>
      <c r="O33" s="652"/>
      <c r="P33" s="652"/>
      <c r="Q33" s="652"/>
      <c r="R33" s="652"/>
      <c r="S33" s="652"/>
      <c r="T33" s="653"/>
      <c r="U33" s="101"/>
      <c r="V33" s="651"/>
      <c r="W33" s="652"/>
      <c r="X33" s="652"/>
      <c r="Y33" s="652"/>
      <c r="Z33" s="652"/>
      <c r="AA33" s="652"/>
      <c r="AB33" s="652"/>
      <c r="AC33" s="652"/>
      <c r="AD33" s="653"/>
      <c r="AE33" s="101"/>
    </row>
    <row r="34" spans="1:31" ht="22.15" customHeight="1">
      <c r="A34" s="101"/>
      <c r="B34" s="654"/>
      <c r="C34" s="655"/>
      <c r="D34" s="655"/>
      <c r="E34" s="655"/>
      <c r="F34" s="655"/>
      <c r="G34" s="655"/>
      <c r="H34" s="655"/>
      <c r="I34" s="655"/>
      <c r="J34" s="656"/>
      <c r="K34" s="101"/>
      <c r="L34" s="654"/>
      <c r="M34" s="655"/>
      <c r="N34" s="655"/>
      <c r="O34" s="655"/>
      <c r="P34" s="655"/>
      <c r="Q34" s="655"/>
      <c r="R34" s="655"/>
      <c r="S34" s="655"/>
      <c r="T34" s="656"/>
      <c r="U34" s="101"/>
      <c r="V34" s="654"/>
      <c r="W34" s="655"/>
      <c r="X34" s="655"/>
      <c r="Y34" s="655"/>
      <c r="Z34" s="655"/>
      <c r="AA34" s="655"/>
      <c r="AB34" s="655"/>
      <c r="AC34" s="655"/>
      <c r="AD34" s="656"/>
      <c r="AE34" s="101"/>
    </row>
    <row r="35" spans="1:31" ht="22.15" customHeight="1">
      <c r="A35" s="101"/>
      <c r="B35" s="654"/>
      <c r="C35" s="655"/>
      <c r="D35" s="655"/>
      <c r="E35" s="655"/>
      <c r="F35" s="655"/>
      <c r="G35" s="655"/>
      <c r="H35" s="655"/>
      <c r="I35" s="655"/>
      <c r="J35" s="656"/>
      <c r="K35" s="101"/>
      <c r="L35" s="654"/>
      <c r="M35" s="655"/>
      <c r="N35" s="655"/>
      <c r="O35" s="655"/>
      <c r="P35" s="655"/>
      <c r="Q35" s="655"/>
      <c r="R35" s="655"/>
      <c r="S35" s="655"/>
      <c r="T35" s="656"/>
      <c r="U35" s="101"/>
      <c r="V35" s="654"/>
      <c r="W35" s="655"/>
      <c r="X35" s="655"/>
      <c r="Y35" s="655"/>
      <c r="Z35" s="655"/>
      <c r="AA35" s="655"/>
      <c r="AB35" s="655"/>
      <c r="AC35" s="655"/>
      <c r="AD35" s="656"/>
      <c r="AE35" s="101"/>
    </row>
    <row r="36" spans="1:31" ht="22.15" customHeight="1">
      <c r="A36" s="101"/>
      <c r="B36" s="654"/>
      <c r="C36" s="655"/>
      <c r="D36" s="655"/>
      <c r="E36" s="655"/>
      <c r="F36" s="655"/>
      <c r="G36" s="655"/>
      <c r="H36" s="655"/>
      <c r="I36" s="655"/>
      <c r="J36" s="656"/>
      <c r="K36" s="101"/>
      <c r="L36" s="654"/>
      <c r="M36" s="655"/>
      <c r="N36" s="655"/>
      <c r="O36" s="655"/>
      <c r="P36" s="655"/>
      <c r="Q36" s="655"/>
      <c r="R36" s="655"/>
      <c r="S36" s="655"/>
      <c r="T36" s="656"/>
      <c r="U36" s="101"/>
      <c r="V36" s="654"/>
      <c r="W36" s="655"/>
      <c r="X36" s="655"/>
      <c r="Y36" s="655"/>
      <c r="Z36" s="655"/>
      <c r="AA36" s="655"/>
      <c r="AB36" s="655"/>
      <c r="AC36" s="655"/>
      <c r="AD36" s="656"/>
      <c r="AE36" s="101"/>
    </row>
    <row r="37" spans="1:31" ht="22.15" customHeight="1">
      <c r="A37" s="101"/>
      <c r="B37" s="654"/>
      <c r="C37" s="655"/>
      <c r="D37" s="655"/>
      <c r="E37" s="655"/>
      <c r="F37" s="655"/>
      <c r="G37" s="655"/>
      <c r="H37" s="655"/>
      <c r="I37" s="655"/>
      <c r="J37" s="656"/>
      <c r="K37" s="101"/>
      <c r="L37" s="654"/>
      <c r="M37" s="655"/>
      <c r="N37" s="655"/>
      <c r="O37" s="655"/>
      <c r="P37" s="655"/>
      <c r="Q37" s="655"/>
      <c r="R37" s="655"/>
      <c r="S37" s="655"/>
      <c r="T37" s="656"/>
      <c r="U37" s="101"/>
      <c r="V37" s="654"/>
      <c r="W37" s="655"/>
      <c r="X37" s="655"/>
      <c r="Y37" s="655"/>
      <c r="Z37" s="655"/>
      <c r="AA37" s="655"/>
      <c r="AB37" s="655"/>
      <c r="AC37" s="655"/>
      <c r="AD37" s="656"/>
      <c r="AE37" s="101"/>
    </row>
    <row r="38" spans="1:31" ht="22.15" customHeight="1">
      <c r="A38" s="101"/>
      <c r="B38" s="654"/>
      <c r="C38" s="655"/>
      <c r="D38" s="655"/>
      <c r="E38" s="655"/>
      <c r="F38" s="655"/>
      <c r="G38" s="655"/>
      <c r="H38" s="655"/>
      <c r="I38" s="655"/>
      <c r="J38" s="656"/>
      <c r="K38" s="101"/>
      <c r="L38" s="654"/>
      <c r="M38" s="655"/>
      <c r="N38" s="655"/>
      <c r="O38" s="655"/>
      <c r="P38" s="655"/>
      <c r="Q38" s="655"/>
      <c r="R38" s="655"/>
      <c r="S38" s="655"/>
      <c r="T38" s="656"/>
      <c r="U38" s="101"/>
      <c r="V38" s="654"/>
      <c r="W38" s="655"/>
      <c r="X38" s="655"/>
      <c r="Y38" s="655"/>
      <c r="Z38" s="655"/>
      <c r="AA38" s="655"/>
      <c r="AB38" s="655"/>
      <c r="AC38" s="655"/>
      <c r="AD38" s="656"/>
      <c r="AE38" s="101"/>
    </row>
    <row r="39" spans="1:31" ht="22.15" customHeight="1">
      <c r="A39" s="101"/>
      <c r="B39" s="654"/>
      <c r="C39" s="655"/>
      <c r="D39" s="655"/>
      <c r="E39" s="655"/>
      <c r="F39" s="655"/>
      <c r="G39" s="655"/>
      <c r="H39" s="655"/>
      <c r="I39" s="655"/>
      <c r="J39" s="656"/>
      <c r="K39" s="101"/>
      <c r="L39" s="654"/>
      <c r="M39" s="655"/>
      <c r="N39" s="655"/>
      <c r="O39" s="655"/>
      <c r="P39" s="655"/>
      <c r="Q39" s="655"/>
      <c r="R39" s="655"/>
      <c r="S39" s="655"/>
      <c r="T39" s="656"/>
      <c r="U39" s="101"/>
      <c r="V39" s="654"/>
      <c r="W39" s="655"/>
      <c r="X39" s="655"/>
      <c r="Y39" s="655"/>
      <c r="Z39" s="655"/>
      <c r="AA39" s="655"/>
      <c r="AB39" s="655"/>
      <c r="AC39" s="655"/>
      <c r="AD39" s="656"/>
      <c r="AE39" s="101"/>
    </row>
    <row r="40" spans="1:31" ht="22.15" customHeight="1">
      <c r="A40" s="101"/>
      <c r="B40" s="654"/>
      <c r="C40" s="655"/>
      <c r="D40" s="655"/>
      <c r="E40" s="655"/>
      <c r="F40" s="655"/>
      <c r="G40" s="655"/>
      <c r="H40" s="655"/>
      <c r="I40" s="655"/>
      <c r="J40" s="656"/>
      <c r="K40" s="101"/>
      <c r="L40" s="654"/>
      <c r="M40" s="655"/>
      <c r="N40" s="655"/>
      <c r="O40" s="655"/>
      <c r="P40" s="655"/>
      <c r="Q40" s="655"/>
      <c r="R40" s="655"/>
      <c r="S40" s="655"/>
      <c r="T40" s="656"/>
      <c r="U40" s="101"/>
      <c r="V40" s="654"/>
      <c r="W40" s="655"/>
      <c r="X40" s="655"/>
      <c r="Y40" s="655"/>
      <c r="Z40" s="655"/>
      <c r="AA40" s="655"/>
      <c r="AB40" s="655"/>
      <c r="AC40" s="655"/>
      <c r="AD40" s="656"/>
      <c r="AE40" s="101"/>
    </row>
    <row r="41" spans="1:31" ht="22.15" customHeight="1">
      <c r="A41" s="101"/>
      <c r="B41" s="654"/>
      <c r="C41" s="655"/>
      <c r="D41" s="655"/>
      <c r="E41" s="655"/>
      <c r="F41" s="655"/>
      <c r="G41" s="655"/>
      <c r="H41" s="655"/>
      <c r="I41" s="655"/>
      <c r="J41" s="656"/>
      <c r="K41" s="101"/>
      <c r="L41" s="654"/>
      <c r="M41" s="655"/>
      <c r="N41" s="655"/>
      <c r="O41" s="655"/>
      <c r="P41" s="655"/>
      <c r="Q41" s="655"/>
      <c r="R41" s="655"/>
      <c r="S41" s="655"/>
      <c r="T41" s="656"/>
      <c r="U41" s="101"/>
      <c r="V41" s="654"/>
      <c r="W41" s="655"/>
      <c r="X41" s="655"/>
      <c r="Y41" s="655"/>
      <c r="Z41" s="655"/>
      <c r="AA41" s="655"/>
      <c r="AB41" s="655"/>
      <c r="AC41" s="655"/>
      <c r="AD41" s="656"/>
      <c r="AE41" s="101"/>
    </row>
    <row r="42" spans="1:31" ht="22.15" customHeight="1">
      <c r="A42" s="101"/>
      <c r="B42" s="657"/>
      <c r="C42" s="658"/>
      <c r="D42" s="658"/>
      <c r="E42" s="658"/>
      <c r="F42" s="658"/>
      <c r="G42" s="658"/>
      <c r="H42" s="658"/>
      <c r="I42" s="658"/>
      <c r="J42" s="659"/>
      <c r="K42" s="101"/>
      <c r="L42" s="657"/>
      <c r="M42" s="658"/>
      <c r="N42" s="658"/>
      <c r="O42" s="658"/>
      <c r="P42" s="658"/>
      <c r="Q42" s="658"/>
      <c r="R42" s="658"/>
      <c r="S42" s="658"/>
      <c r="T42" s="659"/>
      <c r="U42" s="101"/>
      <c r="V42" s="657"/>
      <c r="W42" s="658"/>
      <c r="X42" s="658"/>
      <c r="Y42" s="658"/>
      <c r="Z42" s="658"/>
      <c r="AA42" s="658"/>
      <c r="AB42" s="658"/>
      <c r="AC42" s="658"/>
      <c r="AD42" s="659"/>
      <c r="AE42" s="101"/>
    </row>
    <row r="43" spans="1:31">
      <c r="A43" s="101"/>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row>
    <row r="44" spans="1:31">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row>
    <row r="45" spans="1:31">
      <c r="A45" s="101"/>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row>
    <row r="46" spans="1:31">
      <c r="A46" s="101"/>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row>
    <row r="47" spans="1:31">
      <c r="A47" s="101"/>
      <c r="B47" s="101"/>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row>
    <row r="48" spans="1:31">
      <c r="A48" s="101"/>
      <c r="B48" s="101"/>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row>
    <row r="49" spans="1:31">
      <c r="A49" s="101"/>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row>
    <row r="50" spans="1:31">
      <c r="A50" s="101"/>
      <c r="B50" s="101"/>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row>
    <row r="51" spans="1:31">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row>
    <row r="52" spans="1:31">
      <c r="A52" s="101"/>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row>
    <row r="53" spans="1:31">
      <c r="A53" s="101"/>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row>
  </sheetData>
  <sheetProtection algorithmName="SHA-512" hashValue="Wxr/ZqGAe69l/qnQH9wG4IRtgGu3zwnkAjE5xRzB9nwvG9KG4R29zz+ssPHtjpWkY42utOuIIa0UKjgMqgD4ug==" saltValue="eQcLllZRsrEMjXwkApCSQA==" spinCount="100000" sheet="1" scenarios="1"/>
  <dataConsolidate/>
  <mergeCells count="25">
    <mergeCell ref="AF9:AP12"/>
    <mergeCell ref="AA2:AD2"/>
    <mergeCell ref="AA3:AD3"/>
    <mergeCell ref="AA4:AD4"/>
    <mergeCell ref="AA5:AD5"/>
    <mergeCell ref="V9:AD18"/>
    <mergeCell ref="V8:AD8"/>
    <mergeCell ref="E4:R5"/>
    <mergeCell ref="E2:R3"/>
    <mergeCell ref="B8:J8"/>
    <mergeCell ref="B9:J18"/>
    <mergeCell ref="L8:T8"/>
    <mergeCell ref="L9:T18"/>
    <mergeCell ref="B20:J20"/>
    <mergeCell ref="L20:T20"/>
    <mergeCell ref="V20:AD20"/>
    <mergeCell ref="V21:AD30"/>
    <mergeCell ref="B32:J32"/>
    <mergeCell ref="B21:J30"/>
    <mergeCell ref="L21:T30"/>
    <mergeCell ref="B33:J42"/>
    <mergeCell ref="L32:T32"/>
    <mergeCell ref="L33:T42"/>
    <mergeCell ref="V32:AD32"/>
    <mergeCell ref="V33:AD42"/>
  </mergeCells>
  <pageMargins left="0.23622047244094491" right="0.23622047244094491" top="0" bottom="0" header="0.31496062992125984" footer="0.31496062992125984"/>
  <pageSetup paperSize="9" scale="64" orientation="landscape" r:id="rId1"/>
  <headerFooter>
    <oddFooter>&amp;L&amp;F&amp;R&amp;A; &amp;D; &amp;T</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5" tint="-0.499984740745262"/>
    <pageSetUpPr fitToPage="1"/>
  </sheetPr>
  <dimension ref="A1:BK86"/>
  <sheetViews>
    <sheetView showGridLines="0" showRowColHeaders="0" zoomScaleNormal="100" workbookViewId="0">
      <selection activeCell="G5" sqref="G5:I5"/>
    </sheetView>
  </sheetViews>
  <sheetFormatPr baseColWidth="10" defaultColWidth="9.1796875" defaultRowHeight="14.5"/>
  <cols>
    <col min="1" max="1" width="2" style="278" customWidth="1"/>
    <col min="2" max="2" width="38.54296875" style="365" customWidth="1"/>
    <col min="3" max="3" width="19.1796875" style="278" customWidth="1"/>
    <col min="4" max="5" width="15.54296875" style="278" customWidth="1"/>
    <col min="6" max="6" width="37" style="366" customWidth="1"/>
    <col min="7" max="7" width="15.453125" style="278" customWidth="1"/>
    <col min="8" max="8" width="14.7265625" style="348" hidden="1" customWidth="1"/>
    <col min="9" max="9" width="18.1796875" style="278" bestFit="1" customWidth="1"/>
    <col min="10" max="18" width="2.81640625" style="278" hidden="1" customWidth="1"/>
    <col min="19" max="22" width="4.453125" style="278" hidden="1" customWidth="1"/>
    <col min="23" max="49" width="2" style="278" hidden="1" customWidth="1"/>
    <col min="50" max="51" width="3.54296875" style="278" hidden="1" customWidth="1"/>
    <col min="52" max="52" width="26.1796875" style="348" hidden="1" customWidth="1"/>
    <col min="53" max="53" width="51.7265625" style="278" hidden="1" customWidth="1"/>
    <col min="54" max="54" width="28.1796875" style="278" hidden="1" customWidth="1"/>
    <col min="55" max="55" width="0.7265625" style="278" hidden="1" customWidth="1"/>
    <col min="56" max="56" width="1.81640625" style="278" customWidth="1"/>
    <col min="57" max="57" width="15.81640625" style="278" customWidth="1"/>
    <col min="58" max="60" width="9.1796875" style="278"/>
    <col min="61" max="61" width="62.1796875" style="278" customWidth="1"/>
    <col min="62" max="62" width="9.1796875" style="278"/>
    <col min="63" max="63" width="0" style="278" hidden="1" customWidth="1"/>
    <col min="64" max="16384" width="9.1796875" style="278"/>
  </cols>
  <sheetData>
    <row r="1" spans="1:63" s="332" customFormat="1" ht="3.75" customHeight="1">
      <c r="A1" s="328"/>
      <c r="B1" s="328"/>
      <c r="C1" s="328"/>
      <c r="D1" s="328"/>
      <c r="E1" s="328"/>
      <c r="F1" s="328"/>
      <c r="G1" s="328"/>
      <c r="H1" s="328"/>
      <c r="I1" s="328"/>
      <c r="J1" s="328"/>
      <c r="K1" s="328"/>
      <c r="L1" s="328"/>
      <c r="M1" s="328"/>
      <c r="N1" s="328"/>
      <c r="O1" s="328"/>
      <c r="P1" s="328"/>
      <c r="Q1" s="328"/>
      <c r="R1" s="329"/>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c r="AZ1" s="328"/>
      <c r="BA1" s="328"/>
      <c r="BB1" s="328"/>
      <c r="BC1" s="328"/>
      <c r="BD1" s="330"/>
      <c r="BE1" s="331"/>
      <c r="BF1" s="331"/>
      <c r="BG1" s="331"/>
      <c r="BH1" s="331"/>
      <c r="BI1" s="331"/>
    </row>
    <row r="2" spans="1:63" s="337" customFormat="1" ht="13.5" customHeight="1">
      <c r="A2" s="330"/>
      <c r="B2" s="619" t="str">
        <f>'Fields names'!B14</f>
        <v>Product Specification Card</v>
      </c>
      <c r="C2" s="619"/>
      <c r="D2" s="619"/>
      <c r="E2" s="619"/>
      <c r="F2" s="401" t="str">
        <f>'Fields names'!A16</f>
        <v>QVC SKN (Article Number)</v>
      </c>
      <c r="G2" s="540">
        <f>'PRODUCT &amp; PO'!$X$2</f>
        <v>0</v>
      </c>
      <c r="H2" s="540"/>
      <c r="I2" s="540"/>
      <c r="J2" s="333"/>
      <c r="K2" s="334"/>
      <c r="L2" s="335"/>
      <c r="M2" s="335"/>
      <c r="N2" s="335"/>
      <c r="O2" s="335"/>
      <c r="P2" s="335"/>
      <c r="Q2" s="335"/>
      <c r="R2" s="335"/>
      <c r="S2" s="335"/>
      <c r="T2" s="335"/>
      <c r="U2" s="335"/>
      <c r="V2" s="335"/>
      <c r="W2" s="335"/>
      <c r="X2" s="335"/>
      <c r="Y2" s="335"/>
      <c r="Z2" s="335"/>
      <c r="AA2" s="335"/>
      <c r="AB2" s="335"/>
      <c r="AC2" s="335"/>
      <c r="AD2" s="335"/>
      <c r="AE2" s="335"/>
      <c r="AF2" s="335"/>
      <c r="AG2" s="335"/>
      <c r="AH2" s="335"/>
      <c r="AI2" s="335"/>
      <c r="AJ2" s="335"/>
      <c r="AK2" s="335"/>
      <c r="AL2" s="335"/>
      <c r="AM2" s="335"/>
      <c r="AN2" s="335"/>
      <c r="AO2" s="335"/>
      <c r="AP2" s="335"/>
      <c r="AQ2" s="335"/>
      <c r="AR2" s="335"/>
      <c r="AS2" s="335"/>
      <c r="AT2" s="335"/>
      <c r="AU2" s="335"/>
      <c r="AV2" s="335"/>
      <c r="AW2" s="335"/>
      <c r="AX2" s="335"/>
      <c r="AY2" s="335"/>
      <c r="AZ2" s="335"/>
      <c r="BA2" s="335"/>
      <c r="BB2" s="335"/>
      <c r="BC2" s="335"/>
      <c r="BD2" s="330"/>
      <c r="BE2" s="336"/>
      <c r="BF2" s="336"/>
      <c r="BG2" s="336"/>
      <c r="BH2" s="336"/>
      <c r="BI2" s="336"/>
    </row>
    <row r="3" spans="1:63" s="337" customFormat="1" ht="15" customHeight="1">
      <c r="A3" s="330"/>
      <c r="B3" s="619"/>
      <c r="C3" s="619"/>
      <c r="D3" s="619"/>
      <c r="E3" s="619"/>
      <c r="F3" s="401" t="str">
        <f>'Fields names'!A21</f>
        <v>Product Name</v>
      </c>
      <c r="G3" s="540">
        <f>'PRODUCT &amp; PO'!$J$16</f>
        <v>0</v>
      </c>
      <c r="H3" s="540"/>
      <c r="I3" s="540"/>
      <c r="J3" s="335"/>
      <c r="K3" s="335"/>
      <c r="L3" s="335"/>
      <c r="M3" s="335"/>
      <c r="N3" s="335"/>
      <c r="O3" s="335"/>
      <c r="P3" s="335"/>
      <c r="Q3" s="335"/>
      <c r="R3" s="335"/>
      <c r="S3" s="335"/>
      <c r="T3" s="335"/>
      <c r="U3" s="335"/>
      <c r="V3" s="335"/>
      <c r="W3" s="335"/>
      <c r="X3" s="335"/>
      <c r="Y3" s="335"/>
      <c r="Z3" s="335"/>
      <c r="AA3" s="335"/>
      <c r="AB3" s="335"/>
      <c r="AC3" s="335"/>
      <c r="AD3" s="335"/>
      <c r="AE3" s="335"/>
      <c r="AF3" s="335"/>
      <c r="AG3" s="335"/>
      <c r="AH3" s="335"/>
      <c r="AI3" s="335"/>
      <c r="AJ3" s="335"/>
      <c r="AK3" s="335"/>
      <c r="AL3" s="335"/>
      <c r="AM3" s="335"/>
      <c r="AN3" s="335"/>
      <c r="AO3" s="335"/>
      <c r="AP3" s="335"/>
      <c r="AQ3" s="335"/>
      <c r="AR3" s="335"/>
      <c r="AS3" s="335"/>
      <c r="AT3" s="335"/>
      <c r="AU3" s="335"/>
      <c r="AV3" s="335"/>
      <c r="AW3" s="335"/>
      <c r="AX3" s="335"/>
      <c r="AY3" s="335"/>
      <c r="AZ3" s="335"/>
      <c r="BA3" s="335"/>
      <c r="BB3" s="335"/>
      <c r="BC3" s="335"/>
      <c r="BD3" s="330"/>
      <c r="BE3" s="336"/>
      <c r="BF3" s="336"/>
      <c r="BG3" s="336"/>
      <c r="BH3" s="336"/>
      <c r="BI3" s="336"/>
    </row>
    <row r="4" spans="1:63" s="337" customFormat="1" ht="12.75" customHeight="1">
      <c r="A4" s="330"/>
      <c r="B4" s="541" t="str">
        <f>'Fields names'!A265</f>
        <v>Apparel and Accessories</v>
      </c>
      <c r="C4" s="541"/>
      <c r="D4" s="541"/>
      <c r="E4" s="541"/>
      <c r="F4" s="401" t="str">
        <f>'Fields names'!A17</f>
        <v>Vendor Name</v>
      </c>
      <c r="G4" s="540">
        <f>'PRODUCT &amp; PO'!$B$6</f>
        <v>0</v>
      </c>
      <c r="H4" s="540"/>
      <c r="I4" s="540"/>
      <c r="J4" s="335"/>
      <c r="K4" s="335"/>
      <c r="L4" s="335"/>
      <c r="M4" s="335"/>
      <c r="N4" s="335"/>
      <c r="O4" s="335"/>
      <c r="P4" s="335"/>
      <c r="Q4" s="335"/>
      <c r="R4" s="335"/>
      <c r="S4" s="335"/>
      <c r="T4" s="335"/>
      <c r="U4" s="335"/>
      <c r="V4" s="335"/>
      <c r="W4" s="335"/>
      <c r="X4" s="335"/>
      <c r="Y4" s="335"/>
      <c r="Z4" s="335"/>
      <c r="AA4" s="335"/>
      <c r="AB4" s="335"/>
      <c r="AC4" s="335"/>
      <c r="AD4" s="335"/>
      <c r="AE4" s="335"/>
      <c r="AF4" s="335"/>
      <c r="AG4" s="335"/>
      <c r="AH4" s="335"/>
      <c r="AI4" s="335"/>
      <c r="AJ4" s="335"/>
      <c r="AK4" s="335"/>
      <c r="AL4" s="335"/>
      <c r="AM4" s="335"/>
      <c r="AN4" s="335"/>
      <c r="AO4" s="335"/>
      <c r="AP4" s="335"/>
      <c r="AQ4" s="335"/>
      <c r="AR4" s="335"/>
      <c r="AS4" s="335"/>
      <c r="AT4" s="335"/>
      <c r="AU4" s="335"/>
      <c r="AV4" s="335"/>
      <c r="AW4" s="335"/>
      <c r="AX4" s="335"/>
      <c r="AY4" s="335"/>
      <c r="AZ4" s="335"/>
      <c r="BA4" s="335"/>
      <c r="BB4" s="335"/>
      <c r="BC4" s="335"/>
      <c r="BD4" s="330"/>
      <c r="BE4" s="336"/>
      <c r="BF4" s="336"/>
      <c r="BG4" s="336"/>
      <c r="BH4" s="336"/>
      <c r="BI4" s="336"/>
    </row>
    <row r="5" spans="1:63" s="337" customFormat="1" ht="15" customHeight="1">
      <c r="A5" s="330"/>
      <c r="B5" s="541"/>
      <c r="C5" s="541"/>
      <c r="D5" s="541"/>
      <c r="E5" s="541"/>
      <c r="F5" s="401" t="str">
        <f>'Fields names'!A19</f>
        <v>Brand</v>
      </c>
      <c r="G5" s="540">
        <f>'PRODUCT &amp; PO'!$P$6</f>
        <v>0</v>
      </c>
      <c r="H5" s="540"/>
      <c r="I5" s="540"/>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8"/>
      <c r="AN5" s="338"/>
      <c r="AO5" s="338"/>
      <c r="AP5" s="338"/>
      <c r="AQ5" s="338"/>
      <c r="AR5" s="338"/>
      <c r="AS5" s="338"/>
      <c r="AT5" s="338"/>
      <c r="AU5" s="338"/>
      <c r="AV5" s="338"/>
      <c r="AW5" s="338"/>
      <c r="AX5" s="338"/>
      <c r="AY5" s="338"/>
      <c r="AZ5" s="338"/>
      <c r="BA5" s="338"/>
      <c r="BB5" s="338"/>
      <c r="BC5" s="338"/>
      <c r="BD5" s="330"/>
      <c r="BE5" s="336"/>
      <c r="BF5" s="336"/>
      <c r="BG5" s="336"/>
      <c r="BH5" s="336"/>
      <c r="BI5" s="336"/>
    </row>
    <row r="6" spans="1:63" ht="3.75" customHeight="1" thickBot="1">
      <c r="A6" s="339"/>
      <c r="B6" s="340"/>
      <c r="C6" s="339"/>
      <c r="D6" s="339"/>
      <c r="E6" s="339"/>
      <c r="F6" s="341"/>
      <c r="G6" s="339"/>
      <c r="H6" s="342"/>
      <c r="I6" s="339"/>
      <c r="J6" s="339"/>
      <c r="K6" s="339"/>
      <c r="L6" s="339"/>
      <c r="M6" s="339"/>
      <c r="N6" s="339"/>
      <c r="O6" s="339"/>
      <c r="P6" s="339"/>
      <c r="Q6" s="339"/>
      <c r="R6" s="339"/>
      <c r="S6" s="339"/>
      <c r="T6" s="339"/>
      <c r="U6" s="339"/>
      <c r="V6" s="339"/>
      <c r="W6" s="339"/>
      <c r="X6" s="339"/>
      <c r="Y6" s="339"/>
      <c r="Z6" s="339"/>
      <c r="AA6" s="339"/>
      <c r="AB6" s="339"/>
      <c r="AC6" s="339"/>
      <c r="AD6" s="339"/>
      <c r="AE6" s="339"/>
      <c r="AF6" s="339"/>
      <c r="AG6" s="339"/>
      <c r="AH6" s="339"/>
      <c r="AI6" s="339"/>
      <c r="AJ6" s="339"/>
      <c r="AK6" s="339"/>
      <c r="AL6" s="339"/>
      <c r="AM6" s="339"/>
      <c r="AN6" s="339"/>
      <c r="AO6" s="339"/>
      <c r="AP6" s="339"/>
      <c r="AQ6" s="339"/>
      <c r="AR6" s="339"/>
      <c r="AS6" s="339"/>
      <c r="AT6" s="339"/>
      <c r="AU6" s="339"/>
      <c r="AV6" s="339"/>
      <c r="AW6" s="339"/>
      <c r="AX6" s="339"/>
      <c r="AY6" s="339"/>
      <c r="AZ6" s="342"/>
      <c r="BA6" s="339"/>
      <c r="BB6" s="339"/>
      <c r="BC6" s="339"/>
      <c r="BD6" s="339"/>
      <c r="BE6" s="339"/>
      <c r="BF6" s="339"/>
      <c r="BG6" s="339"/>
      <c r="BH6" s="339"/>
      <c r="BI6" s="339"/>
    </row>
    <row r="7" spans="1:63" ht="42" customHeight="1" thickBot="1">
      <c r="A7" s="339"/>
      <c r="B7" s="667" t="str">
        <f>'Fields names'!A187</f>
        <v>GTIN NUMBER (Enter every available combination of Style/Option/Colour (if applicable) and list the respective assigned GTIN Numbers)</v>
      </c>
      <c r="C7" s="668"/>
      <c r="D7" s="668"/>
      <c r="E7" s="668"/>
      <c r="F7" s="668"/>
      <c r="G7" s="668"/>
      <c r="H7" s="668"/>
      <c r="I7" s="668"/>
      <c r="J7" s="668"/>
      <c r="K7" s="668"/>
      <c r="L7" s="668"/>
      <c r="M7" s="668"/>
      <c r="N7" s="668"/>
      <c r="O7" s="668"/>
      <c r="P7" s="668"/>
      <c r="Q7" s="668"/>
      <c r="R7" s="668"/>
      <c r="S7" s="668"/>
      <c r="T7" s="668"/>
      <c r="U7" s="668"/>
      <c r="V7" s="668"/>
      <c r="W7" s="669"/>
      <c r="X7" s="343"/>
      <c r="Y7" s="343"/>
      <c r="Z7" s="343"/>
      <c r="AA7" s="343"/>
      <c r="AB7" s="343"/>
      <c r="AC7" s="343"/>
      <c r="AD7" s="343"/>
      <c r="AE7" s="343"/>
      <c r="AF7" s="343"/>
      <c r="AG7" s="343"/>
      <c r="AH7" s="343"/>
      <c r="AI7" s="343"/>
      <c r="AJ7" s="343"/>
      <c r="AK7" s="343"/>
      <c r="AL7" s="343"/>
      <c r="AM7" s="343"/>
      <c r="AN7" s="343"/>
      <c r="AO7" s="343"/>
      <c r="AP7" s="343"/>
      <c r="AQ7" s="343"/>
      <c r="AR7" s="343"/>
      <c r="AS7" s="343"/>
      <c r="AT7" s="343"/>
      <c r="AU7" s="343"/>
      <c r="AV7" s="343"/>
      <c r="AW7" s="343"/>
      <c r="AX7" s="343"/>
      <c r="AY7" s="343"/>
      <c r="AZ7" s="344"/>
      <c r="BA7" s="343"/>
      <c r="BB7" s="343"/>
      <c r="BC7" s="345"/>
      <c r="BD7" s="339"/>
      <c r="BE7" s="339"/>
      <c r="BF7" s="339"/>
      <c r="BG7" s="339"/>
      <c r="BH7" s="339"/>
      <c r="BI7" s="339"/>
    </row>
    <row r="8" spans="1:63" ht="46.9" customHeight="1" thickBot="1">
      <c r="A8" s="339"/>
      <c r="B8" s="405" t="str">
        <f>'Fields names'!A188</f>
        <v>QVC SKU</v>
      </c>
      <c r="C8" s="676" t="str">
        <f>'Fields names'!A189</f>
        <v>Colour</v>
      </c>
      <c r="D8" s="676"/>
      <c r="E8" s="406" t="str">
        <f>'Fields names'!A190</f>
        <v>SIZE</v>
      </c>
      <c r="F8" s="407" t="str">
        <f>'Fields names'!A191</f>
        <v>GTIN Number</v>
      </c>
      <c r="G8" s="408" t="str">
        <f>'Fields names'!A192</f>
        <v>Type</v>
      </c>
      <c r="H8" s="346" t="s">
        <v>1021</v>
      </c>
      <c r="I8" s="408" t="str">
        <f>'Fields names'!A193</f>
        <v>GTIN verification</v>
      </c>
      <c r="J8" s="670" t="s">
        <v>1024</v>
      </c>
      <c r="K8" s="670"/>
      <c r="L8" s="670"/>
      <c r="M8" s="670"/>
      <c r="N8" s="670"/>
      <c r="O8" s="670"/>
      <c r="P8" s="670"/>
      <c r="Q8" s="670"/>
      <c r="R8" s="670"/>
      <c r="S8" s="670"/>
      <c r="T8" s="670"/>
      <c r="U8" s="670"/>
      <c r="V8" s="670"/>
      <c r="W8" s="671"/>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BA8" s="347"/>
      <c r="BB8" s="347"/>
      <c r="BC8" s="347"/>
      <c r="BD8" s="339"/>
      <c r="BE8" s="339"/>
      <c r="BF8" s="339"/>
      <c r="BG8" s="339"/>
      <c r="BH8" s="339"/>
      <c r="BI8" s="339"/>
      <c r="BK8" s="278" t="s">
        <v>1023</v>
      </c>
    </row>
    <row r="9" spans="1:63" s="360" customFormat="1" ht="21.5" hidden="1" thickBot="1">
      <c r="A9" s="349"/>
      <c r="B9" s="350"/>
      <c r="C9" s="351"/>
      <c r="D9" s="351"/>
      <c r="E9" s="351"/>
      <c r="F9" s="352"/>
      <c r="G9" s="353"/>
      <c r="H9" s="354"/>
      <c r="I9" s="355"/>
      <c r="J9" s="356">
        <v>1</v>
      </c>
      <c r="K9" s="356">
        <v>2</v>
      </c>
      <c r="L9" s="356">
        <v>3</v>
      </c>
      <c r="M9" s="356">
        <v>4</v>
      </c>
      <c r="N9" s="356">
        <v>5</v>
      </c>
      <c r="O9" s="356">
        <v>6</v>
      </c>
      <c r="P9" s="356">
        <v>7</v>
      </c>
      <c r="Q9" s="356">
        <v>8</v>
      </c>
      <c r="R9" s="356">
        <v>9</v>
      </c>
      <c r="S9" s="356">
        <v>10</v>
      </c>
      <c r="T9" s="356">
        <v>11</v>
      </c>
      <c r="U9" s="356">
        <v>12</v>
      </c>
      <c r="V9" s="356">
        <v>13</v>
      </c>
      <c r="W9" s="357"/>
      <c r="X9" s="358"/>
      <c r="Y9" s="358"/>
      <c r="Z9" s="358"/>
      <c r="AA9" s="358"/>
      <c r="AB9" s="358"/>
      <c r="AC9" s="358"/>
      <c r="AD9" s="358"/>
      <c r="AE9" s="358"/>
      <c r="AF9" s="358"/>
      <c r="AG9" s="358"/>
      <c r="AH9" s="358"/>
      <c r="AI9" s="358"/>
      <c r="AJ9" s="358"/>
      <c r="AK9" s="358"/>
      <c r="AL9" s="358"/>
      <c r="AM9" s="358"/>
      <c r="AN9" s="358"/>
      <c r="AO9" s="358"/>
      <c r="AP9" s="358"/>
      <c r="AQ9" s="358"/>
      <c r="AR9" s="358"/>
      <c r="AS9" s="358"/>
      <c r="AT9" s="358"/>
      <c r="AU9" s="358"/>
      <c r="AV9" s="358"/>
      <c r="AW9" s="358"/>
      <c r="AX9" s="358"/>
      <c r="AY9" s="358"/>
      <c r="AZ9" s="359"/>
      <c r="BA9" s="358"/>
      <c r="BB9" s="358"/>
      <c r="BC9" s="358"/>
      <c r="BD9" s="349"/>
      <c r="BE9" s="349"/>
      <c r="BF9" s="349"/>
      <c r="BG9" s="349"/>
      <c r="BH9" s="349"/>
      <c r="BI9" s="349"/>
      <c r="BK9" s="278" t="s">
        <v>1017</v>
      </c>
    </row>
    <row r="10" spans="1:63" ht="36" customHeight="1">
      <c r="A10" s="339"/>
      <c r="B10" s="260"/>
      <c r="C10" s="674"/>
      <c r="D10" s="675"/>
      <c r="E10" s="261"/>
      <c r="F10" s="262"/>
      <c r="G10" s="258" t="s">
        <v>1023</v>
      </c>
      <c r="H10" s="409" t="b">
        <f>EXACT(V10,AX10)</f>
        <v>1</v>
      </c>
      <c r="I10" s="410" t="str">
        <f>IF(G10="Select type","--", IF(H10=TRUE,"OK","NOT OK"))</f>
        <v>--</v>
      </c>
      <c r="J10" s="411">
        <f>IF($G10="EAN",LEFT($F10,1),IF($G10="ISBN",LEFT($F10,1),IF($G10="UPC",0,0)))</f>
        <v>0</v>
      </c>
      <c r="K10" s="411">
        <f>IF($G10="EAN",MID($F10,2,1),IF($G10="UPC",MID($F10,1,1),IF($G10="ISBN",MID($F10,2,1),0)))</f>
        <v>0</v>
      </c>
      <c r="L10" s="411">
        <f>IF($G10="EAN",MID($F10,3,1),IF($G10="UPC",MID($F10,2,1),IF($G10="ISBN",MID($F10,3,1),0)))</f>
        <v>0</v>
      </c>
      <c r="M10" s="411">
        <f>IF($G10="EAN",MID($F10,4,1),IF($G10="UPC",MID($F10,3,1),IF($G10="ISBN",MID($F10,4,1),0)))</f>
        <v>0</v>
      </c>
      <c r="N10" s="411">
        <f>IF($G10="EAN",MID($F10,5,1),IF($G10="UPC",MID($F10,4,1),IF($G10="ISBN",MID($F10,5,1),0)))</f>
        <v>0</v>
      </c>
      <c r="O10" s="411">
        <f>IF($G10="EAN",MID($F10,6,1),IF($G10="UPC",MID($F10,5,1),IF($G10="ISBN",MID($F10,6,1),0)))</f>
        <v>0</v>
      </c>
      <c r="P10" s="411">
        <f>IF($G10="EAN",MID($F10,7,1),IF($G10="UPC",MID($F10,6,1),IF($G10="JAN",MID($F10,1,1),IF($G10="ISBN",MID($F10,7,1),0))))</f>
        <v>0</v>
      </c>
      <c r="Q10" s="411">
        <f>IF($G10="EAN",MID($F10,8,1),IF($G10="UPC",MID($F10,7,1),IF($G10="JAN",MID($F10,2,1),IF($G10="ISBN",MID($F10,8,1),0))))</f>
        <v>0</v>
      </c>
      <c r="R10" s="411">
        <f>IF($G10="EAN",MID($F10,9,1),IF($G10="UPC",MID($F10,8,1),IF($G10="JAN",MID($F10,3,1),IF($G10="ISBN",MID($F10,9,1),0))))</f>
        <v>0</v>
      </c>
      <c r="S10" s="411">
        <f>IF($G10="EAN",MID($F10,10,1),IF($G10="UPC",MID($F10,9,1),IF($G10="JAN",MID($F10,4,1),IF($G10="ISBN",MID($F10,10,1),0))))</f>
        <v>0</v>
      </c>
      <c r="T10" s="411">
        <f>IF($G10="EAN",MID($F10,11,1),IF($G10="UPC",MID($F10,10,1),IF($G10="JAN",MID($F10,5,1),IF($G10="ISBN",MID($F10,11,1),0))))</f>
        <v>0</v>
      </c>
      <c r="U10" s="411">
        <f>IF($G10="EAN",MID($F10,12,1),IF($G10="UPC",MID($F10,11,1),IF($G10="JAN",MID($F10,6,1),IF($G10="ISBN",MID($F10,12,1),0))))</f>
        <v>0</v>
      </c>
      <c r="V10" s="411">
        <f>IF($G10="EAN",MID($F10,13,1),IF($G10="UPC",MID($F10,12,1),IF($G10="JAN",MID($F10,7,1),IF($G10="ISBN",MID($F10,13,1),0))))</f>
        <v>0</v>
      </c>
      <c r="W10" s="361">
        <v>1</v>
      </c>
      <c r="X10" s="278">
        <v>3</v>
      </c>
      <c r="Y10" s="278">
        <v>1</v>
      </c>
      <c r="Z10" s="278">
        <v>3</v>
      </c>
      <c r="AA10" s="278">
        <v>1</v>
      </c>
      <c r="AB10" s="278">
        <v>3</v>
      </c>
      <c r="AC10" s="278">
        <v>1</v>
      </c>
      <c r="AD10" s="278">
        <v>3</v>
      </c>
      <c r="AE10" s="278">
        <v>1</v>
      </c>
      <c r="AF10" s="278">
        <v>3</v>
      </c>
      <c r="AG10" s="278">
        <v>1</v>
      </c>
      <c r="AH10" s="278">
        <v>3</v>
      </c>
      <c r="AI10" s="362"/>
      <c r="AJ10">
        <f t="shared" ref="AJ10:AU12" si="0">J10*W10</f>
        <v>0</v>
      </c>
      <c r="AK10">
        <f t="shared" si="0"/>
        <v>0</v>
      </c>
      <c r="AL10">
        <f t="shared" si="0"/>
        <v>0</v>
      </c>
      <c r="AM10">
        <f t="shared" si="0"/>
        <v>0</v>
      </c>
      <c r="AN10">
        <f t="shared" si="0"/>
        <v>0</v>
      </c>
      <c r="AO10">
        <f t="shared" si="0"/>
        <v>0</v>
      </c>
      <c r="AP10">
        <f t="shared" si="0"/>
        <v>0</v>
      </c>
      <c r="AQ10">
        <f t="shared" si="0"/>
        <v>0</v>
      </c>
      <c r="AR10">
        <f t="shared" si="0"/>
        <v>0</v>
      </c>
      <c r="AS10">
        <f t="shared" si="0"/>
        <v>0</v>
      </c>
      <c r="AT10">
        <f t="shared" si="0"/>
        <v>0</v>
      </c>
      <c r="AU10">
        <f t="shared" si="0"/>
        <v>0</v>
      </c>
      <c r="AV10" s="415">
        <f>SUM(AJ10:AU10)</f>
        <v>0</v>
      </c>
      <c r="AW10" s="415">
        <f>ROUNDUP(AV10,-1)</f>
        <v>0</v>
      </c>
      <c r="AX10" s="416">
        <f>AW10-AV10</f>
        <v>0</v>
      </c>
      <c r="AY10" s="416">
        <f>AX10-V10</f>
        <v>0</v>
      </c>
      <c r="BA10" s="49"/>
      <c r="BB10" s="25"/>
      <c r="BC10" s="25"/>
      <c r="BD10" s="339"/>
      <c r="BE10" s="673" t="str">
        <f>instructions!A88</f>
        <v>&lt;== The GTIN (Global Trade Item Number) colloquially known as EAN, allows a worldwide product Identification.
The allocation is conducted by the GS1 – organisation of each country.
Several different types of ID numbers are considered to be a GTIN. 
Use the “GTIN NUMBER” column to submit any of the following types of numbers: 
• UPC (in North America/GTIN-12): 12-digit number (convert 8-digit UPC-E codes to 12-digit codes)
• EAN (in Europe/GTIN-13): 13-digit number
• JAN (in Japan/GTIN-13): 8- or 13-digit number
• ISBN (for books): 13-digit number (convert ISBN-10 to ISBN-13). If you have both, include only the 13-digit number. Please do not include the dashes.
-- UPC and JAN will be automatically converted into 13 digits by adding "0"--
Please specify the type of GTIN in the data filed “Type” to allow the GTIN verification.</v>
      </c>
      <c r="BF10" s="673"/>
      <c r="BG10" s="673"/>
      <c r="BH10" s="673"/>
      <c r="BI10" s="673"/>
      <c r="BK10" s="278" t="s">
        <v>1018</v>
      </c>
    </row>
    <row r="11" spans="1:63" ht="36" customHeight="1">
      <c r="A11" s="339"/>
      <c r="B11" s="260"/>
      <c r="C11" s="666"/>
      <c r="D11" s="666"/>
      <c r="E11" s="263"/>
      <c r="F11" s="264"/>
      <c r="G11" s="258" t="s">
        <v>1023</v>
      </c>
      <c r="H11" s="409" t="b">
        <f>EXACT(V11,AX11)</f>
        <v>1</v>
      </c>
      <c r="I11" s="410" t="str">
        <f>IF(G11="Select type","--", IF(H11=TRUE,"OK","NOT OK"))</f>
        <v>--</v>
      </c>
      <c r="J11" s="411">
        <f>IF($G11="EAN",LEFT($F11,1),IF($G11="ISBN",LEFT($F11,1),IF($G11="UPC",0,0)))</f>
        <v>0</v>
      </c>
      <c r="K11" s="411">
        <f>IF($G11="EAN",MID($F11,2,1),IF($G11="UPC",MID($F11,1,1),IF($G11="ISBN",MID($F11,2,1),0)))</f>
        <v>0</v>
      </c>
      <c r="L11" s="411">
        <f>IF($G11="EAN",MID($F11,3,1),IF($G11="UPC",MID($F11,2,1),IF($G11="ISBN",MID($F11,3,1),0)))</f>
        <v>0</v>
      </c>
      <c r="M11" s="411">
        <f>IF($G11="EAN",MID($F11,4,1),IF($G11="UPC",MID($F11,3,1),IF($G11="ISBN",MID($F11,4,1),0)))</f>
        <v>0</v>
      </c>
      <c r="N11" s="411">
        <f>IF($G11="EAN",MID($F11,5,1),IF($G11="UPC",MID($F11,4,1),IF($G11="ISBN",MID($F11,5,1),0)))</f>
        <v>0</v>
      </c>
      <c r="O11" s="411">
        <f>IF($G11="EAN",MID($F11,6,1),IF($G11="UPC",MID($F11,5,1),IF($G11="ISBN",MID($F11,6,1),0)))</f>
        <v>0</v>
      </c>
      <c r="P11" s="411">
        <f>IF($G11="EAN",MID($F11,7,1),IF($G11="UPC",MID($F11,6,1),IF($G11="JAN",MID($F11,1,1),IF($G11="ISBN",MID($F11,7,1),0))))</f>
        <v>0</v>
      </c>
      <c r="Q11" s="411">
        <f>IF($G11="EAN",MID($F11,8,1),IF($G11="UPC",MID($F11,7,1),IF($G11="JAN",MID($F11,2,1),IF($G11="ISBN",MID($F11,8,1),0))))</f>
        <v>0</v>
      </c>
      <c r="R11" s="411">
        <f>IF($G11="EAN",MID($F11,9,1),IF($G11="UPC",MID($F11,8,1),IF($G11="JAN",MID($F11,3,1),IF($G11="ISBN",MID($F11,9,1),0))))</f>
        <v>0</v>
      </c>
      <c r="S11" s="411">
        <f>IF($G11="EAN",MID($F11,10,1),IF($G11="UPC",MID($F11,9,1),IF($G11="JAN",MID($F11,4,1),IF($G11="ISBN",MID($F11,10,1),0))))</f>
        <v>0</v>
      </c>
      <c r="T11" s="411">
        <f>IF($G11="EAN",MID($F11,11,1),IF($G11="UPC",MID($F11,10,1),IF($G11="JAN",MID($F11,5,1),IF($G11="ISBN",MID($F11,11,1),0))))</f>
        <v>0</v>
      </c>
      <c r="U11" s="411">
        <f>IF($G11="EAN",MID($F11,12,1),IF($G11="UPC",MID($F11,11,1),IF($G11="JAN",MID($F11,6,1),IF($G11="ISBN",MID($F11,12,1),0))))</f>
        <v>0</v>
      </c>
      <c r="V11" s="411">
        <f>IF($G11="EAN",MID($F11,13,1),IF($G11="UPC",MID($F11,12,1),IF($G11="JAN",MID($F11,7,1),IF($G11="ISBN",MID($F11,13,1),0))))</f>
        <v>0</v>
      </c>
      <c r="W11" s="361">
        <v>1</v>
      </c>
      <c r="X11" s="278">
        <v>3</v>
      </c>
      <c r="Y11" s="278">
        <v>1</v>
      </c>
      <c r="Z11" s="278">
        <v>3</v>
      </c>
      <c r="AA11" s="278">
        <v>1</v>
      </c>
      <c r="AB11" s="278">
        <v>3</v>
      </c>
      <c r="AC11" s="278">
        <v>1</v>
      </c>
      <c r="AD11" s="278">
        <v>3</v>
      </c>
      <c r="AE11" s="278">
        <v>1</v>
      </c>
      <c r="AF11" s="278">
        <v>3</v>
      </c>
      <c r="AG11" s="278">
        <v>1</v>
      </c>
      <c r="AH11" s="278">
        <v>3</v>
      </c>
      <c r="AI11" s="362"/>
      <c r="AJ11">
        <f t="shared" si="0"/>
        <v>0</v>
      </c>
      <c r="AK11">
        <f t="shared" si="0"/>
        <v>0</v>
      </c>
      <c r="AL11">
        <f t="shared" si="0"/>
        <v>0</v>
      </c>
      <c r="AM11">
        <f t="shared" si="0"/>
        <v>0</v>
      </c>
      <c r="AN11">
        <f t="shared" si="0"/>
        <v>0</v>
      </c>
      <c r="AO11">
        <f t="shared" si="0"/>
        <v>0</v>
      </c>
      <c r="AP11">
        <f t="shared" si="0"/>
        <v>0</v>
      </c>
      <c r="AQ11">
        <f t="shared" si="0"/>
        <v>0</v>
      </c>
      <c r="AR11">
        <f t="shared" si="0"/>
        <v>0</v>
      </c>
      <c r="AS11">
        <f t="shared" si="0"/>
        <v>0</v>
      </c>
      <c r="AT11">
        <f t="shared" si="0"/>
        <v>0</v>
      </c>
      <c r="AU11">
        <f t="shared" si="0"/>
        <v>0</v>
      </c>
      <c r="AV11" s="415">
        <f>SUM(AJ11:AU11)</f>
        <v>0</v>
      </c>
      <c r="AW11" s="415">
        <f>ROUNDUP(AV11,-1)</f>
        <v>0</v>
      </c>
      <c r="AX11" s="416">
        <f>AW11-AV11</f>
        <v>0</v>
      </c>
      <c r="AY11" s="416">
        <f>AX11-V11</f>
        <v>0</v>
      </c>
      <c r="BA11" s="26" t="s">
        <v>1022</v>
      </c>
      <c r="BB11" s="26"/>
      <c r="BC11" s="27"/>
      <c r="BD11" s="339"/>
      <c r="BE11" s="673"/>
      <c r="BF11" s="673"/>
      <c r="BG11" s="673"/>
      <c r="BH11" s="673"/>
      <c r="BI11" s="673"/>
      <c r="BK11" s="278" t="s">
        <v>1019</v>
      </c>
    </row>
    <row r="12" spans="1:63" ht="36" customHeight="1">
      <c r="A12" s="339"/>
      <c r="B12" s="260"/>
      <c r="C12" s="666"/>
      <c r="D12" s="666"/>
      <c r="E12" s="263"/>
      <c r="F12" s="264"/>
      <c r="G12" s="258" t="s">
        <v>1023</v>
      </c>
      <c r="H12" s="409" t="b">
        <f>EXACT(V12,AX12)</f>
        <v>1</v>
      </c>
      <c r="I12" s="410" t="str">
        <f>IF(G12="Select type","--", IF(H12=TRUE,"OK","NOT OK"))</f>
        <v>--</v>
      </c>
      <c r="J12" s="411">
        <f>IF($G12="EAN",LEFT($F12,1),IF($G12="ISBN",LEFT($F12,1),IF($G12="UPC",0,0)))</f>
        <v>0</v>
      </c>
      <c r="K12" s="411">
        <f>IF($G12="EAN",MID($F12,2,1),IF($G12="UPC",MID($F12,1,1),IF($G12="ISBN",MID($F12,2,1),0)))</f>
        <v>0</v>
      </c>
      <c r="L12" s="411">
        <f>IF($G12="EAN",MID($F12,3,1),IF($G12="UPC",MID($F12,2,1),IF($G12="ISBN",MID($F12,3,1),0)))</f>
        <v>0</v>
      </c>
      <c r="M12" s="411">
        <f>IF($G12="EAN",MID($F12,4,1),IF($G12="UPC",MID($F12,3,1),IF($G12="ISBN",MID($F12,4,1),0)))</f>
        <v>0</v>
      </c>
      <c r="N12" s="411">
        <f>IF($G12="EAN",MID($F12,5,1),IF($G12="UPC",MID($F12,4,1),IF($G12="ISBN",MID($F12,5,1),0)))</f>
        <v>0</v>
      </c>
      <c r="O12" s="411">
        <f>IF($G12="EAN",MID($F12,6,1),IF($G12="UPC",MID($F12,5,1),IF($G12="ISBN",MID($F12,6,1),0)))</f>
        <v>0</v>
      </c>
      <c r="P12" s="411">
        <f>IF($G12="EAN",MID($F12,7,1),IF($G12="UPC",MID($F12,6,1),IF($G12="JAN",MID($F12,1,1),IF($G12="ISBN",MID($F12,7,1),0))))</f>
        <v>0</v>
      </c>
      <c r="Q12" s="411">
        <f>IF($G12="EAN",MID($F12,8,1),IF($G12="UPC",MID($F12,7,1),IF($G12="JAN",MID($F12,2,1),IF($G12="ISBN",MID($F12,8,1),0))))</f>
        <v>0</v>
      </c>
      <c r="R12" s="411">
        <f>IF($G12="EAN",MID($F12,9,1),IF($G12="UPC",MID($F12,8,1),IF($G12="JAN",MID($F12,3,1),IF($G12="ISBN",MID($F12,9,1),0))))</f>
        <v>0</v>
      </c>
      <c r="S12" s="411">
        <f>IF($G12="EAN",MID($F12,10,1),IF($G12="UPC",MID($F12,9,1),IF($G12="JAN",MID($F12,4,1),IF($G12="ISBN",MID($F12,10,1),0))))</f>
        <v>0</v>
      </c>
      <c r="T12" s="411">
        <f>IF($G12="EAN",MID($F12,11,1),IF($G12="UPC",MID($F12,10,1),IF($G12="JAN",MID($F12,5,1),IF($G12="ISBN",MID($F12,11,1),0))))</f>
        <v>0</v>
      </c>
      <c r="U12" s="411">
        <f>IF($G12="EAN",MID($F12,12,1),IF($G12="UPC",MID($F12,11,1),IF($G12="JAN",MID($F12,6,1),IF($G12="ISBN",MID($F12,12,1),0))))</f>
        <v>0</v>
      </c>
      <c r="V12" s="411">
        <f>IF($G12="EAN",MID($F12,13,1),IF($G12="UPC",MID($F12,12,1),IF($G12="JAN",MID($F12,7,1),IF($G12="ISBN",MID($F12,13,1),0))))</f>
        <v>0</v>
      </c>
      <c r="W12" s="361">
        <v>1</v>
      </c>
      <c r="X12" s="278">
        <v>3</v>
      </c>
      <c r="Y12" s="278">
        <v>1</v>
      </c>
      <c r="Z12" s="278">
        <v>3</v>
      </c>
      <c r="AA12" s="278">
        <v>1</v>
      </c>
      <c r="AB12" s="278">
        <v>3</v>
      </c>
      <c r="AC12" s="278">
        <v>1</v>
      </c>
      <c r="AD12" s="278">
        <v>3</v>
      </c>
      <c r="AE12" s="278">
        <v>1</v>
      </c>
      <c r="AF12" s="278">
        <v>3</v>
      </c>
      <c r="AG12" s="278">
        <v>1</v>
      </c>
      <c r="AH12" s="278">
        <v>3</v>
      </c>
      <c r="AI12" s="362"/>
      <c r="AJ12">
        <f t="shared" si="0"/>
        <v>0</v>
      </c>
      <c r="AK12">
        <f t="shared" si="0"/>
        <v>0</v>
      </c>
      <c r="AL12">
        <f t="shared" si="0"/>
        <v>0</v>
      </c>
      <c r="AM12">
        <f t="shared" si="0"/>
        <v>0</v>
      </c>
      <c r="AN12">
        <f t="shared" si="0"/>
        <v>0</v>
      </c>
      <c r="AO12">
        <f t="shared" si="0"/>
        <v>0</v>
      </c>
      <c r="AP12">
        <f t="shared" si="0"/>
        <v>0</v>
      </c>
      <c r="AQ12">
        <f t="shared" si="0"/>
        <v>0</v>
      </c>
      <c r="AR12">
        <f t="shared" si="0"/>
        <v>0</v>
      </c>
      <c r="AS12">
        <f t="shared" si="0"/>
        <v>0</v>
      </c>
      <c r="AT12">
        <f t="shared" si="0"/>
        <v>0</v>
      </c>
      <c r="AU12">
        <f t="shared" si="0"/>
        <v>0</v>
      </c>
      <c r="AV12" s="415">
        <f>SUM(AJ12:AU12)</f>
        <v>0</v>
      </c>
      <c r="AW12" s="415">
        <f>ROUNDUP(AV12,-1)</f>
        <v>0</v>
      </c>
      <c r="AX12" s="416">
        <f>AW12-AV12</f>
        <v>0</v>
      </c>
      <c r="AY12" s="416">
        <f>AX12-V12</f>
        <v>0</v>
      </c>
      <c r="BA12" s="26"/>
      <c r="BB12" s="26"/>
      <c r="BC12" s="27"/>
      <c r="BD12" s="339"/>
      <c r="BE12" s="673"/>
      <c r="BF12" s="673"/>
      <c r="BG12" s="673"/>
      <c r="BH12" s="673"/>
      <c r="BI12" s="673"/>
      <c r="BK12" s="278" t="s">
        <v>1020</v>
      </c>
    </row>
    <row r="13" spans="1:63" ht="36" customHeight="1">
      <c r="A13" s="339"/>
      <c r="B13" s="260"/>
      <c r="C13" s="666"/>
      <c r="D13" s="666"/>
      <c r="E13" s="263"/>
      <c r="F13" s="265"/>
      <c r="G13" s="258" t="s">
        <v>1023</v>
      </c>
      <c r="H13" s="409" t="b">
        <f t="shared" ref="H13:H74" si="1">EXACT(V13,AX13)</f>
        <v>1</v>
      </c>
      <c r="I13" s="410" t="str">
        <f t="shared" ref="I13:I74" si="2">IF(G13="Select type","--", IF(H13=TRUE,"OK","NOT OK"))</f>
        <v>--</v>
      </c>
      <c r="J13" s="411">
        <f t="shared" ref="J13:J74" si="3">IF($G13="EAN",LEFT($F13,1),IF($G13="ISBN",LEFT($F13,1),IF($G13="UPC",0,0)))</f>
        <v>0</v>
      </c>
      <c r="K13" s="411">
        <f t="shared" ref="K13:K74" si="4">IF($G13="EAN",MID($F13,2,1),IF($G13="UPC",MID($F13,1,1),IF($G13="ISBN",MID($F13,2,1),0)))</f>
        <v>0</v>
      </c>
      <c r="L13" s="411">
        <f t="shared" ref="L13:L74" si="5">IF($G13="EAN",MID($F13,3,1),IF($G13="UPC",MID($F13,2,1),IF($G13="ISBN",MID($F13,3,1),0)))</f>
        <v>0</v>
      </c>
      <c r="M13" s="411">
        <f t="shared" ref="M13:M74" si="6">IF($G13="EAN",MID($F13,4,1),IF($G13="UPC",MID($F13,3,1),IF($G13="ISBN",MID($F13,4,1),0)))</f>
        <v>0</v>
      </c>
      <c r="N13" s="411">
        <f t="shared" ref="N13:N74" si="7">IF($G13="EAN",MID($F13,5,1),IF($G13="UPC",MID($F13,4,1),IF($G13="ISBN",MID($F13,5,1),0)))</f>
        <v>0</v>
      </c>
      <c r="O13" s="411">
        <f t="shared" ref="O13:O74" si="8">IF($G13="EAN",MID($F13,6,1),IF($G13="UPC",MID($F13,5,1),IF($G13="ISBN",MID($F13,6,1),0)))</f>
        <v>0</v>
      </c>
      <c r="P13" s="411">
        <f>IF($G13="EAN",MID($F13,7,1),IF($G13="UPC",MID($F13,6,1),IF($G13="JAN",MID($F13,1,1),IF($G13="ISBN",MID($F13,7,1),0))))</f>
        <v>0</v>
      </c>
      <c r="Q13" s="411">
        <f t="shared" ref="Q13:Q74" si="9">IF($G13="EAN",MID($F13,8,1),IF($G13="UPC",MID($F13,7,1),IF($G13="JAN",MID($F13,2,1),IF($G13="ISBN",MID($F13,8,1),0))))</f>
        <v>0</v>
      </c>
      <c r="R13" s="411">
        <f t="shared" ref="R13:R74" si="10">IF($G13="EAN",MID($F13,9,1),IF($G13="UPC",MID($F13,8,1),IF($G13="JAN",MID($F13,3,1),IF($G13="ISBN",MID($F13,9,1),0))))</f>
        <v>0</v>
      </c>
      <c r="S13" s="411">
        <f t="shared" ref="S13:S74" si="11">IF($G13="EAN",MID($F13,10,1),IF($G13="UPC",MID($F13,9,1),IF($G13="JAN",MID($F13,4,1),IF($G13="ISBN",MID($F13,10,1),0))))</f>
        <v>0</v>
      </c>
      <c r="T13" s="411">
        <f t="shared" ref="T13:T74" si="12">IF($G13="EAN",MID($F13,11,1),IF($G13="UPC",MID($F13,10,1),IF($G13="JAN",MID($F13,5,1),IF($G13="ISBN",MID($F13,11,1),0))))</f>
        <v>0</v>
      </c>
      <c r="U13" s="411">
        <f t="shared" ref="U13:U74" si="13">IF($G13="EAN",MID($F13,12,1),IF($G13="UPC",MID($F13,11,1),IF($G13="JAN",MID($F13,6,1),IF($G13="ISBN",MID($F13,12,1),0))))</f>
        <v>0</v>
      </c>
      <c r="V13" s="411">
        <f t="shared" ref="V13:V74" si="14">IF($G13="EAN",MID($F13,13,1),IF($G13="UPC",MID($F13,12,1),IF($G13="JAN",MID($F13,7,1),IF($G13="ISBN",MID($F13,13,1),0))))</f>
        <v>0</v>
      </c>
      <c r="W13" s="361">
        <v>1</v>
      </c>
      <c r="X13" s="278">
        <v>3</v>
      </c>
      <c r="Y13" s="278">
        <v>1</v>
      </c>
      <c r="Z13" s="278">
        <v>3</v>
      </c>
      <c r="AA13" s="278">
        <v>1</v>
      </c>
      <c r="AB13" s="278">
        <v>3</v>
      </c>
      <c r="AC13" s="278">
        <v>1</v>
      </c>
      <c r="AD13" s="278">
        <v>3</v>
      </c>
      <c r="AE13" s="278">
        <v>1</v>
      </c>
      <c r="AF13" s="278">
        <v>3</v>
      </c>
      <c r="AG13" s="278">
        <v>1</v>
      </c>
      <c r="AH13" s="278">
        <v>3</v>
      </c>
      <c r="AI13" s="362"/>
      <c r="AJ13">
        <f t="shared" ref="AJ13:AJ74" si="15">J13*W13</f>
        <v>0</v>
      </c>
      <c r="AK13">
        <f t="shared" ref="AK13:AK74" si="16">K13*X13</f>
        <v>0</v>
      </c>
      <c r="AL13">
        <f t="shared" ref="AL13:AL74" si="17">L13*Y13</f>
        <v>0</v>
      </c>
      <c r="AM13">
        <f t="shared" ref="AM13:AM74" si="18">M13*Z13</f>
        <v>0</v>
      </c>
      <c r="AN13">
        <f t="shared" ref="AN13:AN74" si="19">N13*AA13</f>
        <v>0</v>
      </c>
      <c r="AO13">
        <f t="shared" ref="AO13:AO74" si="20">O13*AB13</f>
        <v>0</v>
      </c>
      <c r="AP13">
        <f t="shared" ref="AP13:AP74" si="21">P13*AC13</f>
        <v>0</v>
      </c>
      <c r="AQ13">
        <f t="shared" ref="AQ13:AQ74" si="22">Q13*AD13</f>
        <v>0</v>
      </c>
      <c r="AR13">
        <f t="shared" ref="AR13:AR74" si="23">R13*AE13</f>
        <v>0</v>
      </c>
      <c r="AS13">
        <f t="shared" ref="AS13:AS74" si="24">S13*AF13</f>
        <v>0</v>
      </c>
      <c r="AT13">
        <f t="shared" ref="AT13:AT74" si="25">T13*AG13</f>
        <v>0</v>
      </c>
      <c r="AU13">
        <f t="shared" ref="AU13:AU74" si="26">U13*AH13</f>
        <v>0</v>
      </c>
      <c r="AV13" s="415">
        <f t="shared" ref="AV13:AV74" si="27">SUM(AJ13:AU13)</f>
        <v>0</v>
      </c>
      <c r="AW13" s="415">
        <f t="shared" ref="AW13:AW74" si="28">ROUNDUP(AV13,-1)</f>
        <v>0</v>
      </c>
      <c r="AX13" s="416">
        <f t="shared" ref="AX13:AX74" si="29">AW13-AV13</f>
        <v>0</v>
      </c>
      <c r="AY13" s="416">
        <f t="shared" ref="AY13:AY74" si="30">AX13-V13</f>
        <v>0</v>
      </c>
      <c r="BA13" s="26"/>
      <c r="BB13" s="26"/>
      <c r="BC13" s="27"/>
      <c r="BD13" s="339"/>
      <c r="BE13" s="673"/>
      <c r="BF13" s="673"/>
      <c r="BG13" s="673"/>
      <c r="BH13" s="673"/>
      <c r="BI13" s="673"/>
    </row>
    <row r="14" spans="1:63" ht="36" customHeight="1">
      <c r="A14" s="339"/>
      <c r="B14" s="266"/>
      <c r="C14" s="666"/>
      <c r="D14" s="666"/>
      <c r="E14" s="263"/>
      <c r="F14" s="265"/>
      <c r="G14" s="258" t="s">
        <v>1023</v>
      </c>
      <c r="H14" s="409" t="b">
        <f t="shared" si="1"/>
        <v>1</v>
      </c>
      <c r="I14" s="410" t="str">
        <f t="shared" si="2"/>
        <v>--</v>
      </c>
      <c r="J14" s="411">
        <f t="shared" si="3"/>
        <v>0</v>
      </c>
      <c r="K14" s="411">
        <f t="shared" si="4"/>
        <v>0</v>
      </c>
      <c r="L14" s="411">
        <f t="shared" si="5"/>
        <v>0</v>
      </c>
      <c r="M14" s="411">
        <f t="shared" si="6"/>
        <v>0</v>
      </c>
      <c r="N14" s="411">
        <f t="shared" si="7"/>
        <v>0</v>
      </c>
      <c r="O14" s="411">
        <f t="shared" si="8"/>
        <v>0</v>
      </c>
      <c r="P14" s="411">
        <f>IF($G14="EAN",MID($F14,7,1),IF($G14="UPC",MID($F14,6,1),IF($G14="JAN",MID($F14,1,1),IF($G14="ISBN",MID($F14,7,1),0))))</f>
        <v>0</v>
      </c>
      <c r="Q14" s="411">
        <f t="shared" si="9"/>
        <v>0</v>
      </c>
      <c r="R14" s="411">
        <f t="shared" si="10"/>
        <v>0</v>
      </c>
      <c r="S14" s="411">
        <f t="shared" si="11"/>
        <v>0</v>
      </c>
      <c r="T14" s="411">
        <f t="shared" si="12"/>
        <v>0</v>
      </c>
      <c r="U14" s="411">
        <f t="shared" si="13"/>
        <v>0</v>
      </c>
      <c r="V14" s="411">
        <f t="shared" si="14"/>
        <v>0</v>
      </c>
      <c r="W14" s="361">
        <v>1</v>
      </c>
      <c r="X14" s="278">
        <v>3</v>
      </c>
      <c r="Y14" s="278">
        <v>1</v>
      </c>
      <c r="Z14" s="278">
        <v>3</v>
      </c>
      <c r="AA14" s="278">
        <v>1</v>
      </c>
      <c r="AB14" s="278">
        <v>3</v>
      </c>
      <c r="AC14" s="278">
        <v>1</v>
      </c>
      <c r="AD14" s="278">
        <v>3</v>
      </c>
      <c r="AE14" s="278">
        <v>1</v>
      </c>
      <c r="AF14" s="278">
        <v>3</v>
      </c>
      <c r="AG14" s="278">
        <v>1</v>
      </c>
      <c r="AH14" s="278">
        <v>3</v>
      </c>
      <c r="AI14" s="362"/>
      <c r="AJ14">
        <f t="shared" si="15"/>
        <v>0</v>
      </c>
      <c r="AK14">
        <f t="shared" si="16"/>
        <v>0</v>
      </c>
      <c r="AL14">
        <f t="shared" si="17"/>
        <v>0</v>
      </c>
      <c r="AM14">
        <f t="shared" si="18"/>
        <v>0</v>
      </c>
      <c r="AN14">
        <f t="shared" si="19"/>
        <v>0</v>
      </c>
      <c r="AO14">
        <f t="shared" si="20"/>
        <v>0</v>
      </c>
      <c r="AP14">
        <f t="shared" si="21"/>
        <v>0</v>
      </c>
      <c r="AQ14">
        <f t="shared" si="22"/>
        <v>0</v>
      </c>
      <c r="AR14">
        <f t="shared" si="23"/>
        <v>0</v>
      </c>
      <c r="AS14">
        <f t="shared" si="24"/>
        <v>0</v>
      </c>
      <c r="AT14">
        <f t="shared" si="25"/>
        <v>0</v>
      </c>
      <c r="AU14">
        <f t="shared" si="26"/>
        <v>0</v>
      </c>
      <c r="AV14" s="415">
        <f t="shared" si="27"/>
        <v>0</v>
      </c>
      <c r="AW14" s="415">
        <f t="shared" si="28"/>
        <v>0</v>
      </c>
      <c r="AX14" s="416">
        <f t="shared" si="29"/>
        <v>0</v>
      </c>
      <c r="AY14" s="416">
        <f t="shared" si="30"/>
        <v>0</v>
      </c>
      <c r="BA14" s="26"/>
      <c r="BB14" s="26"/>
      <c r="BC14" s="27"/>
      <c r="BD14" s="339"/>
      <c r="BE14" s="673"/>
      <c r="BF14" s="673"/>
      <c r="BG14" s="673"/>
      <c r="BH14" s="673"/>
      <c r="BI14" s="673"/>
    </row>
    <row r="15" spans="1:63" ht="36" customHeight="1">
      <c r="A15" s="339"/>
      <c r="B15" s="266"/>
      <c r="C15" s="666"/>
      <c r="D15" s="666"/>
      <c r="E15" s="263"/>
      <c r="F15" s="265"/>
      <c r="G15" s="258" t="s">
        <v>1023</v>
      </c>
      <c r="H15" s="409" t="b">
        <f t="shared" si="1"/>
        <v>1</v>
      </c>
      <c r="I15" s="410" t="str">
        <f t="shared" si="2"/>
        <v>--</v>
      </c>
      <c r="J15" s="411">
        <f t="shared" si="3"/>
        <v>0</v>
      </c>
      <c r="K15" s="411">
        <f t="shared" si="4"/>
        <v>0</v>
      </c>
      <c r="L15" s="411">
        <f t="shared" si="5"/>
        <v>0</v>
      </c>
      <c r="M15" s="411">
        <f t="shared" si="6"/>
        <v>0</v>
      </c>
      <c r="N15" s="411">
        <f t="shared" si="7"/>
        <v>0</v>
      </c>
      <c r="O15" s="411">
        <f t="shared" si="8"/>
        <v>0</v>
      </c>
      <c r="P15" s="411">
        <f t="shared" ref="P15:P78" si="31">IF($G15="EAN",MID($F15,7,1),IF($G15="UPC",MID($F15,6,1),IF($G15="JAN",MID($F15,1,1),IF($G15="ISBN",MID($F15,7,1),0))))</f>
        <v>0</v>
      </c>
      <c r="Q15" s="411">
        <f t="shared" si="9"/>
        <v>0</v>
      </c>
      <c r="R15" s="411">
        <f t="shared" si="10"/>
        <v>0</v>
      </c>
      <c r="S15" s="411">
        <f t="shared" si="11"/>
        <v>0</v>
      </c>
      <c r="T15" s="411">
        <f t="shared" si="12"/>
        <v>0</v>
      </c>
      <c r="U15" s="411">
        <f t="shared" si="13"/>
        <v>0</v>
      </c>
      <c r="V15" s="411">
        <f t="shared" si="14"/>
        <v>0</v>
      </c>
      <c r="W15" s="361">
        <v>1</v>
      </c>
      <c r="X15" s="278">
        <v>3</v>
      </c>
      <c r="Y15" s="278">
        <v>1</v>
      </c>
      <c r="Z15" s="278">
        <v>3</v>
      </c>
      <c r="AA15" s="278">
        <v>1</v>
      </c>
      <c r="AB15" s="278">
        <v>3</v>
      </c>
      <c r="AC15" s="278">
        <v>1</v>
      </c>
      <c r="AD15" s="278">
        <v>3</v>
      </c>
      <c r="AE15" s="278">
        <v>1</v>
      </c>
      <c r="AF15" s="278">
        <v>3</v>
      </c>
      <c r="AG15" s="278">
        <v>1</v>
      </c>
      <c r="AH15" s="278">
        <v>3</v>
      </c>
      <c r="AI15" s="362"/>
      <c r="AJ15">
        <f t="shared" si="15"/>
        <v>0</v>
      </c>
      <c r="AK15">
        <f t="shared" si="16"/>
        <v>0</v>
      </c>
      <c r="AL15">
        <f t="shared" si="17"/>
        <v>0</v>
      </c>
      <c r="AM15">
        <f t="shared" si="18"/>
        <v>0</v>
      </c>
      <c r="AN15">
        <f t="shared" si="19"/>
        <v>0</v>
      </c>
      <c r="AO15">
        <f t="shared" si="20"/>
        <v>0</v>
      </c>
      <c r="AP15">
        <f t="shared" si="21"/>
        <v>0</v>
      </c>
      <c r="AQ15">
        <f t="shared" si="22"/>
        <v>0</v>
      </c>
      <c r="AR15">
        <f t="shared" si="23"/>
        <v>0</v>
      </c>
      <c r="AS15">
        <f t="shared" si="24"/>
        <v>0</v>
      </c>
      <c r="AT15">
        <f t="shared" si="25"/>
        <v>0</v>
      </c>
      <c r="AU15">
        <f t="shared" si="26"/>
        <v>0</v>
      </c>
      <c r="AV15" s="415">
        <f t="shared" si="27"/>
        <v>0</v>
      </c>
      <c r="AW15" s="415">
        <f t="shared" si="28"/>
        <v>0</v>
      </c>
      <c r="AX15" s="416">
        <f t="shared" si="29"/>
        <v>0</v>
      </c>
      <c r="AY15" s="416">
        <f t="shared" si="30"/>
        <v>0</v>
      </c>
      <c r="AZ15" s="278"/>
      <c r="BA15" s="26"/>
      <c r="BB15" s="26"/>
      <c r="BC15" s="27"/>
      <c r="BD15" s="339"/>
      <c r="BE15" s="673"/>
      <c r="BF15" s="673"/>
      <c r="BG15" s="673"/>
      <c r="BH15" s="673"/>
      <c r="BI15" s="673"/>
    </row>
    <row r="16" spans="1:63" ht="36" customHeight="1">
      <c r="A16" s="339"/>
      <c r="B16" s="266"/>
      <c r="C16" s="666"/>
      <c r="D16" s="666"/>
      <c r="E16" s="263"/>
      <c r="F16" s="265"/>
      <c r="G16" s="258" t="s">
        <v>1023</v>
      </c>
      <c r="H16" s="409" t="b">
        <f t="shared" si="1"/>
        <v>1</v>
      </c>
      <c r="I16" s="410" t="str">
        <f t="shared" si="2"/>
        <v>--</v>
      </c>
      <c r="J16" s="411">
        <f t="shared" si="3"/>
        <v>0</v>
      </c>
      <c r="K16" s="411">
        <f t="shared" si="4"/>
        <v>0</v>
      </c>
      <c r="L16" s="411">
        <f t="shared" si="5"/>
        <v>0</v>
      </c>
      <c r="M16" s="411">
        <f t="shared" si="6"/>
        <v>0</v>
      </c>
      <c r="N16" s="411">
        <f t="shared" si="7"/>
        <v>0</v>
      </c>
      <c r="O16" s="411">
        <f t="shared" si="8"/>
        <v>0</v>
      </c>
      <c r="P16" s="411">
        <f t="shared" si="31"/>
        <v>0</v>
      </c>
      <c r="Q16" s="411">
        <f t="shared" si="9"/>
        <v>0</v>
      </c>
      <c r="R16" s="411">
        <f t="shared" si="10"/>
        <v>0</v>
      </c>
      <c r="S16" s="411">
        <f t="shared" si="11"/>
        <v>0</v>
      </c>
      <c r="T16" s="411">
        <f t="shared" si="12"/>
        <v>0</v>
      </c>
      <c r="U16" s="411">
        <f t="shared" si="13"/>
        <v>0</v>
      </c>
      <c r="V16" s="411">
        <f t="shared" si="14"/>
        <v>0</v>
      </c>
      <c r="W16" s="361">
        <v>1</v>
      </c>
      <c r="X16" s="278">
        <v>3</v>
      </c>
      <c r="Y16" s="278">
        <v>1</v>
      </c>
      <c r="Z16" s="278">
        <v>3</v>
      </c>
      <c r="AA16" s="278">
        <v>1</v>
      </c>
      <c r="AB16" s="278">
        <v>3</v>
      </c>
      <c r="AC16" s="278">
        <v>1</v>
      </c>
      <c r="AD16" s="278">
        <v>3</v>
      </c>
      <c r="AE16" s="278">
        <v>1</v>
      </c>
      <c r="AF16" s="278">
        <v>3</v>
      </c>
      <c r="AG16" s="278">
        <v>1</v>
      </c>
      <c r="AH16" s="278">
        <v>3</v>
      </c>
      <c r="AI16" s="362"/>
      <c r="AJ16">
        <f t="shared" si="15"/>
        <v>0</v>
      </c>
      <c r="AK16">
        <f t="shared" si="16"/>
        <v>0</v>
      </c>
      <c r="AL16">
        <f t="shared" si="17"/>
        <v>0</v>
      </c>
      <c r="AM16">
        <f t="shared" si="18"/>
        <v>0</v>
      </c>
      <c r="AN16">
        <f t="shared" si="19"/>
        <v>0</v>
      </c>
      <c r="AO16">
        <f t="shared" si="20"/>
        <v>0</v>
      </c>
      <c r="AP16">
        <f t="shared" si="21"/>
        <v>0</v>
      </c>
      <c r="AQ16">
        <f t="shared" si="22"/>
        <v>0</v>
      </c>
      <c r="AR16">
        <f t="shared" si="23"/>
        <v>0</v>
      </c>
      <c r="AS16">
        <f t="shared" si="24"/>
        <v>0</v>
      </c>
      <c r="AT16">
        <f t="shared" si="25"/>
        <v>0</v>
      </c>
      <c r="AU16">
        <f t="shared" si="26"/>
        <v>0</v>
      </c>
      <c r="AV16" s="415">
        <f t="shared" si="27"/>
        <v>0</v>
      </c>
      <c r="AW16" s="415">
        <f t="shared" si="28"/>
        <v>0</v>
      </c>
      <c r="AX16" s="416">
        <f t="shared" si="29"/>
        <v>0</v>
      </c>
      <c r="AY16" s="416">
        <f t="shared" si="30"/>
        <v>0</v>
      </c>
      <c r="AZ16" s="278"/>
      <c r="BA16" s="26"/>
      <c r="BB16" s="26"/>
      <c r="BC16" s="27"/>
      <c r="BD16" s="339"/>
      <c r="BE16" s="673"/>
      <c r="BF16" s="673"/>
      <c r="BG16" s="673"/>
      <c r="BH16" s="673"/>
      <c r="BI16" s="673"/>
    </row>
    <row r="17" spans="1:61" ht="36" customHeight="1">
      <c r="A17" s="339"/>
      <c r="B17" s="266"/>
      <c r="C17" s="666"/>
      <c r="D17" s="666"/>
      <c r="E17" s="263"/>
      <c r="F17" s="265"/>
      <c r="G17" s="258" t="s">
        <v>1023</v>
      </c>
      <c r="H17" s="409" t="b">
        <f t="shared" si="1"/>
        <v>1</v>
      </c>
      <c r="I17" s="410" t="str">
        <f t="shared" si="2"/>
        <v>--</v>
      </c>
      <c r="J17" s="411">
        <f t="shared" si="3"/>
        <v>0</v>
      </c>
      <c r="K17" s="411">
        <f t="shared" si="4"/>
        <v>0</v>
      </c>
      <c r="L17" s="411">
        <f t="shared" si="5"/>
        <v>0</v>
      </c>
      <c r="M17" s="411">
        <f t="shared" si="6"/>
        <v>0</v>
      </c>
      <c r="N17" s="411">
        <f t="shared" si="7"/>
        <v>0</v>
      </c>
      <c r="O17" s="411">
        <f t="shared" si="8"/>
        <v>0</v>
      </c>
      <c r="P17" s="411">
        <f t="shared" si="31"/>
        <v>0</v>
      </c>
      <c r="Q17" s="411">
        <f t="shared" si="9"/>
        <v>0</v>
      </c>
      <c r="R17" s="411">
        <f t="shared" si="10"/>
        <v>0</v>
      </c>
      <c r="S17" s="411">
        <f t="shared" si="11"/>
        <v>0</v>
      </c>
      <c r="T17" s="411">
        <f t="shared" si="12"/>
        <v>0</v>
      </c>
      <c r="U17" s="411">
        <f t="shared" si="13"/>
        <v>0</v>
      </c>
      <c r="V17" s="411">
        <f t="shared" si="14"/>
        <v>0</v>
      </c>
      <c r="W17" s="361">
        <v>1</v>
      </c>
      <c r="X17" s="278">
        <v>3</v>
      </c>
      <c r="Y17" s="278">
        <v>1</v>
      </c>
      <c r="Z17" s="278">
        <v>3</v>
      </c>
      <c r="AA17" s="278">
        <v>1</v>
      </c>
      <c r="AB17" s="278">
        <v>3</v>
      </c>
      <c r="AC17" s="278">
        <v>1</v>
      </c>
      <c r="AD17" s="278">
        <v>3</v>
      </c>
      <c r="AE17" s="278">
        <v>1</v>
      </c>
      <c r="AF17" s="278">
        <v>3</v>
      </c>
      <c r="AG17" s="278">
        <v>1</v>
      </c>
      <c r="AH17" s="278">
        <v>3</v>
      </c>
      <c r="AI17" s="362"/>
      <c r="AJ17">
        <f t="shared" si="15"/>
        <v>0</v>
      </c>
      <c r="AK17">
        <f t="shared" si="16"/>
        <v>0</v>
      </c>
      <c r="AL17">
        <f t="shared" si="17"/>
        <v>0</v>
      </c>
      <c r="AM17">
        <f t="shared" si="18"/>
        <v>0</v>
      </c>
      <c r="AN17">
        <f t="shared" si="19"/>
        <v>0</v>
      </c>
      <c r="AO17">
        <f t="shared" si="20"/>
        <v>0</v>
      </c>
      <c r="AP17">
        <f t="shared" si="21"/>
        <v>0</v>
      </c>
      <c r="AQ17">
        <f t="shared" si="22"/>
        <v>0</v>
      </c>
      <c r="AR17">
        <f t="shared" si="23"/>
        <v>0</v>
      </c>
      <c r="AS17">
        <f t="shared" si="24"/>
        <v>0</v>
      </c>
      <c r="AT17">
        <f t="shared" si="25"/>
        <v>0</v>
      </c>
      <c r="AU17">
        <f t="shared" si="26"/>
        <v>0</v>
      </c>
      <c r="AV17" s="415">
        <f t="shared" si="27"/>
        <v>0</v>
      </c>
      <c r="AW17" s="415">
        <f t="shared" si="28"/>
        <v>0</v>
      </c>
      <c r="AX17" s="416">
        <f t="shared" si="29"/>
        <v>0</v>
      </c>
      <c r="AY17" s="416">
        <f t="shared" si="30"/>
        <v>0</v>
      </c>
      <c r="AZ17" s="278"/>
      <c r="BA17" s="26"/>
      <c r="BB17" s="26"/>
      <c r="BC17" s="27"/>
      <c r="BD17" s="339"/>
      <c r="BE17" s="673"/>
      <c r="BF17" s="673"/>
      <c r="BG17" s="673"/>
      <c r="BH17" s="673"/>
      <c r="BI17" s="673"/>
    </row>
    <row r="18" spans="1:61" ht="36" customHeight="1">
      <c r="A18" s="339"/>
      <c r="B18" s="266"/>
      <c r="C18" s="666"/>
      <c r="D18" s="666"/>
      <c r="E18" s="263"/>
      <c r="F18" s="265"/>
      <c r="G18" s="258" t="s">
        <v>1023</v>
      </c>
      <c r="H18" s="409" t="b">
        <f t="shared" si="1"/>
        <v>1</v>
      </c>
      <c r="I18" s="410" t="str">
        <f t="shared" si="2"/>
        <v>--</v>
      </c>
      <c r="J18" s="411">
        <f t="shared" si="3"/>
        <v>0</v>
      </c>
      <c r="K18" s="411">
        <f t="shared" si="4"/>
        <v>0</v>
      </c>
      <c r="L18" s="411">
        <f t="shared" si="5"/>
        <v>0</v>
      </c>
      <c r="M18" s="411">
        <f t="shared" si="6"/>
        <v>0</v>
      </c>
      <c r="N18" s="411">
        <f t="shared" si="7"/>
        <v>0</v>
      </c>
      <c r="O18" s="411">
        <f t="shared" si="8"/>
        <v>0</v>
      </c>
      <c r="P18" s="411">
        <f t="shared" si="31"/>
        <v>0</v>
      </c>
      <c r="Q18" s="411">
        <f t="shared" si="9"/>
        <v>0</v>
      </c>
      <c r="R18" s="411">
        <f t="shared" si="10"/>
        <v>0</v>
      </c>
      <c r="S18" s="411">
        <f t="shared" si="11"/>
        <v>0</v>
      </c>
      <c r="T18" s="411">
        <f t="shared" si="12"/>
        <v>0</v>
      </c>
      <c r="U18" s="411">
        <f t="shared" si="13"/>
        <v>0</v>
      </c>
      <c r="V18" s="411">
        <f t="shared" si="14"/>
        <v>0</v>
      </c>
      <c r="W18" s="361">
        <v>1</v>
      </c>
      <c r="X18" s="278">
        <v>3</v>
      </c>
      <c r="Y18" s="278">
        <v>1</v>
      </c>
      <c r="Z18" s="278">
        <v>3</v>
      </c>
      <c r="AA18" s="278">
        <v>1</v>
      </c>
      <c r="AB18" s="278">
        <v>3</v>
      </c>
      <c r="AC18" s="278">
        <v>1</v>
      </c>
      <c r="AD18" s="278">
        <v>3</v>
      </c>
      <c r="AE18" s="278">
        <v>1</v>
      </c>
      <c r="AF18" s="278">
        <v>3</v>
      </c>
      <c r="AG18" s="278">
        <v>1</v>
      </c>
      <c r="AH18" s="278">
        <v>3</v>
      </c>
      <c r="AI18" s="362"/>
      <c r="AJ18">
        <f t="shared" si="15"/>
        <v>0</v>
      </c>
      <c r="AK18">
        <f t="shared" si="16"/>
        <v>0</v>
      </c>
      <c r="AL18">
        <f t="shared" si="17"/>
        <v>0</v>
      </c>
      <c r="AM18">
        <f t="shared" si="18"/>
        <v>0</v>
      </c>
      <c r="AN18">
        <f t="shared" si="19"/>
        <v>0</v>
      </c>
      <c r="AO18">
        <f t="shared" si="20"/>
        <v>0</v>
      </c>
      <c r="AP18">
        <f t="shared" si="21"/>
        <v>0</v>
      </c>
      <c r="AQ18">
        <f t="shared" si="22"/>
        <v>0</v>
      </c>
      <c r="AR18">
        <f t="shared" si="23"/>
        <v>0</v>
      </c>
      <c r="AS18">
        <f t="shared" si="24"/>
        <v>0</v>
      </c>
      <c r="AT18">
        <f t="shared" si="25"/>
        <v>0</v>
      </c>
      <c r="AU18">
        <f t="shared" si="26"/>
        <v>0</v>
      </c>
      <c r="AV18" s="415">
        <f t="shared" si="27"/>
        <v>0</v>
      </c>
      <c r="AW18" s="415">
        <f t="shared" si="28"/>
        <v>0</v>
      </c>
      <c r="AX18" s="416">
        <f t="shared" si="29"/>
        <v>0</v>
      </c>
      <c r="AY18" s="416">
        <f t="shared" si="30"/>
        <v>0</v>
      </c>
      <c r="AZ18" s="278"/>
      <c r="BA18" s="26"/>
      <c r="BB18" s="26"/>
      <c r="BC18" s="27"/>
      <c r="BD18" s="339"/>
      <c r="BE18" s="673"/>
      <c r="BF18" s="673"/>
      <c r="BG18" s="673"/>
      <c r="BH18" s="673"/>
      <c r="BI18" s="673"/>
    </row>
    <row r="19" spans="1:61" ht="36" customHeight="1">
      <c r="A19" s="339"/>
      <c r="B19" s="266"/>
      <c r="C19" s="666"/>
      <c r="D19" s="666"/>
      <c r="E19" s="263"/>
      <c r="F19" s="265"/>
      <c r="G19" s="258" t="s">
        <v>1023</v>
      </c>
      <c r="H19" s="409" t="b">
        <f t="shared" si="1"/>
        <v>1</v>
      </c>
      <c r="I19" s="410" t="str">
        <f t="shared" si="2"/>
        <v>--</v>
      </c>
      <c r="J19" s="411">
        <f t="shared" si="3"/>
        <v>0</v>
      </c>
      <c r="K19" s="411">
        <f t="shared" si="4"/>
        <v>0</v>
      </c>
      <c r="L19" s="411">
        <f t="shared" si="5"/>
        <v>0</v>
      </c>
      <c r="M19" s="411">
        <f t="shared" si="6"/>
        <v>0</v>
      </c>
      <c r="N19" s="411">
        <f t="shared" si="7"/>
        <v>0</v>
      </c>
      <c r="O19" s="411">
        <f t="shared" si="8"/>
        <v>0</v>
      </c>
      <c r="P19" s="411">
        <f t="shared" si="31"/>
        <v>0</v>
      </c>
      <c r="Q19" s="411">
        <f t="shared" si="9"/>
        <v>0</v>
      </c>
      <c r="R19" s="411">
        <f t="shared" si="10"/>
        <v>0</v>
      </c>
      <c r="S19" s="411">
        <f t="shared" si="11"/>
        <v>0</v>
      </c>
      <c r="T19" s="411">
        <f t="shared" si="12"/>
        <v>0</v>
      </c>
      <c r="U19" s="411">
        <f t="shared" si="13"/>
        <v>0</v>
      </c>
      <c r="V19" s="411">
        <f t="shared" si="14"/>
        <v>0</v>
      </c>
      <c r="W19" s="361">
        <v>1</v>
      </c>
      <c r="X19" s="278">
        <v>3</v>
      </c>
      <c r="Y19" s="278">
        <v>1</v>
      </c>
      <c r="Z19" s="278">
        <v>3</v>
      </c>
      <c r="AA19" s="278">
        <v>1</v>
      </c>
      <c r="AB19" s="278">
        <v>3</v>
      </c>
      <c r="AC19" s="278">
        <v>1</v>
      </c>
      <c r="AD19" s="278">
        <v>3</v>
      </c>
      <c r="AE19" s="278">
        <v>1</v>
      </c>
      <c r="AF19" s="278">
        <v>3</v>
      </c>
      <c r="AG19" s="278">
        <v>1</v>
      </c>
      <c r="AH19" s="278">
        <v>3</v>
      </c>
      <c r="AI19" s="362"/>
      <c r="AJ19">
        <f t="shared" si="15"/>
        <v>0</v>
      </c>
      <c r="AK19">
        <f t="shared" si="16"/>
        <v>0</v>
      </c>
      <c r="AL19">
        <f t="shared" si="17"/>
        <v>0</v>
      </c>
      <c r="AM19">
        <f t="shared" si="18"/>
        <v>0</v>
      </c>
      <c r="AN19">
        <f t="shared" si="19"/>
        <v>0</v>
      </c>
      <c r="AO19">
        <f t="shared" si="20"/>
        <v>0</v>
      </c>
      <c r="AP19">
        <f t="shared" si="21"/>
        <v>0</v>
      </c>
      <c r="AQ19">
        <f t="shared" si="22"/>
        <v>0</v>
      </c>
      <c r="AR19">
        <f t="shared" si="23"/>
        <v>0</v>
      </c>
      <c r="AS19">
        <f t="shared" si="24"/>
        <v>0</v>
      </c>
      <c r="AT19">
        <f t="shared" si="25"/>
        <v>0</v>
      </c>
      <c r="AU19">
        <f t="shared" si="26"/>
        <v>0</v>
      </c>
      <c r="AV19" s="415">
        <f t="shared" si="27"/>
        <v>0</v>
      </c>
      <c r="AW19" s="415">
        <f t="shared" si="28"/>
        <v>0</v>
      </c>
      <c r="AX19" s="416">
        <f t="shared" si="29"/>
        <v>0</v>
      </c>
      <c r="AY19" s="416">
        <f t="shared" si="30"/>
        <v>0</v>
      </c>
      <c r="AZ19" s="278"/>
      <c r="BA19" s="26"/>
      <c r="BB19" s="26"/>
      <c r="BC19" s="27"/>
      <c r="BD19" s="339"/>
      <c r="BE19" s="363"/>
      <c r="BF19" s="363"/>
      <c r="BG19" s="363"/>
      <c r="BH19" s="363"/>
      <c r="BI19" s="363"/>
    </row>
    <row r="20" spans="1:61" ht="36" customHeight="1">
      <c r="A20" s="339"/>
      <c r="B20" s="266"/>
      <c r="C20" s="666"/>
      <c r="D20" s="666"/>
      <c r="E20" s="263"/>
      <c r="F20" s="265"/>
      <c r="G20" s="258" t="s">
        <v>1023</v>
      </c>
      <c r="H20" s="409" t="b">
        <f t="shared" si="1"/>
        <v>1</v>
      </c>
      <c r="I20" s="410" t="str">
        <f t="shared" si="2"/>
        <v>--</v>
      </c>
      <c r="J20" s="411">
        <f t="shared" si="3"/>
        <v>0</v>
      </c>
      <c r="K20" s="411">
        <f t="shared" si="4"/>
        <v>0</v>
      </c>
      <c r="L20" s="411">
        <f t="shared" si="5"/>
        <v>0</v>
      </c>
      <c r="M20" s="411">
        <f t="shared" si="6"/>
        <v>0</v>
      </c>
      <c r="N20" s="411">
        <f t="shared" si="7"/>
        <v>0</v>
      </c>
      <c r="O20" s="411">
        <f t="shared" si="8"/>
        <v>0</v>
      </c>
      <c r="P20" s="411">
        <f t="shared" si="31"/>
        <v>0</v>
      </c>
      <c r="Q20" s="411">
        <f t="shared" si="9"/>
        <v>0</v>
      </c>
      <c r="R20" s="411">
        <f t="shared" si="10"/>
        <v>0</v>
      </c>
      <c r="S20" s="411">
        <f t="shared" si="11"/>
        <v>0</v>
      </c>
      <c r="T20" s="411">
        <f t="shared" si="12"/>
        <v>0</v>
      </c>
      <c r="U20" s="411">
        <f t="shared" si="13"/>
        <v>0</v>
      </c>
      <c r="V20" s="411">
        <f t="shared" si="14"/>
        <v>0</v>
      </c>
      <c r="W20" s="361">
        <v>1</v>
      </c>
      <c r="X20" s="278">
        <v>3</v>
      </c>
      <c r="Y20" s="278">
        <v>1</v>
      </c>
      <c r="Z20" s="278">
        <v>3</v>
      </c>
      <c r="AA20" s="278">
        <v>1</v>
      </c>
      <c r="AB20" s="278">
        <v>3</v>
      </c>
      <c r="AC20" s="278">
        <v>1</v>
      </c>
      <c r="AD20" s="278">
        <v>3</v>
      </c>
      <c r="AE20" s="278">
        <v>1</v>
      </c>
      <c r="AF20" s="278">
        <v>3</v>
      </c>
      <c r="AG20" s="278">
        <v>1</v>
      </c>
      <c r="AH20" s="278">
        <v>3</v>
      </c>
      <c r="AI20" s="362"/>
      <c r="AJ20">
        <f t="shared" si="15"/>
        <v>0</v>
      </c>
      <c r="AK20">
        <f t="shared" si="16"/>
        <v>0</v>
      </c>
      <c r="AL20">
        <f t="shared" si="17"/>
        <v>0</v>
      </c>
      <c r="AM20">
        <f t="shared" si="18"/>
        <v>0</v>
      </c>
      <c r="AN20">
        <f t="shared" si="19"/>
        <v>0</v>
      </c>
      <c r="AO20">
        <f t="shared" si="20"/>
        <v>0</v>
      </c>
      <c r="AP20">
        <f t="shared" si="21"/>
        <v>0</v>
      </c>
      <c r="AQ20">
        <f t="shared" si="22"/>
        <v>0</v>
      </c>
      <c r="AR20">
        <f t="shared" si="23"/>
        <v>0</v>
      </c>
      <c r="AS20">
        <f t="shared" si="24"/>
        <v>0</v>
      </c>
      <c r="AT20">
        <f t="shared" si="25"/>
        <v>0</v>
      </c>
      <c r="AU20">
        <f t="shared" si="26"/>
        <v>0</v>
      </c>
      <c r="AV20" s="415">
        <f t="shared" si="27"/>
        <v>0</v>
      </c>
      <c r="AW20" s="415">
        <f t="shared" si="28"/>
        <v>0</v>
      </c>
      <c r="AX20" s="416">
        <f t="shared" si="29"/>
        <v>0</v>
      </c>
      <c r="AY20" s="416">
        <f t="shared" si="30"/>
        <v>0</v>
      </c>
      <c r="AZ20" s="278"/>
      <c r="BA20" s="26"/>
      <c r="BB20" s="26"/>
      <c r="BC20" s="27"/>
      <c r="BD20" s="339"/>
      <c r="BE20" s="363"/>
      <c r="BF20" s="363"/>
      <c r="BG20" s="363"/>
      <c r="BH20" s="363"/>
      <c r="BI20" s="363"/>
    </row>
    <row r="21" spans="1:61" ht="36" customHeight="1">
      <c r="A21" s="339"/>
      <c r="B21" s="266"/>
      <c r="C21" s="666"/>
      <c r="D21" s="666"/>
      <c r="E21" s="263"/>
      <c r="F21" s="265"/>
      <c r="G21" s="258" t="s">
        <v>1023</v>
      </c>
      <c r="H21" s="409" t="b">
        <f t="shared" si="1"/>
        <v>1</v>
      </c>
      <c r="I21" s="410" t="str">
        <f t="shared" si="2"/>
        <v>--</v>
      </c>
      <c r="J21" s="411">
        <f t="shared" si="3"/>
        <v>0</v>
      </c>
      <c r="K21" s="411">
        <f t="shared" si="4"/>
        <v>0</v>
      </c>
      <c r="L21" s="411">
        <f t="shared" si="5"/>
        <v>0</v>
      </c>
      <c r="M21" s="411">
        <f t="shared" si="6"/>
        <v>0</v>
      </c>
      <c r="N21" s="411">
        <f t="shared" si="7"/>
        <v>0</v>
      </c>
      <c r="O21" s="411">
        <f t="shared" si="8"/>
        <v>0</v>
      </c>
      <c r="P21" s="411">
        <f t="shared" si="31"/>
        <v>0</v>
      </c>
      <c r="Q21" s="411">
        <f t="shared" si="9"/>
        <v>0</v>
      </c>
      <c r="R21" s="411">
        <f t="shared" si="10"/>
        <v>0</v>
      </c>
      <c r="S21" s="411">
        <f t="shared" si="11"/>
        <v>0</v>
      </c>
      <c r="T21" s="411">
        <f t="shared" si="12"/>
        <v>0</v>
      </c>
      <c r="U21" s="411">
        <f t="shared" si="13"/>
        <v>0</v>
      </c>
      <c r="V21" s="411">
        <f t="shared" si="14"/>
        <v>0</v>
      </c>
      <c r="W21" s="361">
        <v>1</v>
      </c>
      <c r="X21" s="278">
        <v>3</v>
      </c>
      <c r="Y21" s="278">
        <v>1</v>
      </c>
      <c r="Z21" s="278">
        <v>3</v>
      </c>
      <c r="AA21" s="278">
        <v>1</v>
      </c>
      <c r="AB21" s="278">
        <v>3</v>
      </c>
      <c r="AC21" s="278">
        <v>1</v>
      </c>
      <c r="AD21" s="278">
        <v>3</v>
      </c>
      <c r="AE21" s="278">
        <v>1</v>
      </c>
      <c r="AF21" s="278">
        <v>3</v>
      </c>
      <c r="AG21" s="278">
        <v>1</v>
      </c>
      <c r="AH21" s="278">
        <v>3</v>
      </c>
      <c r="AI21" s="362"/>
      <c r="AJ21">
        <f t="shared" si="15"/>
        <v>0</v>
      </c>
      <c r="AK21">
        <f t="shared" si="16"/>
        <v>0</v>
      </c>
      <c r="AL21">
        <f t="shared" si="17"/>
        <v>0</v>
      </c>
      <c r="AM21">
        <f t="shared" si="18"/>
        <v>0</v>
      </c>
      <c r="AN21">
        <f t="shared" si="19"/>
        <v>0</v>
      </c>
      <c r="AO21">
        <f t="shared" si="20"/>
        <v>0</v>
      </c>
      <c r="AP21">
        <f t="shared" si="21"/>
        <v>0</v>
      </c>
      <c r="AQ21">
        <f t="shared" si="22"/>
        <v>0</v>
      </c>
      <c r="AR21">
        <f t="shared" si="23"/>
        <v>0</v>
      </c>
      <c r="AS21">
        <f t="shared" si="24"/>
        <v>0</v>
      </c>
      <c r="AT21">
        <f t="shared" si="25"/>
        <v>0</v>
      </c>
      <c r="AU21">
        <f t="shared" si="26"/>
        <v>0</v>
      </c>
      <c r="AV21" s="415">
        <f t="shared" si="27"/>
        <v>0</v>
      </c>
      <c r="AW21" s="415">
        <f t="shared" si="28"/>
        <v>0</v>
      </c>
      <c r="AX21" s="416">
        <f t="shared" si="29"/>
        <v>0</v>
      </c>
      <c r="AY21" s="416">
        <f t="shared" si="30"/>
        <v>0</v>
      </c>
      <c r="AZ21" s="278"/>
      <c r="BA21" s="26"/>
      <c r="BB21" s="26"/>
      <c r="BC21" s="27"/>
      <c r="BD21" s="339"/>
      <c r="BE21" s="363"/>
      <c r="BF21" s="363"/>
      <c r="BG21" s="363"/>
      <c r="BH21" s="363"/>
      <c r="BI21" s="363"/>
    </row>
    <row r="22" spans="1:61" ht="36" customHeight="1">
      <c r="A22" s="339"/>
      <c r="B22" s="266"/>
      <c r="C22" s="666"/>
      <c r="D22" s="666"/>
      <c r="E22" s="263"/>
      <c r="F22" s="265"/>
      <c r="G22" s="258" t="s">
        <v>1023</v>
      </c>
      <c r="H22" s="409" t="b">
        <f t="shared" si="1"/>
        <v>1</v>
      </c>
      <c r="I22" s="410" t="str">
        <f t="shared" si="2"/>
        <v>--</v>
      </c>
      <c r="J22" s="411">
        <f t="shared" si="3"/>
        <v>0</v>
      </c>
      <c r="K22" s="411">
        <f t="shared" si="4"/>
        <v>0</v>
      </c>
      <c r="L22" s="411">
        <f t="shared" si="5"/>
        <v>0</v>
      </c>
      <c r="M22" s="411">
        <f t="shared" si="6"/>
        <v>0</v>
      </c>
      <c r="N22" s="411">
        <f t="shared" si="7"/>
        <v>0</v>
      </c>
      <c r="O22" s="411">
        <f t="shared" si="8"/>
        <v>0</v>
      </c>
      <c r="P22" s="411">
        <f t="shared" si="31"/>
        <v>0</v>
      </c>
      <c r="Q22" s="411">
        <f t="shared" si="9"/>
        <v>0</v>
      </c>
      <c r="R22" s="411">
        <f t="shared" si="10"/>
        <v>0</v>
      </c>
      <c r="S22" s="411">
        <f t="shared" si="11"/>
        <v>0</v>
      </c>
      <c r="T22" s="411">
        <f t="shared" si="12"/>
        <v>0</v>
      </c>
      <c r="U22" s="411">
        <f t="shared" si="13"/>
        <v>0</v>
      </c>
      <c r="V22" s="411">
        <f t="shared" si="14"/>
        <v>0</v>
      </c>
      <c r="W22" s="361">
        <v>1</v>
      </c>
      <c r="X22" s="278">
        <v>3</v>
      </c>
      <c r="Y22" s="278">
        <v>1</v>
      </c>
      <c r="Z22" s="278">
        <v>3</v>
      </c>
      <c r="AA22" s="278">
        <v>1</v>
      </c>
      <c r="AB22" s="278">
        <v>3</v>
      </c>
      <c r="AC22" s="278">
        <v>1</v>
      </c>
      <c r="AD22" s="278">
        <v>3</v>
      </c>
      <c r="AE22" s="278">
        <v>1</v>
      </c>
      <c r="AF22" s="278">
        <v>3</v>
      </c>
      <c r="AG22" s="278">
        <v>1</v>
      </c>
      <c r="AH22" s="278">
        <v>3</v>
      </c>
      <c r="AI22" s="362"/>
      <c r="AJ22">
        <f t="shared" si="15"/>
        <v>0</v>
      </c>
      <c r="AK22">
        <f t="shared" si="16"/>
        <v>0</v>
      </c>
      <c r="AL22">
        <f t="shared" si="17"/>
        <v>0</v>
      </c>
      <c r="AM22">
        <f t="shared" si="18"/>
        <v>0</v>
      </c>
      <c r="AN22">
        <f t="shared" si="19"/>
        <v>0</v>
      </c>
      <c r="AO22">
        <f t="shared" si="20"/>
        <v>0</v>
      </c>
      <c r="AP22">
        <f t="shared" si="21"/>
        <v>0</v>
      </c>
      <c r="AQ22">
        <f t="shared" si="22"/>
        <v>0</v>
      </c>
      <c r="AR22">
        <f t="shared" si="23"/>
        <v>0</v>
      </c>
      <c r="AS22">
        <f t="shared" si="24"/>
        <v>0</v>
      </c>
      <c r="AT22">
        <f t="shared" si="25"/>
        <v>0</v>
      </c>
      <c r="AU22">
        <f t="shared" si="26"/>
        <v>0</v>
      </c>
      <c r="AV22" s="415">
        <f t="shared" si="27"/>
        <v>0</v>
      </c>
      <c r="AW22" s="415">
        <f t="shared" si="28"/>
        <v>0</v>
      </c>
      <c r="AX22" s="416">
        <f t="shared" si="29"/>
        <v>0</v>
      </c>
      <c r="AY22" s="416">
        <f t="shared" si="30"/>
        <v>0</v>
      </c>
      <c r="AZ22" s="278"/>
      <c r="BA22" s="26"/>
      <c r="BB22" s="26"/>
      <c r="BC22" s="27"/>
      <c r="BD22" s="339"/>
      <c r="BE22" s="363"/>
      <c r="BF22" s="363"/>
      <c r="BG22" s="363"/>
      <c r="BH22" s="363"/>
      <c r="BI22" s="363"/>
    </row>
    <row r="23" spans="1:61" ht="36" customHeight="1">
      <c r="A23" s="339"/>
      <c r="B23" s="266"/>
      <c r="C23" s="666"/>
      <c r="D23" s="666"/>
      <c r="E23" s="263"/>
      <c r="F23" s="265"/>
      <c r="G23" s="258" t="s">
        <v>1023</v>
      </c>
      <c r="H23" s="409" t="b">
        <f t="shared" si="1"/>
        <v>1</v>
      </c>
      <c r="I23" s="410" t="str">
        <f t="shared" si="2"/>
        <v>--</v>
      </c>
      <c r="J23" s="411">
        <f t="shared" si="3"/>
        <v>0</v>
      </c>
      <c r="K23" s="411">
        <f t="shared" si="4"/>
        <v>0</v>
      </c>
      <c r="L23" s="411">
        <f t="shared" si="5"/>
        <v>0</v>
      </c>
      <c r="M23" s="411">
        <f t="shared" si="6"/>
        <v>0</v>
      </c>
      <c r="N23" s="411">
        <f t="shared" si="7"/>
        <v>0</v>
      </c>
      <c r="O23" s="411">
        <f t="shared" si="8"/>
        <v>0</v>
      </c>
      <c r="P23" s="411">
        <f t="shared" si="31"/>
        <v>0</v>
      </c>
      <c r="Q23" s="411">
        <f t="shared" si="9"/>
        <v>0</v>
      </c>
      <c r="R23" s="411">
        <f t="shared" si="10"/>
        <v>0</v>
      </c>
      <c r="S23" s="411">
        <f t="shared" si="11"/>
        <v>0</v>
      </c>
      <c r="T23" s="411">
        <f t="shared" si="12"/>
        <v>0</v>
      </c>
      <c r="U23" s="411">
        <f t="shared" si="13"/>
        <v>0</v>
      </c>
      <c r="V23" s="411">
        <f t="shared" si="14"/>
        <v>0</v>
      </c>
      <c r="W23" s="361">
        <v>1</v>
      </c>
      <c r="X23" s="278">
        <v>3</v>
      </c>
      <c r="Y23" s="278">
        <v>1</v>
      </c>
      <c r="Z23" s="278">
        <v>3</v>
      </c>
      <c r="AA23" s="278">
        <v>1</v>
      </c>
      <c r="AB23" s="278">
        <v>3</v>
      </c>
      <c r="AC23" s="278">
        <v>1</v>
      </c>
      <c r="AD23" s="278">
        <v>3</v>
      </c>
      <c r="AE23" s="278">
        <v>1</v>
      </c>
      <c r="AF23" s="278">
        <v>3</v>
      </c>
      <c r="AG23" s="278">
        <v>1</v>
      </c>
      <c r="AH23" s="278">
        <v>3</v>
      </c>
      <c r="AI23" s="362"/>
      <c r="AJ23">
        <f t="shared" si="15"/>
        <v>0</v>
      </c>
      <c r="AK23">
        <f t="shared" si="16"/>
        <v>0</v>
      </c>
      <c r="AL23">
        <f t="shared" si="17"/>
        <v>0</v>
      </c>
      <c r="AM23">
        <f t="shared" si="18"/>
        <v>0</v>
      </c>
      <c r="AN23">
        <f t="shared" si="19"/>
        <v>0</v>
      </c>
      <c r="AO23">
        <f t="shared" si="20"/>
        <v>0</v>
      </c>
      <c r="AP23">
        <f t="shared" si="21"/>
        <v>0</v>
      </c>
      <c r="AQ23">
        <f t="shared" si="22"/>
        <v>0</v>
      </c>
      <c r="AR23">
        <f t="shared" si="23"/>
        <v>0</v>
      </c>
      <c r="AS23">
        <f t="shared" si="24"/>
        <v>0</v>
      </c>
      <c r="AT23">
        <f t="shared" si="25"/>
        <v>0</v>
      </c>
      <c r="AU23">
        <f t="shared" si="26"/>
        <v>0</v>
      </c>
      <c r="AV23" s="415">
        <f t="shared" si="27"/>
        <v>0</v>
      </c>
      <c r="AW23" s="415">
        <f t="shared" si="28"/>
        <v>0</v>
      </c>
      <c r="AX23" s="416">
        <f t="shared" si="29"/>
        <v>0</v>
      </c>
      <c r="AY23" s="416">
        <f t="shared" si="30"/>
        <v>0</v>
      </c>
      <c r="AZ23" s="278"/>
      <c r="BA23" s="26"/>
      <c r="BB23" s="26"/>
      <c r="BC23" s="27"/>
      <c r="BD23" s="339"/>
      <c r="BE23" s="363"/>
      <c r="BF23" s="363"/>
      <c r="BG23" s="363"/>
      <c r="BH23" s="363"/>
      <c r="BI23" s="363"/>
    </row>
    <row r="24" spans="1:61" ht="36" customHeight="1">
      <c r="A24" s="339"/>
      <c r="B24" s="266"/>
      <c r="C24" s="666"/>
      <c r="D24" s="666"/>
      <c r="E24" s="263"/>
      <c r="F24" s="265"/>
      <c r="G24" s="258" t="s">
        <v>1023</v>
      </c>
      <c r="H24" s="409" t="b">
        <f t="shared" si="1"/>
        <v>1</v>
      </c>
      <c r="I24" s="410" t="str">
        <f t="shared" si="2"/>
        <v>--</v>
      </c>
      <c r="J24" s="411">
        <f t="shared" si="3"/>
        <v>0</v>
      </c>
      <c r="K24" s="411">
        <f t="shared" si="4"/>
        <v>0</v>
      </c>
      <c r="L24" s="411">
        <f t="shared" si="5"/>
        <v>0</v>
      </c>
      <c r="M24" s="411">
        <f t="shared" si="6"/>
        <v>0</v>
      </c>
      <c r="N24" s="411">
        <f t="shared" si="7"/>
        <v>0</v>
      </c>
      <c r="O24" s="411">
        <f t="shared" si="8"/>
        <v>0</v>
      </c>
      <c r="P24" s="411">
        <f t="shared" si="31"/>
        <v>0</v>
      </c>
      <c r="Q24" s="411">
        <f t="shared" si="9"/>
        <v>0</v>
      </c>
      <c r="R24" s="411">
        <f t="shared" si="10"/>
        <v>0</v>
      </c>
      <c r="S24" s="411">
        <f t="shared" si="11"/>
        <v>0</v>
      </c>
      <c r="T24" s="411">
        <f t="shared" si="12"/>
        <v>0</v>
      </c>
      <c r="U24" s="411">
        <f t="shared" si="13"/>
        <v>0</v>
      </c>
      <c r="V24" s="411">
        <f t="shared" si="14"/>
        <v>0</v>
      </c>
      <c r="W24" s="361">
        <v>1</v>
      </c>
      <c r="X24" s="278">
        <v>3</v>
      </c>
      <c r="Y24" s="278">
        <v>1</v>
      </c>
      <c r="Z24" s="278">
        <v>3</v>
      </c>
      <c r="AA24" s="278">
        <v>1</v>
      </c>
      <c r="AB24" s="278">
        <v>3</v>
      </c>
      <c r="AC24" s="278">
        <v>1</v>
      </c>
      <c r="AD24" s="278">
        <v>3</v>
      </c>
      <c r="AE24" s="278">
        <v>1</v>
      </c>
      <c r="AF24" s="278">
        <v>3</v>
      </c>
      <c r="AG24" s="278">
        <v>1</v>
      </c>
      <c r="AH24" s="278">
        <v>3</v>
      </c>
      <c r="AI24" s="362"/>
      <c r="AJ24">
        <f t="shared" si="15"/>
        <v>0</v>
      </c>
      <c r="AK24">
        <f t="shared" si="16"/>
        <v>0</v>
      </c>
      <c r="AL24">
        <f t="shared" si="17"/>
        <v>0</v>
      </c>
      <c r="AM24">
        <f t="shared" si="18"/>
        <v>0</v>
      </c>
      <c r="AN24">
        <f t="shared" si="19"/>
        <v>0</v>
      </c>
      <c r="AO24">
        <f t="shared" si="20"/>
        <v>0</v>
      </c>
      <c r="AP24">
        <f t="shared" si="21"/>
        <v>0</v>
      </c>
      <c r="AQ24">
        <f t="shared" si="22"/>
        <v>0</v>
      </c>
      <c r="AR24">
        <f t="shared" si="23"/>
        <v>0</v>
      </c>
      <c r="AS24">
        <f t="shared" si="24"/>
        <v>0</v>
      </c>
      <c r="AT24">
        <f t="shared" si="25"/>
        <v>0</v>
      </c>
      <c r="AU24">
        <f t="shared" si="26"/>
        <v>0</v>
      </c>
      <c r="AV24" s="415">
        <f t="shared" si="27"/>
        <v>0</v>
      </c>
      <c r="AW24" s="415">
        <f t="shared" si="28"/>
        <v>0</v>
      </c>
      <c r="AX24" s="416">
        <f t="shared" si="29"/>
        <v>0</v>
      </c>
      <c r="AY24" s="416">
        <f t="shared" si="30"/>
        <v>0</v>
      </c>
      <c r="AZ24" s="278"/>
      <c r="BA24" s="26"/>
      <c r="BB24" s="26"/>
      <c r="BC24" s="27"/>
      <c r="BD24" s="339"/>
      <c r="BE24" s="339"/>
      <c r="BF24" s="339"/>
      <c r="BG24" s="339"/>
      <c r="BH24" s="339"/>
      <c r="BI24" s="339"/>
    </row>
    <row r="25" spans="1:61" ht="36" customHeight="1">
      <c r="A25" s="339"/>
      <c r="B25" s="266"/>
      <c r="C25" s="666"/>
      <c r="D25" s="666"/>
      <c r="E25" s="263"/>
      <c r="F25" s="265"/>
      <c r="G25" s="258" t="s">
        <v>1023</v>
      </c>
      <c r="H25" s="409" t="b">
        <f t="shared" si="1"/>
        <v>1</v>
      </c>
      <c r="I25" s="410" t="str">
        <f t="shared" si="2"/>
        <v>--</v>
      </c>
      <c r="J25" s="411">
        <f t="shared" si="3"/>
        <v>0</v>
      </c>
      <c r="K25" s="411">
        <f t="shared" si="4"/>
        <v>0</v>
      </c>
      <c r="L25" s="411">
        <f t="shared" si="5"/>
        <v>0</v>
      </c>
      <c r="M25" s="411">
        <f t="shared" si="6"/>
        <v>0</v>
      </c>
      <c r="N25" s="411">
        <f t="shared" si="7"/>
        <v>0</v>
      </c>
      <c r="O25" s="411">
        <f t="shared" si="8"/>
        <v>0</v>
      </c>
      <c r="P25" s="411">
        <f t="shared" si="31"/>
        <v>0</v>
      </c>
      <c r="Q25" s="411">
        <f t="shared" si="9"/>
        <v>0</v>
      </c>
      <c r="R25" s="411">
        <f t="shared" si="10"/>
        <v>0</v>
      </c>
      <c r="S25" s="411">
        <f t="shared" si="11"/>
        <v>0</v>
      </c>
      <c r="T25" s="411">
        <f t="shared" si="12"/>
        <v>0</v>
      </c>
      <c r="U25" s="411">
        <f t="shared" si="13"/>
        <v>0</v>
      </c>
      <c r="V25" s="411">
        <f t="shared" si="14"/>
        <v>0</v>
      </c>
      <c r="W25" s="361">
        <v>1</v>
      </c>
      <c r="X25" s="278">
        <v>3</v>
      </c>
      <c r="Y25" s="278">
        <v>1</v>
      </c>
      <c r="Z25" s="278">
        <v>3</v>
      </c>
      <c r="AA25" s="278">
        <v>1</v>
      </c>
      <c r="AB25" s="278">
        <v>3</v>
      </c>
      <c r="AC25" s="278">
        <v>1</v>
      </c>
      <c r="AD25" s="278">
        <v>3</v>
      </c>
      <c r="AE25" s="278">
        <v>1</v>
      </c>
      <c r="AF25" s="278">
        <v>3</v>
      </c>
      <c r="AG25" s="278">
        <v>1</v>
      </c>
      <c r="AH25" s="278">
        <v>3</v>
      </c>
      <c r="AI25" s="362"/>
      <c r="AJ25">
        <f t="shared" si="15"/>
        <v>0</v>
      </c>
      <c r="AK25">
        <f t="shared" si="16"/>
        <v>0</v>
      </c>
      <c r="AL25">
        <f t="shared" si="17"/>
        <v>0</v>
      </c>
      <c r="AM25">
        <f t="shared" si="18"/>
        <v>0</v>
      </c>
      <c r="AN25">
        <f t="shared" si="19"/>
        <v>0</v>
      </c>
      <c r="AO25">
        <f t="shared" si="20"/>
        <v>0</v>
      </c>
      <c r="AP25">
        <f t="shared" si="21"/>
        <v>0</v>
      </c>
      <c r="AQ25">
        <f t="shared" si="22"/>
        <v>0</v>
      </c>
      <c r="AR25">
        <f t="shared" si="23"/>
        <v>0</v>
      </c>
      <c r="AS25">
        <f t="shared" si="24"/>
        <v>0</v>
      </c>
      <c r="AT25">
        <f t="shared" si="25"/>
        <v>0</v>
      </c>
      <c r="AU25">
        <f t="shared" si="26"/>
        <v>0</v>
      </c>
      <c r="AV25" s="415">
        <f t="shared" si="27"/>
        <v>0</v>
      </c>
      <c r="AW25" s="415">
        <f t="shared" si="28"/>
        <v>0</v>
      </c>
      <c r="AX25" s="416">
        <f t="shared" si="29"/>
        <v>0</v>
      </c>
      <c r="AY25" s="416">
        <f t="shared" si="30"/>
        <v>0</v>
      </c>
      <c r="AZ25" s="278"/>
      <c r="BA25" s="26"/>
      <c r="BB25" s="26"/>
      <c r="BC25" s="27"/>
      <c r="BD25" s="339"/>
      <c r="BE25" s="339"/>
      <c r="BF25" s="339"/>
      <c r="BG25" s="339"/>
      <c r="BH25" s="339"/>
      <c r="BI25" s="339"/>
    </row>
    <row r="26" spans="1:61" ht="36" customHeight="1">
      <c r="A26" s="339"/>
      <c r="B26" s="266"/>
      <c r="C26" s="666"/>
      <c r="D26" s="666"/>
      <c r="E26" s="263"/>
      <c r="F26" s="265"/>
      <c r="G26" s="258" t="s">
        <v>1023</v>
      </c>
      <c r="H26" s="409" t="b">
        <f t="shared" si="1"/>
        <v>1</v>
      </c>
      <c r="I26" s="410" t="str">
        <f t="shared" si="2"/>
        <v>--</v>
      </c>
      <c r="J26" s="411">
        <f t="shared" si="3"/>
        <v>0</v>
      </c>
      <c r="K26" s="411">
        <f t="shared" si="4"/>
        <v>0</v>
      </c>
      <c r="L26" s="411">
        <f t="shared" si="5"/>
        <v>0</v>
      </c>
      <c r="M26" s="411">
        <f t="shared" si="6"/>
        <v>0</v>
      </c>
      <c r="N26" s="411">
        <f t="shared" si="7"/>
        <v>0</v>
      </c>
      <c r="O26" s="411">
        <f t="shared" si="8"/>
        <v>0</v>
      </c>
      <c r="P26" s="411">
        <f t="shared" si="31"/>
        <v>0</v>
      </c>
      <c r="Q26" s="411">
        <f t="shared" si="9"/>
        <v>0</v>
      </c>
      <c r="R26" s="411">
        <f t="shared" si="10"/>
        <v>0</v>
      </c>
      <c r="S26" s="411">
        <f t="shared" si="11"/>
        <v>0</v>
      </c>
      <c r="T26" s="411">
        <f t="shared" si="12"/>
        <v>0</v>
      </c>
      <c r="U26" s="411">
        <f t="shared" si="13"/>
        <v>0</v>
      </c>
      <c r="V26" s="411">
        <f t="shared" si="14"/>
        <v>0</v>
      </c>
      <c r="W26" s="361">
        <v>1</v>
      </c>
      <c r="X26" s="278">
        <v>3</v>
      </c>
      <c r="Y26" s="278">
        <v>1</v>
      </c>
      <c r="Z26" s="278">
        <v>3</v>
      </c>
      <c r="AA26" s="278">
        <v>1</v>
      </c>
      <c r="AB26" s="278">
        <v>3</v>
      </c>
      <c r="AC26" s="278">
        <v>1</v>
      </c>
      <c r="AD26" s="278">
        <v>3</v>
      </c>
      <c r="AE26" s="278">
        <v>1</v>
      </c>
      <c r="AF26" s="278">
        <v>3</v>
      </c>
      <c r="AG26" s="278">
        <v>1</v>
      </c>
      <c r="AH26" s="278">
        <v>3</v>
      </c>
      <c r="AI26" s="362"/>
      <c r="AJ26">
        <f t="shared" si="15"/>
        <v>0</v>
      </c>
      <c r="AK26">
        <f t="shared" si="16"/>
        <v>0</v>
      </c>
      <c r="AL26">
        <f t="shared" si="17"/>
        <v>0</v>
      </c>
      <c r="AM26">
        <f t="shared" si="18"/>
        <v>0</v>
      </c>
      <c r="AN26">
        <f t="shared" si="19"/>
        <v>0</v>
      </c>
      <c r="AO26">
        <f t="shared" si="20"/>
        <v>0</v>
      </c>
      <c r="AP26">
        <f t="shared" si="21"/>
        <v>0</v>
      </c>
      <c r="AQ26">
        <f t="shared" si="22"/>
        <v>0</v>
      </c>
      <c r="AR26">
        <f t="shared" si="23"/>
        <v>0</v>
      </c>
      <c r="AS26">
        <f t="shared" si="24"/>
        <v>0</v>
      </c>
      <c r="AT26">
        <f t="shared" si="25"/>
        <v>0</v>
      </c>
      <c r="AU26">
        <f t="shared" si="26"/>
        <v>0</v>
      </c>
      <c r="AV26" s="415">
        <f t="shared" si="27"/>
        <v>0</v>
      </c>
      <c r="AW26" s="415">
        <f t="shared" si="28"/>
        <v>0</v>
      </c>
      <c r="AX26" s="416">
        <f t="shared" si="29"/>
        <v>0</v>
      </c>
      <c r="AY26" s="416">
        <f t="shared" si="30"/>
        <v>0</v>
      </c>
      <c r="AZ26" s="278"/>
      <c r="BA26" s="26"/>
      <c r="BB26" s="26"/>
      <c r="BC26" s="27"/>
      <c r="BD26" s="339"/>
      <c r="BE26" s="339"/>
      <c r="BF26" s="339"/>
      <c r="BG26" s="339"/>
      <c r="BH26" s="339"/>
      <c r="BI26" s="339"/>
    </row>
    <row r="27" spans="1:61" ht="36" customHeight="1">
      <c r="A27" s="339"/>
      <c r="B27" s="266"/>
      <c r="C27" s="666"/>
      <c r="D27" s="666"/>
      <c r="E27" s="263"/>
      <c r="F27" s="265"/>
      <c r="G27" s="258" t="s">
        <v>1023</v>
      </c>
      <c r="H27" s="409" t="b">
        <f t="shared" si="1"/>
        <v>1</v>
      </c>
      <c r="I27" s="410" t="str">
        <f t="shared" si="2"/>
        <v>--</v>
      </c>
      <c r="J27" s="411">
        <f t="shared" si="3"/>
        <v>0</v>
      </c>
      <c r="K27" s="411">
        <f t="shared" si="4"/>
        <v>0</v>
      </c>
      <c r="L27" s="411">
        <f t="shared" si="5"/>
        <v>0</v>
      </c>
      <c r="M27" s="411">
        <f t="shared" si="6"/>
        <v>0</v>
      </c>
      <c r="N27" s="411">
        <f t="shared" si="7"/>
        <v>0</v>
      </c>
      <c r="O27" s="411">
        <f t="shared" si="8"/>
        <v>0</v>
      </c>
      <c r="P27" s="411">
        <f t="shared" si="31"/>
        <v>0</v>
      </c>
      <c r="Q27" s="411">
        <f t="shared" si="9"/>
        <v>0</v>
      </c>
      <c r="R27" s="411">
        <f t="shared" si="10"/>
        <v>0</v>
      </c>
      <c r="S27" s="411">
        <f t="shared" si="11"/>
        <v>0</v>
      </c>
      <c r="T27" s="411">
        <f t="shared" si="12"/>
        <v>0</v>
      </c>
      <c r="U27" s="411">
        <f t="shared" si="13"/>
        <v>0</v>
      </c>
      <c r="V27" s="411">
        <f t="shared" si="14"/>
        <v>0</v>
      </c>
      <c r="W27" s="361">
        <v>1</v>
      </c>
      <c r="X27" s="278">
        <v>3</v>
      </c>
      <c r="Y27" s="278">
        <v>1</v>
      </c>
      <c r="Z27" s="278">
        <v>3</v>
      </c>
      <c r="AA27" s="278">
        <v>1</v>
      </c>
      <c r="AB27" s="278">
        <v>3</v>
      </c>
      <c r="AC27" s="278">
        <v>1</v>
      </c>
      <c r="AD27" s="278">
        <v>3</v>
      </c>
      <c r="AE27" s="278">
        <v>1</v>
      </c>
      <c r="AF27" s="278">
        <v>3</v>
      </c>
      <c r="AG27" s="278">
        <v>1</v>
      </c>
      <c r="AH27" s="278">
        <v>3</v>
      </c>
      <c r="AI27" s="362"/>
      <c r="AJ27">
        <f t="shared" si="15"/>
        <v>0</v>
      </c>
      <c r="AK27">
        <f t="shared" si="16"/>
        <v>0</v>
      </c>
      <c r="AL27">
        <f t="shared" si="17"/>
        <v>0</v>
      </c>
      <c r="AM27">
        <f t="shared" si="18"/>
        <v>0</v>
      </c>
      <c r="AN27">
        <f t="shared" si="19"/>
        <v>0</v>
      </c>
      <c r="AO27">
        <f t="shared" si="20"/>
        <v>0</v>
      </c>
      <c r="AP27">
        <f t="shared" si="21"/>
        <v>0</v>
      </c>
      <c r="AQ27">
        <f t="shared" si="22"/>
        <v>0</v>
      </c>
      <c r="AR27">
        <f t="shared" si="23"/>
        <v>0</v>
      </c>
      <c r="AS27">
        <f t="shared" si="24"/>
        <v>0</v>
      </c>
      <c r="AT27">
        <f t="shared" si="25"/>
        <v>0</v>
      </c>
      <c r="AU27">
        <f t="shared" si="26"/>
        <v>0</v>
      </c>
      <c r="AV27" s="415">
        <f t="shared" si="27"/>
        <v>0</v>
      </c>
      <c r="AW27" s="415">
        <f t="shared" si="28"/>
        <v>0</v>
      </c>
      <c r="AX27" s="416">
        <f t="shared" si="29"/>
        <v>0</v>
      </c>
      <c r="AY27" s="416">
        <f t="shared" si="30"/>
        <v>0</v>
      </c>
      <c r="AZ27" s="278"/>
      <c r="BA27" s="26"/>
      <c r="BB27" s="26"/>
      <c r="BC27" s="27"/>
      <c r="BD27" s="339"/>
      <c r="BE27" s="339"/>
      <c r="BF27" s="339"/>
      <c r="BG27" s="339"/>
      <c r="BH27" s="339"/>
      <c r="BI27" s="339"/>
    </row>
    <row r="28" spans="1:61" ht="36" customHeight="1">
      <c r="A28" s="339"/>
      <c r="B28" s="266"/>
      <c r="C28" s="666"/>
      <c r="D28" s="666"/>
      <c r="E28" s="263"/>
      <c r="F28" s="265"/>
      <c r="G28" s="258" t="s">
        <v>1023</v>
      </c>
      <c r="H28" s="409" t="b">
        <f t="shared" si="1"/>
        <v>1</v>
      </c>
      <c r="I28" s="410" t="str">
        <f t="shared" si="2"/>
        <v>--</v>
      </c>
      <c r="J28" s="411">
        <f t="shared" si="3"/>
        <v>0</v>
      </c>
      <c r="K28" s="411">
        <f t="shared" si="4"/>
        <v>0</v>
      </c>
      <c r="L28" s="411">
        <f t="shared" si="5"/>
        <v>0</v>
      </c>
      <c r="M28" s="411">
        <f t="shared" si="6"/>
        <v>0</v>
      </c>
      <c r="N28" s="411">
        <f t="shared" si="7"/>
        <v>0</v>
      </c>
      <c r="O28" s="411">
        <f t="shared" si="8"/>
        <v>0</v>
      </c>
      <c r="P28" s="411">
        <f t="shared" si="31"/>
        <v>0</v>
      </c>
      <c r="Q28" s="411">
        <f t="shared" si="9"/>
        <v>0</v>
      </c>
      <c r="R28" s="411">
        <f t="shared" si="10"/>
        <v>0</v>
      </c>
      <c r="S28" s="411">
        <f t="shared" si="11"/>
        <v>0</v>
      </c>
      <c r="T28" s="411">
        <f t="shared" si="12"/>
        <v>0</v>
      </c>
      <c r="U28" s="411">
        <f t="shared" si="13"/>
        <v>0</v>
      </c>
      <c r="V28" s="411">
        <f t="shared" si="14"/>
        <v>0</v>
      </c>
      <c r="W28" s="361">
        <v>1</v>
      </c>
      <c r="X28" s="278">
        <v>3</v>
      </c>
      <c r="Y28" s="278">
        <v>1</v>
      </c>
      <c r="Z28" s="278">
        <v>3</v>
      </c>
      <c r="AA28" s="278">
        <v>1</v>
      </c>
      <c r="AB28" s="278">
        <v>3</v>
      </c>
      <c r="AC28" s="278">
        <v>1</v>
      </c>
      <c r="AD28" s="278">
        <v>3</v>
      </c>
      <c r="AE28" s="278">
        <v>1</v>
      </c>
      <c r="AF28" s="278">
        <v>3</v>
      </c>
      <c r="AG28" s="278">
        <v>1</v>
      </c>
      <c r="AH28" s="278">
        <v>3</v>
      </c>
      <c r="AI28" s="362"/>
      <c r="AJ28">
        <f t="shared" si="15"/>
        <v>0</v>
      </c>
      <c r="AK28">
        <f t="shared" si="16"/>
        <v>0</v>
      </c>
      <c r="AL28">
        <f t="shared" si="17"/>
        <v>0</v>
      </c>
      <c r="AM28">
        <f t="shared" si="18"/>
        <v>0</v>
      </c>
      <c r="AN28">
        <f t="shared" si="19"/>
        <v>0</v>
      </c>
      <c r="AO28">
        <f t="shared" si="20"/>
        <v>0</v>
      </c>
      <c r="AP28">
        <f t="shared" si="21"/>
        <v>0</v>
      </c>
      <c r="AQ28">
        <f t="shared" si="22"/>
        <v>0</v>
      </c>
      <c r="AR28">
        <f t="shared" si="23"/>
        <v>0</v>
      </c>
      <c r="AS28">
        <f t="shared" si="24"/>
        <v>0</v>
      </c>
      <c r="AT28">
        <f t="shared" si="25"/>
        <v>0</v>
      </c>
      <c r="AU28">
        <f t="shared" si="26"/>
        <v>0</v>
      </c>
      <c r="AV28" s="415">
        <f t="shared" si="27"/>
        <v>0</v>
      </c>
      <c r="AW28" s="415">
        <f t="shared" si="28"/>
        <v>0</v>
      </c>
      <c r="AX28" s="416">
        <f t="shared" si="29"/>
        <v>0</v>
      </c>
      <c r="AY28" s="416">
        <f t="shared" si="30"/>
        <v>0</v>
      </c>
      <c r="AZ28" s="278"/>
      <c r="BA28" s="26"/>
      <c r="BB28" s="26"/>
      <c r="BC28" s="27"/>
      <c r="BD28" s="339"/>
      <c r="BE28" s="339"/>
      <c r="BF28" s="339"/>
      <c r="BG28" s="339"/>
      <c r="BH28" s="339"/>
      <c r="BI28" s="339"/>
    </row>
    <row r="29" spans="1:61" ht="36" customHeight="1">
      <c r="A29" s="339"/>
      <c r="B29" s="266"/>
      <c r="C29" s="666"/>
      <c r="D29" s="666"/>
      <c r="E29" s="263"/>
      <c r="F29" s="265"/>
      <c r="G29" s="258" t="s">
        <v>1023</v>
      </c>
      <c r="H29" s="409" t="b">
        <f t="shared" si="1"/>
        <v>1</v>
      </c>
      <c r="I29" s="410" t="str">
        <f t="shared" si="2"/>
        <v>--</v>
      </c>
      <c r="J29" s="411">
        <f t="shared" si="3"/>
        <v>0</v>
      </c>
      <c r="K29" s="411">
        <f t="shared" si="4"/>
        <v>0</v>
      </c>
      <c r="L29" s="411">
        <f t="shared" si="5"/>
        <v>0</v>
      </c>
      <c r="M29" s="411">
        <f t="shared" si="6"/>
        <v>0</v>
      </c>
      <c r="N29" s="411">
        <f t="shared" si="7"/>
        <v>0</v>
      </c>
      <c r="O29" s="411">
        <f t="shared" si="8"/>
        <v>0</v>
      </c>
      <c r="P29" s="411">
        <f t="shared" si="31"/>
        <v>0</v>
      </c>
      <c r="Q29" s="411">
        <f t="shared" si="9"/>
        <v>0</v>
      </c>
      <c r="R29" s="411">
        <f t="shared" si="10"/>
        <v>0</v>
      </c>
      <c r="S29" s="411">
        <f t="shared" si="11"/>
        <v>0</v>
      </c>
      <c r="T29" s="411">
        <f t="shared" si="12"/>
        <v>0</v>
      </c>
      <c r="U29" s="411">
        <f t="shared" si="13"/>
        <v>0</v>
      </c>
      <c r="V29" s="411">
        <f t="shared" si="14"/>
        <v>0</v>
      </c>
      <c r="W29" s="361">
        <v>1</v>
      </c>
      <c r="X29" s="278">
        <v>3</v>
      </c>
      <c r="Y29" s="278">
        <v>1</v>
      </c>
      <c r="Z29" s="278">
        <v>3</v>
      </c>
      <c r="AA29" s="278">
        <v>1</v>
      </c>
      <c r="AB29" s="278">
        <v>3</v>
      </c>
      <c r="AC29" s="278">
        <v>1</v>
      </c>
      <c r="AD29" s="278">
        <v>3</v>
      </c>
      <c r="AE29" s="278">
        <v>1</v>
      </c>
      <c r="AF29" s="278">
        <v>3</v>
      </c>
      <c r="AG29" s="278">
        <v>1</v>
      </c>
      <c r="AH29" s="278">
        <v>3</v>
      </c>
      <c r="AI29" s="362"/>
      <c r="AJ29">
        <f t="shared" si="15"/>
        <v>0</v>
      </c>
      <c r="AK29">
        <f t="shared" si="16"/>
        <v>0</v>
      </c>
      <c r="AL29">
        <f t="shared" si="17"/>
        <v>0</v>
      </c>
      <c r="AM29">
        <f t="shared" si="18"/>
        <v>0</v>
      </c>
      <c r="AN29">
        <f t="shared" si="19"/>
        <v>0</v>
      </c>
      <c r="AO29">
        <f t="shared" si="20"/>
        <v>0</v>
      </c>
      <c r="AP29">
        <f t="shared" si="21"/>
        <v>0</v>
      </c>
      <c r="AQ29">
        <f t="shared" si="22"/>
        <v>0</v>
      </c>
      <c r="AR29">
        <f t="shared" si="23"/>
        <v>0</v>
      </c>
      <c r="AS29">
        <f t="shared" si="24"/>
        <v>0</v>
      </c>
      <c r="AT29">
        <f t="shared" si="25"/>
        <v>0</v>
      </c>
      <c r="AU29">
        <f t="shared" si="26"/>
        <v>0</v>
      </c>
      <c r="AV29" s="415">
        <f t="shared" si="27"/>
        <v>0</v>
      </c>
      <c r="AW29" s="415">
        <f t="shared" si="28"/>
        <v>0</v>
      </c>
      <c r="AX29" s="416">
        <f t="shared" si="29"/>
        <v>0</v>
      </c>
      <c r="AY29" s="416">
        <f t="shared" si="30"/>
        <v>0</v>
      </c>
      <c r="AZ29" s="278"/>
      <c r="BA29" s="26"/>
      <c r="BB29" s="26"/>
      <c r="BC29" s="27"/>
      <c r="BD29" s="339"/>
      <c r="BE29" s="339"/>
      <c r="BF29" s="339"/>
      <c r="BG29" s="339"/>
      <c r="BH29" s="339"/>
      <c r="BI29" s="339"/>
    </row>
    <row r="30" spans="1:61" ht="36" customHeight="1">
      <c r="A30" s="339"/>
      <c r="B30" s="266"/>
      <c r="C30" s="666"/>
      <c r="D30" s="666"/>
      <c r="E30" s="263"/>
      <c r="F30" s="265"/>
      <c r="G30" s="258" t="s">
        <v>1023</v>
      </c>
      <c r="H30" s="409" t="b">
        <f t="shared" si="1"/>
        <v>1</v>
      </c>
      <c r="I30" s="410" t="str">
        <f t="shared" si="2"/>
        <v>--</v>
      </c>
      <c r="J30" s="411">
        <f t="shared" si="3"/>
        <v>0</v>
      </c>
      <c r="K30" s="411">
        <f t="shared" si="4"/>
        <v>0</v>
      </c>
      <c r="L30" s="411">
        <f t="shared" si="5"/>
        <v>0</v>
      </c>
      <c r="M30" s="411">
        <f t="shared" si="6"/>
        <v>0</v>
      </c>
      <c r="N30" s="411">
        <f t="shared" si="7"/>
        <v>0</v>
      </c>
      <c r="O30" s="411">
        <f t="shared" si="8"/>
        <v>0</v>
      </c>
      <c r="P30" s="411">
        <f t="shared" si="31"/>
        <v>0</v>
      </c>
      <c r="Q30" s="411">
        <f t="shared" si="9"/>
        <v>0</v>
      </c>
      <c r="R30" s="411">
        <f t="shared" si="10"/>
        <v>0</v>
      </c>
      <c r="S30" s="411">
        <f t="shared" si="11"/>
        <v>0</v>
      </c>
      <c r="T30" s="411">
        <f t="shared" si="12"/>
        <v>0</v>
      </c>
      <c r="U30" s="411">
        <f t="shared" si="13"/>
        <v>0</v>
      </c>
      <c r="V30" s="411">
        <f t="shared" si="14"/>
        <v>0</v>
      </c>
      <c r="W30" s="361">
        <v>1</v>
      </c>
      <c r="X30" s="278">
        <v>3</v>
      </c>
      <c r="Y30" s="278">
        <v>1</v>
      </c>
      <c r="Z30" s="278">
        <v>3</v>
      </c>
      <c r="AA30" s="278">
        <v>1</v>
      </c>
      <c r="AB30" s="278">
        <v>3</v>
      </c>
      <c r="AC30" s="278">
        <v>1</v>
      </c>
      <c r="AD30" s="278">
        <v>3</v>
      </c>
      <c r="AE30" s="278">
        <v>1</v>
      </c>
      <c r="AF30" s="278">
        <v>3</v>
      </c>
      <c r="AG30" s="278">
        <v>1</v>
      </c>
      <c r="AH30" s="278">
        <v>3</v>
      </c>
      <c r="AI30" s="362"/>
      <c r="AJ30">
        <f t="shared" si="15"/>
        <v>0</v>
      </c>
      <c r="AK30">
        <f t="shared" si="16"/>
        <v>0</v>
      </c>
      <c r="AL30">
        <f t="shared" si="17"/>
        <v>0</v>
      </c>
      <c r="AM30">
        <f t="shared" si="18"/>
        <v>0</v>
      </c>
      <c r="AN30">
        <f t="shared" si="19"/>
        <v>0</v>
      </c>
      <c r="AO30">
        <f t="shared" si="20"/>
        <v>0</v>
      </c>
      <c r="AP30">
        <f t="shared" si="21"/>
        <v>0</v>
      </c>
      <c r="AQ30">
        <f t="shared" si="22"/>
        <v>0</v>
      </c>
      <c r="AR30">
        <f t="shared" si="23"/>
        <v>0</v>
      </c>
      <c r="AS30">
        <f t="shared" si="24"/>
        <v>0</v>
      </c>
      <c r="AT30">
        <f t="shared" si="25"/>
        <v>0</v>
      </c>
      <c r="AU30">
        <f t="shared" si="26"/>
        <v>0</v>
      </c>
      <c r="AV30" s="415">
        <f t="shared" si="27"/>
        <v>0</v>
      </c>
      <c r="AW30" s="415">
        <f t="shared" si="28"/>
        <v>0</v>
      </c>
      <c r="AX30" s="416">
        <f t="shared" si="29"/>
        <v>0</v>
      </c>
      <c r="AY30" s="416">
        <f t="shared" si="30"/>
        <v>0</v>
      </c>
      <c r="AZ30" s="278"/>
      <c r="BA30" s="26"/>
      <c r="BB30" s="26"/>
      <c r="BC30" s="27"/>
      <c r="BD30" s="339"/>
      <c r="BE30" s="672"/>
      <c r="BF30" s="672"/>
      <c r="BG30" s="672"/>
      <c r="BH30" s="672"/>
      <c r="BI30" s="339"/>
    </row>
    <row r="31" spans="1:61" ht="36" customHeight="1">
      <c r="A31" s="339"/>
      <c r="B31" s="266"/>
      <c r="C31" s="666"/>
      <c r="D31" s="666"/>
      <c r="E31" s="263"/>
      <c r="F31" s="265"/>
      <c r="G31" s="258" t="s">
        <v>1023</v>
      </c>
      <c r="H31" s="409" t="b">
        <f t="shared" si="1"/>
        <v>1</v>
      </c>
      <c r="I31" s="410" t="str">
        <f t="shared" si="2"/>
        <v>--</v>
      </c>
      <c r="J31" s="411">
        <f t="shared" si="3"/>
        <v>0</v>
      </c>
      <c r="K31" s="411">
        <f t="shared" si="4"/>
        <v>0</v>
      </c>
      <c r="L31" s="411">
        <f t="shared" si="5"/>
        <v>0</v>
      </c>
      <c r="M31" s="411">
        <f t="shared" si="6"/>
        <v>0</v>
      </c>
      <c r="N31" s="411">
        <f t="shared" si="7"/>
        <v>0</v>
      </c>
      <c r="O31" s="411">
        <f t="shared" si="8"/>
        <v>0</v>
      </c>
      <c r="P31" s="411">
        <f t="shared" si="31"/>
        <v>0</v>
      </c>
      <c r="Q31" s="411">
        <f t="shared" si="9"/>
        <v>0</v>
      </c>
      <c r="R31" s="411">
        <f t="shared" si="10"/>
        <v>0</v>
      </c>
      <c r="S31" s="411">
        <f t="shared" si="11"/>
        <v>0</v>
      </c>
      <c r="T31" s="411">
        <f t="shared" si="12"/>
        <v>0</v>
      </c>
      <c r="U31" s="411">
        <f t="shared" si="13"/>
        <v>0</v>
      </c>
      <c r="V31" s="411">
        <f t="shared" si="14"/>
        <v>0</v>
      </c>
      <c r="W31" s="361">
        <v>1</v>
      </c>
      <c r="X31" s="278">
        <v>3</v>
      </c>
      <c r="Y31" s="278">
        <v>1</v>
      </c>
      <c r="Z31" s="278">
        <v>3</v>
      </c>
      <c r="AA31" s="278">
        <v>1</v>
      </c>
      <c r="AB31" s="278">
        <v>3</v>
      </c>
      <c r="AC31" s="278">
        <v>1</v>
      </c>
      <c r="AD31" s="278">
        <v>3</v>
      </c>
      <c r="AE31" s="278">
        <v>1</v>
      </c>
      <c r="AF31" s="278">
        <v>3</v>
      </c>
      <c r="AG31" s="278">
        <v>1</v>
      </c>
      <c r="AH31" s="278">
        <v>3</v>
      </c>
      <c r="AI31" s="362"/>
      <c r="AJ31">
        <f t="shared" si="15"/>
        <v>0</v>
      </c>
      <c r="AK31">
        <f t="shared" si="16"/>
        <v>0</v>
      </c>
      <c r="AL31">
        <f t="shared" si="17"/>
        <v>0</v>
      </c>
      <c r="AM31">
        <f t="shared" si="18"/>
        <v>0</v>
      </c>
      <c r="AN31">
        <f t="shared" si="19"/>
        <v>0</v>
      </c>
      <c r="AO31">
        <f t="shared" si="20"/>
        <v>0</v>
      </c>
      <c r="AP31">
        <f t="shared" si="21"/>
        <v>0</v>
      </c>
      <c r="AQ31">
        <f t="shared" si="22"/>
        <v>0</v>
      </c>
      <c r="AR31">
        <f t="shared" si="23"/>
        <v>0</v>
      </c>
      <c r="AS31">
        <f t="shared" si="24"/>
        <v>0</v>
      </c>
      <c r="AT31">
        <f t="shared" si="25"/>
        <v>0</v>
      </c>
      <c r="AU31">
        <f t="shared" si="26"/>
        <v>0</v>
      </c>
      <c r="AV31" s="415">
        <f t="shared" si="27"/>
        <v>0</v>
      </c>
      <c r="AW31" s="415">
        <f t="shared" si="28"/>
        <v>0</v>
      </c>
      <c r="AX31" s="416">
        <f t="shared" si="29"/>
        <v>0</v>
      </c>
      <c r="AY31" s="416">
        <f t="shared" si="30"/>
        <v>0</v>
      </c>
      <c r="AZ31" s="278"/>
      <c r="BA31" s="26"/>
      <c r="BB31" s="26"/>
      <c r="BC31" s="27"/>
      <c r="BD31" s="339"/>
      <c r="BE31" s="339"/>
      <c r="BF31" s="339"/>
      <c r="BG31" s="339"/>
      <c r="BH31" s="339"/>
      <c r="BI31" s="339"/>
    </row>
    <row r="32" spans="1:61" ht="36" customHeight="1">
      <c r="A32" s="339"/>
      <c r="B32" s="266"/>
      <c r="C32" s="666"/>
      <c r="D32" s="666"/>
      <c r="E32" s="263"/>
      <c r="F32" s="265"/>
      <c r="G32" s="258" t="s">
        <v>1023</v>
      </c>
      <c r="H32" s="409" t="b">
        <f t="shared" si="1"/>
        <v>1</v>
      </c>
      <c r="I32" s="410" t="str">
        <f t="shared" si="2"/>
        <v>--</v>
      </c>
      <c r="J32" s="411">
        <f t="shared" si="3"/>
        <v>0</v>
      </c>
      <c r="K32" s="411">
        <f t="shared" si="4"/>
        <v>0</v>
      </c>
      <c r="L32" s="411">
        <f t="shared" si="5"/>
        <v>0</v>
      </c>
      <c r="M32" s="411">
        <f t="shared" si="6"/>
        <v>0</v>
      </c>
      <c r="N32" s="411">
        <f t="shared" si="7"/>
        <v>0</v>
      </c>
      <c r="O32" s="411">
        <f t="shared" si="8"/>
        <v>0</v>
      </c>
      <c r="P32" s="411">
        <f t="shared" si="31"/>
        <v>0</v>
      </c>
      <c r="Q32" s="411">
        <f t="shared" si="9"/>
        <v>0</v>
      </c>
      <c r="R32" s="411">
        <f t="shared" si="10"/>
        <v>0</v>
      </c>
      <c r="S32" s="411">
        <f t="shared" si="11"/>
        <v>0</v>
      </c>
      <c r="T32" s="411">
        <f t="shared" si="12"/>
        <v>0</v>
      </c>
      <c r="U32" s="411">
        <f t="shared" si="13"/>
        <v>0</v>
      </c>
      <c r="V32" s="411">
        <f t="shared" si="14"/>
        <v>0</v>
      </c>
      <c r="W32" s="361">
        <v>1</v>
      </c>
      <c r="X32" s="278">
        <v>3</v>
      </c>
      <c r="Y32" s="278">
        <v>1</v>
      </c>
      <c r="Z32" s="278">
        <v>3</v>
      </c>
      <c r="AA32" s="278">
        <v>1</v>
      </c>
      <c r="AB32" s="278">
        <v>3</v>
      </c>
      <c r="AC32" s="278">
        <v>1</v>
      </c>
      <c r="AD32" s="278">
        <v>3</v>
      </c>
      <c r="AE32" s="278">
        <v>1</v>
      </c>
      <c r="AF32" s="278">
        <v>3</v>
      </c>
      <c r="AG32" s="278">
        <v>1</v>
      </c>
      <c r="AH32" s="278">
        <v>3</v>
      </c>
      <c r="AI32" s="362"/>
      <c r="AJ32">
        <f t="shared" si="15"/>
        <v>0</v>
      </c>
      <c r="AK32">
        <f t="shared" si="16"/>
        <v>0</v>
      </c>
      <c r="AL32">
        <f t="shared" si="17"/>
        <v>0</v>
      </c>
      <c r="AM32">
        <f t="shared" si="18"/>
        <v>0</v>
      </c>
      <c r="AN32">
        <f t="shared" si="19"/>
        <v>0</v>
      </c>
      <c r="AO32">
        <f t="shared" si="20"/>
        <v>0</v>
      </c>
      <c r="AP32">
        <f t="shared" si="21"/>
        <v>0</v>
      </c>
      <c r="AQ32">
        <f t="shared" si="22"/>
        <v>0</v>
      </c>
      <c r="AR32">
        <f t="shared" si="23"/>
        <v>0</v>
      </c>
      <c r="AS32">
        <f t="shared" si="24"/>
        <v>0</v>
      </c>
      <c r="AT32">
        <f t="shared" si="25"/>
        <v>0</v>
      </c>
      <c r="AU32">
        <f t="shared" si="26"/>
        <v>0</v>
      </c>
      <c r="AV32" s="415">
        <f t="shared" si="27"/>
        <v>0</v>
      </c>
      <c r="AW32" s="415">
        <f t="shared" si="28"/>
        <v>0</v>
      </c>
      <c r="AX32" s="416">
        <f t="shared" si="29"/>
        <v>0</v>
      </c>
      <c r="AY32" s="416">
        <f t="shared" si="30"/>
        <v>0</v>
      </c>
      <c r="AZ32" s="278"/>
      <c r="BA32" s="26"/>
      <c r="BB32" s="26"/>
      <c r="BC32" s="27"/>
      <c r="BD32" s="339"/>
      <c r="BE32" s="339"/>
      <c r="BF32" s="339"/>
      <c r="BG32" s="339"/>
      <c r="BH32" s="339"/>
      <c r="BI32" s="339"/>
    </row>
    <row r="33" spans="1:61" ht="36" customHeight="1">
      <c r="A33" s="339"/>
      <c r="B33" s="266"/>
      <c r="C33" s="666"/>
      <c r="D33" s="666"/>
      <c r="E33" s="263"/>
      <c r="F33" s="265"/>
      <c r="G33" s="258" t="s">
        <v>1023</v>
      </c>
      <c r="H33" s="409" t="b">
        <f t="shared" si="1"/>
        <v>1</v>
      </c>
      <c r="I33" s="410" t="str">
        <f t="shared" si="2"/>
        <v>--</v>
      </c>
      <c r="J33" s="411">
        <f t="shared" si="3"/>
        <v>0</v>
      </c>
      <c r="K33" s="411">
        <f t="shared" si="4"/>
        <v>0</v>
      </c>
      <c r="L33" s="411">
        <f t="shared" si="5"/>
        <v>0</v>
      </c>
      <c r="M33" s="411">
        <f t="shared" si="6"/>
        <v>0</v>
      </c>
      <c r="N33" s="411">
        <f t="shared" si="7"/>
        <v>0</v>
      </c>
      <c r="O33" s="411">
        <f t="shared" si="8"/>
        <v>0</v>
      </c>
      <c r="P33" s="411">
        <f t="shared" si="31"/>
        <v>0</v>
      </c>
      <c r="Q33" s="411">
        <f t="shared" si="9"/>
        <v>0</v>
      </c>
      <c r="R33" s="411">
        <f t="shared" si="10"/>
        <v>0</v>
      </c>
      <c r="S33" s="411">
        <f t="shared" si="11"/>
        <v>0</v>
      </c>
      <c r="T33" s="411">
        <f t="shared" si="12"/>
        <v>0</v>
      </c>
      <c r="U33" s="411">
        <f t="shared" si="13"/>
        <v>0</v>
      </c>
      <c r="V33" s="411">
        <f t="shared" si="14"/>
        <v>0</v>
      </c>
      <c r="W33" s="361">
        <v>1</v>
      </c>
      <c r="X33" s="278">
        <v>3</v>
      </c>
      <c r="Y33" s="278">
        <v>1</v>
      </c>
      <c r="Z33" s="278">
        <v>3</v>
      </c>
      <c r="AA33" s="278">
        <v>1</v>
      </c>
      <c r="AB33" s="278">
        <v>3</v>
      </c>
      <c r="AC33" s="278">
        <v>1</v>
      </c>
      <c r="AD33" s="278">
        <v>3</v>
      </c>
      <c r="AE33" s="278">
        <v>1</v>
      </c>
      <c r="AF33" s="278">
        <v>3</v>
      </c>
      <c r="AG33" s="278">
        <v>1</v>
      </c>
      <c r="AH33" s="278">
        <v>3</v>
      </c>
      <c r="AI33" s="362"/>
      <c r="AJ33">
        <f t="shared" si="15"/>
        <v>0</v>
      </c>
      <c r="AK33">
        <f t="shared" si="16"/>
        <v>0</v>
      </c>
      <c r="AL33">
        <f t="shared" si="17"/>
        <v>0</v>
      </c>
      <c r="AM33">
        <f t="shared" si="18"/>
        <v>0</v>
      </c>
      <c r="AN33">
        <f t="shared" si="19"/>
        <v>0</v>
      </c>
      <c r="AO33">
        <f t="shared" si="20"/>
        <v>0</v>
      </c>
      <c r="AP33">
        <f t="shared" si="21"/>
        <v>0</v>
      </c>
      <c r="AQ33">
        <f t="shared" si="22"/>
        <v>0</v>
      </c>
      <c r="AR33">
        <f t="shared" si="23"/>
        <v>0</v>
      </c>
      <c r="AS33">
        <f t="shared" si="24"/>
        <v>0</v>
      </c>
      <c r="AT33">
        <f t="shared" si="25"/>
        <v>0</v>
      </c>
      <c r="AU33">
        <f t="shared" si="26"/>
        <v>0</v>
      </c>
      <c r="AV33" s="415">
        <f t="shared" si="27"/>
        <v>0</v>
      </c>
      <c r="AW33" s="415">
        <f t="shared" si="28"/>
        <v>0</v>
      </c>
      <c r="AX33" s="416">
        <f t="shared" si="29"/>
        <v>0</v>
      </c>
      <c r="AY33" s="416">
        <f t="shared" si="30"/>
        <v>0</v>
      </c>
      <c r="AZ33" s="278"/>
      <c r="BA33" s="26"/>
      <c r="BB33" s="26"/>
      <c r="BC33" s="27"/>
      <c r="BD33" s="339"/>
      <c r="BE33" s="339"/>
      <c r="BF33" s="339"/>
      <c r="BG33" s="339"/>
      <c r="BH33" s="339"/>
      <c r="BI33" s="339"/>
    </row>
    <row r="34" spans="1:61" ht="36" customHeight="1">
      <c r="A34" s="339"/>
      <c r="B34" s="266"/>
      <c r="C34" s="666"/>
      <c r="D34" s="666"/>
      <c r="E34" s="263"/>
      <c r="F34" s="265"/>
      <c r="G34" s="258" t="s">
        <v>1023</v>
      </c>
      <c r="H34" s="409" t="b">
        <f t="shared" si="1"/>
        <v>1</v>
      </c>
      <c r="I34" s="410" t="str">
        <f t="shared" si="2"/>
        <v>--</v>
      </c>
      <c r="J34" s="411">
        <f t="shared" si="3"/>
        <v>0</v>
      </c>
      <c r="K34" s="411">
        <f t="shared" si="4"/>
        <v>0</v>
      </c>
      <c r="L34" s="411">
        <f t="shared" si="5"/>
        <v>0</v>
      </c>
      <c r="M34" s="411">
        <f t="shared" si="6"/>
        <v>0</v>
      </c>
      <c r="N34" s="411">
        <f t="shared" si="7"/>
        <v>0</v>
      </c>
      <c r="O34" s="411">
        <f t="shared" si="8"/>
        <v>0</v>
      </c>
      <c r="P34" s="411">
        <f t="shared" si="31"/>
        <v>0</v>
      </c>
      <c r="Q34" s="411">
        <f t="shared" si="9"/>
        <v>0</v>
      </c>
      <c r="R34" s="411">
        <f t="shared" si="10"/>
        <v>0</v>
      </c>
      <c r="S34" s="411">
        <f t="shared" si="11"/>
        <v>0</v>
      </c>
      <c r="T34" s="411">
        <f t="shared" si="12"/>
        <v>0</v>
      </c>
      <c r="U34" s="411">
        <f t="shared" si="13"/>
        <v>0</v>
      </c>
      <c r="V34" s="411">
        <f t="shared" si="14"/>
        <v>0</v>
      </c>
      <c r="W34" s="361">
        <v>1</v>
      </c>
      <c r="X34" s="278">
        <v>3</v>
      </c>
      <c r="Y34" s="278">
        <v>1</v>
      </c>
      <c r="Z34" s="278">
        <v>3</v>
      </c>
      <c r="AA34" s="278">
        <v>1</v>
      </c>
      <c r="AB34" s="278">
        <v>3</v>
      </c>
      <c r="AC34" s="278">
        <v>1</v>
      </c>
      <c r="AD34" s="278">
        <v>3</v>
      </c>
      <c r="AE34" s="278">
        <v>1</v>
      </c>
      <c r="AF34" s="278">
        <v>3</v>
      </c>
      <c r="AG34" s="278">
        <v>1</v>
      </c>
      <c r="AH34" s="278">
        <v>3</v>
      </c>
      <c r="AI34" s="362"/>
      <c r="AJ34">
        <f t="shared" si="15"/>
        <v>0</v>
      </c>
      <c r="AK34">
        <f t="shared" si="16"/>
        <v>0</v>
      </c>
      <c r="AL34">
        <f t="shared" si="17"/>
        <v>0</v>
      </c>
      <c r="AM34">
        <f t="shared" si="18"/>
        <v>0</v>
      </c>
      <c r="AN34">
        <f t="shared" si="19"/>
        <v>0</v>
      </c>
      <c r="AO34">
        <f t="shared" si="20"/>
        <v>0</v>
      </c>
      <c r="AP34">
        <f t="shared" si="21"/>
        <v>0</v>
      </c>
      <c r="AQ34">
        <f t="shared" si="22"/>
        <v>0</v>
      </c>
      <c r="AR34">
        <f t="shared" si="23"/>
        <v>0</v>
      </c>
      <c r="AS34">
        <f t="shared" si="24"/>
        <v>0</v>
      </c>
      <c r="AT34">
        <f t="shared" si="25"/>
        <v>0</v>
      </c>
      <c r="AU34">
        <f t="shared" si="26"/>
        <v>0</v>
      </c>
      <c r="AV34" s="415">
        <f t="shared" si="27"/>
        <v>0</v>
      </c>
      <c r="AW34" s="415">
        <f t="shared" si="28"/>
        <v>0</v>
      </c>
      <c r="AX34" s="416">
        <f t="shared" si="29"/>
        <v>0</v>
      </c>
      <c r="AY34" s="416">
        <f t="shared" si="30"/>
        <v>0</v>
      </c>
      <c r="AZ34" s="278"/>
      <c r="BA34" s="26"/>
      <c r="BB34" s="26"/>
      <c r="BC34" s="27"/>
      <c r="BD34" s="339"/>
      <c r="BE34" s="339"/>
      <c r="BF34" s="339"/>
      <c r="BG34" s="339"/>
      <c r="BH34" s="339"/>
      <c r="BI34" s="339"/>
    </row>
    <row r="35" spans="1:61" ht="36" customHeight="1">
      <c r="A35" s="339"/>
      <c r="B35" s="266"/>
      <c r="C35" s="666"/>
      <c r="D35" s="666"/>
      <c r="E35" s="263"/>
      <c r="F35" s="265"/>
      <c r="G35" s="258" t="s">
        <v>1023</v>
      </c>
      <c r="H35" s="409" t="b">
        <f t="shared" si="1"/>
        <v>1</v>
      </c>
      <c r="I35" s="410" t="str">
        <f t="shared" si="2"/>
        <v>--</v>
      </c>
      <c r="J35" s="411">
        <f t="shared" si="3"/>
        <v>0</v>
      </c>
      <c r="K35" s="411">
        <f t="shared" si="4"/>
        <v>0</v>
      </c>
      <c r="L35" s="411">
        <f t="shared" si="5"/>
        <v>0</v>
      </c>
      <c r="M35" s="411">
        <f t="shared" si="6"/>
        <v>0</v>
      </c>
      <c r="N35" s="411">
        <f t="shared" si="7"/>
        <v>0</v>
      </c>
      <c r="O35" s="411">
        <f t="shared" si="8"/>
        <v>0</v>
      </c>
      <c r="P35" s="411">
        <f t="shared" si="31"/>
        <v>0</v>
      </c>
      <c r="Q35" s="411">
        <f t="shared" si="9"/>
        <v>0</v>
      </c>
      <c r="R35" s="411">
        <f t="shared" si="10"/>
        <v>0</v>
      </c>
      <c r="S35" s="411">
        <f t="shared" si="11"/>
        <v>0</v>
      </c>
      <c r="T35" s="411">
        <f t="shared" si="12"/>
        <v>0</v>
      </c>
      <c r="U35" s="411">
        <f t="shared" si="13"/>
        <v>0</v>
      </c>
      <c r="V35" s="411">
        <f t="shared" si="14"/>
        <v>0</v>
      </c>
      <c r="W35" s="361">
        <v>1</v>
      </c>
      <c r="X35" s="278">
        <v>3</v>
      </c>
      <c r="Y35" s="278">
        <v>1</v>
      </c>
      <c r="Z35" s="278">
        <v>3</v>
      </c>
      <c r="AA35" s="278">
        <v>1</v>
      </c>
      <c r="AB35" s="278">
        <v>3</v>
      </c>
      <c r="AC35" s="278">
        <v>1</v>
      </c>
      <c r="AD35" s="278">
        <v>3</v>
      </c>
      <c r="AE35" s="278">
        <v>1</v>
      </c>
      <c r="AF35" s="278">
        <v>3</v>
      </c>
      <c r="AG35" s="278">
        <v>1</v>
      </c>
      <c r="AH35" s="278">
        <v>3</v>
      </c>
      <c r="AI35" s="362"/>
      <c r="AJ35">
        <f t="shared" si="15"/>
        <v>0</v>
      </c>
      <c r="AK35">
        <f t="shared" si="16"/>
        <v>0</v>
      </c>
      <c r="AL35">
        <f t="shared" si="17"/>
        <v>0</v>
      </c>
      <c r="AM35">
        <f t="shared" si="18"/>
        <v>0</v>
      </c>
      <c r="AN35">
        <f t="shared" si="19"/>
        <v>0</v>
      </c>
      <c r="AO35">
        <f t="shared" si="20"/>
        <v>0</v>
      </c>
      <c r="AP35">
        <f t="shared" si="21"/>
        <v>0</v>
      </c>
      <c r="AQ35">
        <f t="shared" si="22"/>
        <v>0</v>
      </c>
      <c r="AR35">
        <f t="shared" si="23"/>
        <v>0</v>
      </c>
      <c r="AS35">
        <f t="shared" si="24"/>
        <v>0</v>
      </c>
      <c r="AT35">
        <f t="shared" si="25"/>
        <v>0</v>
      </c>
      <c r="AU35">
        <f t="shared" si="26"/>
        <v>0</v>
      </c>
      <c r="AV35" s="415">
        <f t="shared" si="27"/>
        <v>0</v>
      </c>
      <c r="AW35" s="415">
        <f t="shared" si="28"/>
        <v>0</v>
      </c>
      <c r="AX35" s="416">
        <f t="shared" si="29"/>
        <v>0</v>
      </c>
      <c r="AY35" s="416">
        <f t="shared" si="30"/>
        <v>0</v>
      </c>
      <c r="AZ35" s="278"/>
      <c r="BA35" s="26"/>
      <c r="BB35" s="26"/>
      <c r="BC35" s="27"/>
      <c r="BD35" s="339"/>
      <c r="BE35" s="339"/>
      <c r="BF35" s="339"/>
      <c r="BG35" s="339"/>
      <c r="BH35" s="339"/>
      <c r="BI35" s="339"/>
    </row>
    <row r="36" spans="1:61" ht="36" customHeight="1">
      <c r="A36" s="339"/>
      <c r="B36" s="266"/>
      <c r="C36" s="666"/>
      <c r="D36" s="666"/>
      <c r="E36" s="263"/>
      <c r="F36" s="265"/>
      <c r="G36" s="258" t="s">
        <v>1023</v>
      </c>
      <c r="H36" s="409" t="b">
        <f t="shared" si="1"/>
        <v>1</v>
      </c>
      <c r="I36" s="410" t="str">
        <f t="shared" si="2"/>
        <v>--</v>
      </c>
      <c r="J36" s="411">
        <f t="shared" si="3"/>
        <v>0</v>
      </c>
      <c r="K36" s="411">
        <f t="shared" si="4"/>
        <v>0</v>
      </c>
      <c r="L36" s="411">
        <f t="shared" si="5"/>
        <v>0</v>
      </c>
      <c r="M36" s="411">
        <f t="shared" si="6"/>
        <v>0</v>
      </c>
      <c r="N36" s="411">
        <f t="shared" si="7"/>
        <v>0</v>
      </c>
      <c r="O36" s="411">
        <f t="shared" si="8"/>
        <v>0</v>
      </c>
      <c r="P36" s="411">
        <f t="shared" si="31"/>
        <v>0</v>
      </c>
      <c r="Q36" s="411">
        <f t="shared" si="9"/>
        <v>0</v>
      </c>
      <c r="R36" s="411">
        <f t="shared" si="10"/>
        <v>0</v>
      </c>
      <c r="S36" s="411">
        <f t="shared" si="11"/>
        <v>0</v>
      </c>
      <c r="T36" s="411">
        <f t="shared" si="12"/>
        <v>0</v>
      </c>
      <c r="U36" s="411">
        <f t="shared" si="13"/>
        <v>0</v>
      </c>
      <c r="V36" s="411">
        <f t="shared" si="14"/>
        <v>0</v>
      </c>
      <c r="W36" s="361">
        <v>1</v>
      </c>
      <c r="X36" s="278">
        <v>3</v>
      </c>
      <c r="Y36" s="278">
        <v>1</v>
      </c>
      <c r="Z36" s="278">
        <v>3</v>
      </c>
      <c r="AA36" s="278">
        <v>1</v>
      </c>
      <c r="AB36" s="278">
        <v>3</v>
      </c>
      <c r="AC36" s="278">
        <v>1</v>
      </c>
      <c r="AD36" s="278">
        <v>3</v>
      </c>
      <c r="AE36" s="278">
        <v>1</v>
      </c>
      <c r="AF36" s="278">
        <v>3</v>
      </c>
      <c r="AG36" s="278">
        <v>1</v>
      </c>
      <c r="AH36" s="278">
        <v>3</v>
      </c>
      <c r="AI36" s="362"/>
      <c r="AJ36">
        <f t="shared" si="15"/>
        <v>0</v>
      </c>
      <c r="AK36">
        <f t="shared" si="16"/>
        <v>0</v>
      </c>
      <c r="AL36">
        <f t="shared" si="17"/>
        <v>0</v>
      </c>
      <c r="AM36">
        <f t="shared" si="18"/>
        <v>0</v>
      </c>
      <c r="AN36">
        <f t="shared" si="19"/>
        <v>0</v>
      </c>
      <c r="AO36">
        <f t="shared" si="20"/>
        <v>0</v>
      </c>
      <c r="AP36">
        <f t="shared" si="21"/>
        <v>0</v>
      </c>
      <c r="AQ36">
        <f t="shared" si="22"/>
        <v>0</v>
      </c>
      <c r="AR36">
        <f t="shared" si="23"/>
        <v>0</v>
      </c>
      <c r="AS36">
        <f t="shared" si="24"/>
        <v>0</v>
      </c>
      <c r="AT36">
        <f t="shared" si="25"/>
        <v>0</v>
      </c>
      <c r="AU36">
        <f t="shared" si="26"/>
        <v>0</v>
      </c>
      <c r="AV36" s="415">
        <f t="shared" si="27"/>
        <v>0</v>
      </c>
      <c r="AW36" s="415">
        <f t="shared" si="28"/>
        <v>0</v>
      </c>
      <c r="AX36" s="416">
        <f t="shared" si="29"/>
        <v>0</v>
      </c>
      <c r="AY36" s="416">
        <f t="shared" si="30"/>
        <v>0</v>
      </c>
      <c r="AZ36" s="278"/>
      <c r="BA36" s="26"/>
      <c r="BB36" s="26"/>
      <c r="BC36" s="27"/>
      <c r="BD36" s="339"/>
      <c r="BE36" s="339"/>
      <c r="BF36" s="339"/>
      <c r="BG36" s="339"/>
      <c r="BH36" s="339"/>
      <c r="BI36" s="339"/>
    </row>
    <row r="37" spans="1:61" ht="36" customHeight="1">
      <c r="A37" s="339"/>
      <c r="B37" s="266"/>
      <c r="C37" s="666"/>
      <c r="D37" s="666"/>
      <c r="E37" s="263"/>
      <c r="F37" s="265"/>
      <c r="G37" s="258" t="s">
        <v>1023</v>
      </c>
      <c r="H37" s="409" t="b">
        <f t="shared" si="1"/>
        <v>1</v>
      </c>
      <c r="I37" s="410" t="str">
        <f t="shared" si="2"/>
        <v>--</v>
      </c>
      <c r="J37" s="411">
        <f t="shared" si="3"/>
        <v>0</v>
      </c>
      <c r="K37" s="411">
        <f t="shared" si="4"/>
        <v>0</v>
      </c>
      <c r="L37" s="411">
        <f t="shared" si="5"/>
        <v>0</v>
      </c>
      <c r="M37" s="411">
        <f t="shared" si="6"/>
        <v>0</v>
      </c>
      <c r="N37" s="411">
        <f t="shared" si="7"/>
        <v>0</v>
      </c>
      <c r="O37" s="411">
        <f t="shared" si="8"/>
        <v>0</v>
      </c>
      <c r="P37" s="411">
        <f t="shared" si="31"/>
        <v>0</v>
      </c>
      <c r="Q37" s="411">
        <f t="shared" si="9"/>
        <v>0</v>
      </c>
      <c r="R37" s="411">
        <f t="shared" si="10"/>
        <v>0</v>
      </c>
      <c r="S37" s="411">
        <f t="shared" si="11"/>
        <v>0</v>
      </c>
      <c r="T37" s="411">
        <f t="shared" si="12"/>
        <v>0</v>
      </c>
      <c r="U37" s="411">
        <f t="shared" si="13"/>
        <v>0</v>
      </c>
      <c r="V37" s="411">
        <f t="shared" si="14"/>
        <v>0</v>
      </c>
      <c r="W37" s="361">
        <v>1</v>
      </c>
      <c r="X37" s="278">
        <v>3</v>
      </c>
      <c r="Y37" s="278">
        <v>1</v>
      </c>
      <c r="Z37" s="278">
        <v>3</v>
      </c>
      <c r="AA37" s="278">
        <v>1</v>
      </c>
      <c r="AB37" s="278">
        <v>3</v>
      </c>
      <c r="AC37" s="278">
        <v>1</v>
      </c>
      <c r="AD37" s="278">
        <v>3</v>
      </c>
      <c r="AE37" s="278">
        <v>1</v>
      </c>
      <c r="AF37" s="278">
        <v>3</v>
      </c>
      <c r="AG37" s="278">
        <v>1</v>
      </c>
      <c r="AH37" s="278">
        <v>3</v>
      </c>
      <c r="AI37" s="362"/>
      <c r="AJ37">
        <f t="shared" si="15"/>
        <v>0</v>
      </c>
      <c r="AK37">
        <f t="shared" si="16"/>
        <v>0</v>
      </c>
      <c r="AL37">
        <f t="shared" si="17"/>
        <v>0</v>
      </c>
      <c r="AM37">
        <f t="shared" si="18"/>
        <v>0</v>
      </c>
      <c r="AN37">
        <f t="shared" si="19"/>
        <v>0</v>
      </c>
      <c r="AO37">
        <f t="shared" si="20"/>
        <v>0</v>
      </c>
      <c r="AP37">
        <f t="shared" si="21"/>
        <v>0</v>
      </c>
      <c r="AQ37">
        <f t="shared" si="22"/>
        <v>0</v>
      </c>
      <c r="AR37">
        <f t="shared" si="23"/>
        <v>0</v>
      </c>
      <c r="AS37">
        <f t="shared" si="24"/>
        <v>0</v>
      </c>
      <c r="AT37">
        <f t="shared" si="25"/>
        <v>0</v>
      </c>
      <c r="AU37">
        <f t="shared" si="26"/>
        <v>0</v>
      </c>
      <c r="AV37" s="415">
        <f t="shared" si="27"/>
        <v>0</v>
      </c>
      <c r="AW37" s="415">
        <f t="shared" si="28"/>
        <v>0</v>
      </c>
      <c r="AX37" s="416">
        <f t="shared" si="29"/>
        <v>0</v>
      </c>
      <c r="AY37" s="416">
        <f t="shared" si="30"/>
        <v>0</v>
      </c>
      <c r="AZ37" s="278"/>
      <c r="BA37" s="26"/>
      <c r="BB37" s="26"/>
      <c r="BC37" s="27"/>
      <c r="BD37" s="339"/>
      <c r="BE37" s="339"/>
      <c r="BF37" s="339"/>
      <c r="BG37" s="339"/>
      <c r="BH37" s="339"/>
      <c r="BI37" s="339"/>
    </row>
    <row r="38" spans="1:61" ht="36" customHeight="1">
      <c r="A38" s="339"/>
      <c r="B38" s="266"/>
      <c r="C38" s="666"/>
      <c r="D38" s="666"/>
      <c r="E38" s="263"/>
      <c r="F38" s="265"/>
      <c r="G38" s="258" t="s">
        <v>1023</v>
      </c>
      <c r="H38" s="409" t="b">
        <f t="shared" si="1"/>
        <v>1</v>
      </c>
      <c r="I38" s="410" t="str">
        <f t="shared" si="2"/>
        <v>--</v>
      </c>
      <c r="J38" s="411">
        <f t="shared" si="3"/>
        <v>0</v>
      </c>
      <c r="K38" s="411">
        <f t="shared" si="4"/>
        <v>0</v>
      </c>
      <c r="L38" s="411">
        <f t="shared" si="5"/>
        <v>0</v>
      </c>
      <c r="M38" s="411">
        <f t="shared" si="6"/>
        <v>0</v>
      </c>
      <c r="N38" s="411">
        <f t="shared" si="7"/>
        <v>0</v>
      </c>
      <c r="O38" s="411">
        <f t="shared" si="8"/>
        <v>0</v>
      </c>
      <c r="P38" s="411">
        <f t="shared" si="31"/>
        <v>0</v>
      </c>
      <c r="Q38" s="411">
        <f t="shared" si="9"/>
        <v>0</v>
      </c>
      <c r="R38" s="411">
        <f t="shared" si="10"/>
        <v>0</v>
      </c>
      <c r="S38" s="411">
        <f t="shared" si="11"/>
        <v>0</v>
      </c>
      <c r="T38" s="411">
        <f t="shared" si="12"/>
        <v>0</v>
      </c>
      <c r="U38" s="411">
        <f t="shared" si="13"/>
        <v>0</v>
      </c>
      <c r="V38" s="411">
        <f t="shared" si="14"/>
        <v>0</v>
      </c>
      <c r="W38" s="361">
        <v>1</v>
      </c>
      <c r="X38" s="278">
        <v>3</v>
      </c>
      <c r="Y38" s="278">
        <v>1</v>
      </c>
      <c r="Z38" s="278">
        <v>3</v>
      </c>
      <c r="AA38" s="278">
        <v>1</v>
      </c>
      <c r="AB38" s="278">
        <v>3</v>
      </c>
      <c r="AC38" s="278">
        <v>1</v>
      </c>
      <c r="AD38" s="278">
        <v>3</v>
      </c>
      <c r="AE38" s="278">
        <v>1</v>
      </c>
      <c r="AF38" s="278">
        <v>3</v>
      </c>
      <c r="AG38" s="278">
        <v>1</v>
      </c>
      <c r="AH38" s="278">
        <v>3</v>
      </c>
      <c r="AI38" s="362"/>
      <c r="AJ38">
        <f t="shared" si="15"/>
        <v>0</v>
      </c>
      <c r="AK38">
        <f t="shared" si="16"/>
        <v>0</v>
      </c>
      <c r="AL38">
        <f t="shared" si="17"/>
        <v>0</v>
      </c>
      <c r="AM38">
        <f t="shared" si="18"/>
        <v>0</v>
      </c>
      <c r="AN38">
        <f t="shared" si="19"/>
        <v>0</v>
      </c>
      <c r="AO38">
        <f t="shared" si="20"/>
        <v>0</v>
      </c>
      <c r="AP38">
        <f t="shared" si="21"/>
        <v>0</v>
      </c>
      <c r="AQ38">
        <f t="shared" si="22"/>
        <v>0</v>
      </c>
      <c r="AR38">
        <f t="shared" si="23"/>
        <v>0</v>
      </c>
      <c r="AS38">
        <f t="shared" si="24"/>
        <v>0</v>
      </c>
      <c r="AT38">
        <f t="shared" si="25"/>
        <v>0</v>
      </c>
      <c r="AU38">
        <f t="shared" si="26"/>
        <v>0</v>
      </c>
      <c r="AV38" s="415">
        <f t="shared" si="27"/>
        <v>0</v>
      </c>
      <c r="AW38" s="415">
        <f t="shared" si="28"/>
        <v>0</v>
      </c>
      <c r="AX38" s="416">
        <f t="shared" si="29"/>
        <v>0</v>
      </c>
      <c r="AY38" s="416">
        <f t="shared" si="30"/>
        <v>0</v>
      </c>
      <c r="AZ38" s="278"/>
      <c r="BA38" s="26"/>
      <c r="BB38" s="26"/>
      <c r="BC38" s="27"/>
      <c r="BD38" s="339"/>
      <c r="BE38" s="672"/>
      <c r="BF38" s="672"/>
      <c r="BG38" s="672"/>
      <c r="BH38" s="672"/>
      <c r="BI38" s="339"/>
    </row>
    <row r="39" spans="1:61" ht="36" customHeight="1">
      <c r="A39" s="339"/>
      <c r="B39" s="266"/>
      <c r="C39" s="666"/>
      <c r="D39" s="666"/>
      <c r="E39" s="263"/>
      <c r="F39" s="265"/>
      <c r="G39" s="258" t="s">
        <v>1023</v>
      </c>
      <c r="H39" s="409" t="b">
        <f t="shared" si="1"/>
        <v>1</v>
      </c>
      <c r="I39" s="410" t="str">
        <f t="shared" si="2"/>
        <v>--</v>
      </c>
      <c r="J39" s="411">
        <f t="shared" si="3"/>
        <v>0</v>
      </c>
      <c r="K39" s="411">
        <f t="shared" si="4"/>
        <v>0</v>
      </c>
      <c r="L39" s="411">
        <f t="shared" si="5"/>
        <v>0</v>
      </c>
      <c r="M39" s="411">
        <f t="shared" si="6"/>
        <v>0</v>
      </c>
      <c r="N39" s="411">
        <f t="shared" si="7"/>
        <v>0</v>
      </c>
      <c r="O39" s="411">
        <f t="shared" si="8"/>
        <v>0</v>
      </c>
      <c r="P39" s="411">
        <f t="shared" si="31"/>
        <v>0</v>
      </c>
      <c r="Q39" s="411">
        <f t="shared" si="9"/>
        <v>0</v>
      </c>
      <c r="R39" s="411">
        <f t="shared" si="10"/>
        <v>0</v>
      </c>
      <c r="S39" s="411">
        <f t="shared" si="11"/>
        <v>0</v>
      </c>
      <c r="T39" s="411">
        <f t="shared" si="12"/>
        <v>0</v>
      </c>
      <c r="U39" s="411">
        <f t="shared" si="13"/>
        <v>0</v>
      </c>
      <c r="V39" s="411">
        <f t="shared" si="14"/>
        <v>0</v>
      </c>
      <c r="W39" s="361">
        <v>1</v>
      </c>
      <c r="X39" s="278">
        <v>3</v>
      </c>
      <c r="Y39" s="278">
        <v>1</v>
      </c>
      <c r="Z39" s="278">
        <v>3</v>
      </c>
      <c r="AA39" s="278">
        <v>1</v>
      </c>
      <c r="AB39" s="278">
        <v>3</v>
      </c>
      <c r="AC39" s="278">
        <v>1</v>
      </c>
      <c r="AD39" s="278">
        <v>3</v>
      </c>
      <c r="AE39" s="278">
        <v>1</v>
      </c>
      <c r="AF39" s="278">
        <v>3</v>
      </c>
      <c r="AG39" s="278">
        <v>1</v>
      </c>
      <c r="AH39" s="278">
        <v>3</v>
      </c>
      <c r="AI39" s="362"/>
      <c r="AJ39">
        <f t="shared" si="15"/>
        <v>0</v>
      </c>
      <c r="AK39">
        <f t="shared" si="16"/>
        <v>0</v>
      </c>
      <c r="AL39">
        <f t="shared" si="17"/>
        <v>0</v>
      </c>
      <c r="AM39">
        <f t="shared" si="18"/>
        <v>0</v>
      </c>
      <c r="AN39">
        <f t="shared" si="19"/>
        <v>0</v>
      </c>
      <c r="AO39">
        <f t="shared" si="20"/>
        <v>0</v>
      </c>
      <c r="AP39">
        <f t="shared" si="21"/>
        <v>0</v>
      </c>
      <c r="AQ39">
        <f t="shared" si="22"/>
        <v>0</v>
      </c>
      <c r="AR39">
        <f t="shared" si="23"/>
        <v>0</v>
      </c>
      <c r="AS39">
        <f t="shared" si="24"/>
        <v>0</v>
      </c>
      <c r="AT39">
        <f t="shared" si="25"/>
        <v>0</v>
      </c>
      <c r="AU39">
        <f t="shared" si="26"/>
        <v>0</v>
      </c>
      <c r="AV39" s="415">
        <f t="shared" si="27"/>
        <v>0</v>
      </c>
      <c r="AW39" s="415">
        <f t="shared" si="28"/>
        <v>0</v>
      </c>
      <c r="AX39" s="416">
        <f t="shared" si="29"/>
        <v>0</v>
      </c>
      <c r="AY39" s="416">
        <f t="shared" si="30"/>
        <v>0</v>
      </c>
      <c r="AZ39" s="278"/>
      <c r="BA39" s="26"/>
      <c r="BB39" s="26"/>
      <c r="BC39" s="27"/>
      <c r="BD39" s="339"/>
      <c r="BE39" s="339"/>
      <c r="BF39" s="339"/>
      <c r="BG39" s="339"/>
      <c r="BH39" s="339"/>
      <c r="BI39" s="339"/>
    </row>
    <row r="40" spans="1:61" ht="36" customHeight="1">
      <c r="A40" s="339"/>
      <c r="B40" s="266"/>
      <c r="C40" s="666"/>
      <c r="D40" s="666"/>
      <c r="E40" s="263"/>
      <c r="F40" s="265"/>
      <c r="G40" s="258" t="s">
        <v>1023</v>
      </c>
      <c r="H40" s="409" t="b">
        <f t="shared" si="1"/>
        <v>1</v>
      </c>
      <c r="I40" s="410" t="str">
        <f t="shared" si="2"/>
        <v>--</v>
      </c>
      <c r="J40" s="411">
        <f t="shared" si="3"/>
        <v>0</v>
      </c>
      <c r="K40" s="411">
        <f t="shared" si="4"/>
        <v>0</v>
      </c>
      <c r="L40" s="411">
        <f t="shared" si="5"/>
        <v>0</v>
      </c>
      <c r="M40" s="411">
        <f t="shared" si="6"/>
        <v>0</v>
      </c>
      <c r="N40" s="411">
        <f t="shared" si="7"/>
        <v>0</v>
      </c>
      <c r="O40" s="411">
        <f t="shared" si="8"/>
        <v>0</v>
      </c>
      <c r="P40" s="411">
        <f t="shared" si="31"/>
        <v>0</v>
      </c>
      <c r="Q40" s="411">
        <f t="shared" si="9"/>
        <v>0</v>
      </c>
      <c r="R40" s="411">
        <f t="shared" si="10"/>
        <v>0</v>
      </c>
      <c r="S40" s="411">
        <f t="shared" si="11"/>
        <v>0</v>
      </c>
      <c r="T40" s="411">
        <f t="shared" si="12"/>
        <v>0</v>
      </c>
      <c r="U40" s="411">
        <f t="shared" si="13"/>
        <v>0</v>
      </c>
      <c r="V40" s="411">
        <f t="shared" si="14"/>
        <v>0</v>
      </c>
      <c r="W40" s="361">
        <v>1</v>
      </c>
      <c r="X40" s="278">
        <v>3</v>
      </c>
      <c r="Y40" s="278">
        <v>1</v>
      </c>
      <c r="Z40" s="278">
        <v>3</v>
      </c>
      <c r="AA40" s="278">
        <v>1</v>
      </c>
      <c r="AB40" s="278">
        <v>3</v>
      </c>
      <c r="AC40" s="278">
        <v>1</v>
      </c>
      <c r="AD40" s="278">
        <v>3</v>
      </c>
      <c r="AE40" s="278">
        <v>1</v>
      </c>
      <c r="AF40" s="278">
        <v>3</v>
      </c>
      <c r="AG40" s="278">
        <v>1</v>
      </c>
      <c r="AH40" s="278">
        <v>3</v>
      </c>
      <c r="AI40" s="362"/>
      <c r="AJ40">
        <f t="shared" si="15"/>
        <v>0</v>
      </c>
      <c r="AK40">
        <f t="shared" si="16"/>
        <v>0</v>
      </c>
      <c r="AL40">
        <f t="shared" si="17"/>
        <v>0</v>
      </c>
      <c r="AM40">
        <f t="shared" si="18"/>
        <v>0</v>
      </c>
      <c r="AN40">
        <f t="shared" si="19"/>
        <v>0</v>
      </c>
      <c r="AO40">
        <f t="shared" si="20"/>
        <v>0</v>
      </c>
      <c r="AP40">
        <f t="shared" si="21"/>
        <v>0</v>
      </c>
      <c r="AQ40">
        <f t="shared" si="22"/>
        <v>0</v>
      </c>
      <c r="AR40">
        <f t="shared" si="23"/>
        <v>0</v>
      </c>
      <c r="AS40">
        <f t="shared" si="24"/>
        <v>0</v>
      </c>
      <c r="AT40">
        <f t="shared" si="25"/>
        <v>0</v>
      </c>
      <c r="AU40">
        <f t="shared" si="26"/>
        <v>0</v>
      </c>
      <c r="AV40" s="415">
        <f t="shared" si="27"/>
        <v>0</v>
      </c>
      <c r="AW40" s="415">
        <f t="shared" si="28"/>
        <v>0</v>
      </c>
      <c r="AX40" s="416">
        <f t="shared" si="29"/>
        <v>0</v>
      </c>
      <c r="AY40" s="416">
        <f t="shared" si="30"/>
        <v>0</v>
      </c>
      <c r="AZ40" s="278"/>
      <c r="BA40" s="26"/>
      <c r="BB40" s="26"/>
      <c r="BC40" s="27"/>
      <c r="BD40" s="339"/>
      <c r="BE40" s="339"/>
      <c r="BF40" s="339"/>
      <c r="BG40" s="339"/>
      <c r="BH40" s="339"/>
      <c r="BI40" s="339"/>
    </row>
    <row r="41" spans="1:61" ht="36" customHeight="1">
      <c r="A41" s="339"/>
      <c r="B41" s="266"/>
      <c r="C41" s="666"/>
      <c r="D41" s="666"/>
      <c r="E41" s="263"/>
      <c r="F41" s="265"/>
      <c r="G41" s="258" t="s">
        <v>1023</v>
      </c>
      <c r="H41" s="409" t="b">
        <f t="shared" si="1"/>
        <v>1</v>
      </c>
      <c r="I41" s="410" t="str">
        <f t="shared" si="2"/>
        <v>--</v>
      </c>
      <c r="J41" s="411">
        <f t="shared" si="3"/>
        <v>0</v>
      </c>
      <c r="K41" s="411">
        <f t="shared" si="4"/>
        <v>0</v>
      </c>
      <c r="L41" s="411">
        <f t="shared" si="5"/>
        <v>0</v>
      </c>
      <c r="M41" s="411">
        <f t="shared" si="6"/>
        <v>0</v>
      </c>
      <c r="N41" s="411">
        <f t="shared" si="7"/>
        <v>0</v>
      </c>
      <c r="O41" s="411">
        <f t="shared" si="8"/>
        <v>0</v>
      </c>
      <c r="P41" s="411">
        <f t="shared" si="31"/>
        <v>0</v>
      </c>
      <c r="Q41" s="411">
        <f t="shared" si="9"/>
        <v>0</v>
      </c>
      <c r="R41" s="411">
        <f t="shared" si="10"/>
        <v>0</v>
      </c>
      <c r="S41" s="411">
        <f t="shared" si="11"/>
        <v>0</v>
      </c>
      <c r="T41" s="411">
        <f t="shared" si="12"/>
        <v>0</v>
      </c>
      <c r="U41" s="411">
        <f t="shared" si="13"/>
        <v>0</v>
      </c>
      <c r="V41" s="411">
        <f t="shared" si="14"/>
        <v>0</v>
      </c>
      <c r="W41" s="361">
        <v>1</v>
      </c>
      <c r="X41" s="278">
        <v>3</v>
      </c>
      <c r="Y41" s="278">
        <v>1</v>
      </c>
      <c r="Z41" s="278">
        <v>3</v>
      </c>
      <c r="AA41" s="278">
        <v>1</v>
      </c>
      <c r="AB41" s="278">
        <v>3</v>
      </c>
      <c r="AC41" s="278">
        <v>1</v>
      </c>
      <c r="AD41" s="278">
        <v>3</v>
      </c>
      <c r="AE41" s="278">
        <v>1</v>
      </c>
      <c r="AF41" s="278">
        <v>3</v>
      </c>
      <c r="AG41" s="278">
        <v>1</v>
      </c>
      <c r="AH41" s="278">
        <v>3</v>
      </c>
      <c r="AI41" s="362"/>
      <c r="AJ41">
        <f t="shared" si="15"/>
        <v>0</v>
      </c>
      <c r="AK41">
        <f t="shared" si="16"/>
        <v>0</v>
      </c>
      <c r="AL41">
        <f t="shared" si="17"/>
        <v>0</v>
      </c>
      <c r="AM41">
        <f t="shared" si="18"/>
        <v>0</v>
      </c>
      <c r="AN41">
        <f t="shared" si="19"/>
        <v>0</v>
      </c>
      <c r="AO41">
        <f t="shared" si="20"/>
        <v>0</v>
      </c>
      <c r="AP41">
        <f t="shared" si="21"/>
        <v>0</v>
      </c>
      <c r="AQ41">
        <f t="shared" si="22"/>
        <v>0</v>
      </c>
      <c r="AR41">
        <f t="shared" si="23"/>
        <v>0</v>
      </c>
      <c r="AS41">
        <f t="shared" si="24"/>
        <v>0</v>
      </c>
      <c r="AT41">
        <f t="shared" si="25"/>
        <v>0</v>
      </c>
      <c r="AU41">
        <f t="shared" si="26"/>
        <v>0</v>
      </c>
      <c r="AV41" s="415">
        <f t="shared" si="27"/>
        <v>0</v>
      </c>
      <c r="AW41" s="415">
        <f t="shared" si="28"/>
        <v>0</v>
      </c>
      <c r="AX41" s="416">
        <f t="shared" si="29"/>
        <v>0</v>
      </c>
      <c r="AY41" s="416">
        <f t="shared" si="30"/>
        <v>0</v>
      </c>
      <c r="AZ41" s="278"/>
      <c r="BA41" s="26"/>
      <c r="BB41" s="26"/>
      <c r="BC41" s="27"/>
      <c r="BD41" s="339"/>
      <c r="BE41" s="339"/>
      <c r="BF41" s="339"/>
      <c r="BG41" s="339"/>
      <c r="BH41" s="339"/>
      <c r="BI41" s="339"/>
    </row>
    <row r="42" spans="1:61" ht="36" customHeight="1">
      <c r="A42" s="339"/>
      <c r="B42" s="266"/>
      <c r="C42" s="666"/>
      <c r="D42" s="666"/>
      <c r="E42" s="263"/>
      <c r="F42" s="265"/>
      <c r="G42" s="258" t="s">
        <v>1023</v>
      </c>
      <c r="H42" s="409" t="b">
        <f t="shared" si="1"/>
        <v>1</v>
      </c>
      <c r="I42" s="410" t="str">
        <f t="shared" si="2"/>
        <v>--</v>
      </c>
      <c r="J42" s="411">
        <f t="shared" si="3"/>
        <v>0</v>
      </c>
      <c r="K42" s="411">
        <f t="shared" si="4"/>
        <v>0</v>
      </c>
      <c r="L42" s="411">
        <f t="shared" si="5"/>
        <v>0</v>
      </c>
      <c r="M42" s="411">
        <f t="shared" si="6"/>
        <v>0</v>
      </c>
      <c r="N42" s="411">
        <f t="shared" si="7"/>
        <v>0</v>
      </c>
      <c r="O42" s="411">
        <f t="shared" si="8"/>
        <v>0</v>
      </c>
      <c r="P42" s="411">
        <f t="shared" si="31"/>
        <v>0</v>
      </c>
      <c r="Q42" s="411">
        <f t="shared" si="9"/>
        <v>0</v>
      </c>
      <c r="R42" s="411">
        <f t="shared" si="10"/>
        <v>0</v>
      </c>
      <c r="S42" s="411">
        <f t="shared" si="11"/>
        <v>0</v>
      </c>
      <c r="T42" s="411">
        <f t="shared" si="12"/>
        <v>0</v>
      </c>
      <c r="U42" s="411">
        <f t="shared" si="13"/>
        <v>0</v>
      </c>
      <c r="V42" s="411">
        <f t="shared" si="14"/>
        <v>0</v>
      </c>
      <c r="W42" s="361">
        <v>1</v>
      </c>
      <c r="X42" s="278">
        <v>3</v>
      </c>
      <c r="Y42" s="278">
        <v>1</v>
      </c>
      <c r="Z42" s="278">
        <v>3</v>
      </c>
      <c r="AA42" s="278">
        <v>1</v>
      </c>
      <c r="AB42" s="278">
        <v>3</v>
      </c>
      <c r="AC42" s="278">
        <v>1</v>
      </c>
      <c r="AD42" s="278">
        <v>3</v>
      </c>
      <c r="AE42" s="278">
        <v>1</v>
      </c>
      <c r="AF42" s="278">
        <v>3</v>
      </c>
      <c r="AG42" s="278">
        <v>1</v>
      </c>
      <c r="AH42" s="278">
        <v>3</v>
      </c>
      <c r="AI42" s="362"/>
      <c r="AJ42">
        <f t="shared" si="15"/>
        <v>0</v>
      </c>
      <c r="AK42">
        <f t="shared" si="16"/>
        <v>0</v>
      </c>
      <c r="AL42">
        <f t="shared" si="17"/>
        <v>0</v>
      </c>
      <c r="AM42">
        <f t="shared" si="18"/>
        <v>0</v>
      </c>
      <c r="AN42">
        <f t="shared" si="19"/>
        <v>0</v>
      </c>
      <c r="AO42">
        <f t="shared" si="20"/>
        <v>0</v>
      </c>
      <c r="AP42">
        <f t="shared" si="21"/>
        <v>0</v>
      </c>
      <c r="AQ42">
        <f t="shared" si="22"/>
        <v>0</v>
      </c>
      <c r="AR42">
        <f t="shared" si="23"/>
        <v>0</v>
      </c>
      <c r="AS42">
        <f t="shared" si="24"/>
        <v>0</v>
      </c>
      <c r="AT42">
        <f t="shared" si="25"/>
        <v>0</v>
      </c>
      <c r="AU42">
        <f t="shared" si="26"/>
        <v>0</v>
      </c>
      <c r="AV42" s="415">
        <f t="shared" si="27"/>
        <v>0</v>
      </c>
      <c r="AW42" s="415">
        <f t="shared" si="28"/>
        <v>0</v>
      </c>
      <c r="AX42" s="416">
        <f t="shared" si="29"/>
        <v>0</v>
      </c>
      <c r="AY42" s="416">
        <f t="shared" si="30"/>
        <v>0</v>
      </c>
      <c r="AZ42" s="278"/>
      <c r="BA42" s="26"/>
      <c r="BB42" s="26"/>
      <c r="BC42" s="27"/>
      <c r="BD42" s="339"/>
      <c r="BE42" s="339"/>
      <c r="BF42" s="339"/>
      <c r="BG42" s="339"/>
      <c r="BH42" s="339"/>
      <c r="BI42" s="339"/>
    </row>
    <row r="43" spans="1:61" ht="36" customHeight="1">
      <c r="A43" s="339"/>
      <c r="B43" s="266"/>
      <c r="C43" s="666"/>
      <c r="D43" s="666"/>
      <c r="E43" s="263"/>
      <c r="F43" s="265"/>
      <c r="G43" s="258" t="s">
        <v>1023</v>
      </c>
      <c r="H43" s="409" t="b">
        <f t="shared" si="1"/>
        <v>1</v>
      </c>
      <c r="I43" s="410" t="str">
        <f t="shared" si="2"/>
        <v>--</v>
      </c>
      <c r="J43" s="411">
        <f t="shared" si="3"/>
        <v>0</v>
      </c>
      <c r="K43" s="411">
        <f t="shared" si="4"/>
        <v>0</v>
      </c>
      <c r="L43" s="411">
        <f t="shared" si="5"/>
        <v>0</v>
      </c>
      <c r="M43" s="411">
        <f t="shared" si="6"/>
        <v>0</v>
      </c>
      <c r="N43" s="411">
        <f t="shared" si="7"/>
        <v>0</v>
      </c>
      <c r="O43" s="411">
        <f t="shared" si="8"/>
        <v>0</v>
      </c>
      <c r="P43" s="411">
        <f t="shared" si="31"/>
        <v>0</v>
      </c>
      <c r="Q43" s="411">
        <f t="shared" si="9"/>
        <v>0</v>
      </c>
      <c r="R43" s="411">
        <f t="shared" si="10"/>
        <v>0</v>
      </c>
      <c r="S43" s="411">
        <f t="shared" si="11"/>
        <v>0</v>
      </c>
      <c r="T43" s="411">
        <f t="shared" si="12"/>
        <v>0</v>
      </c>
      <c r="U43" s="411">
        <f t="shared" si="13"/>
        <v>0</v>
      </c>
      <c r="V43" s="411">
        <f t="shared" si="14"/>
        <v>0</v>
      </c>
      <c r="W43" s="361">
        <v>1</v>
      </c>
      <c r="X43" s="278">
        <v>3</v>
      </c>
      <c r="Y43" s="278">
        <v>1</v>
      </c>
      <c r="Z43" s="278">
        <v>3</v>
      </c>
      <c r="AA43" s="278">
        <v>1</v>
      </c>
      <c r="AB43" s="278">
        <v>3</v>
      </c>
      <c r="AC43" s="278">
        <v>1</v>
      </c>
      <c r="AD43" s="278">
        <v>3</v>
      </c>
      <c r="AE43" s="278">
        <v>1</v>
      </c>
      <c r="AF43" s="278">
        <v>3</v>
      </c>
      <c r="AG43" s="278">
        <v>1</v>
      </c>
      <c r="AH43" s="278">
        <v>3</v>
      </c>
      <c r="AI43" s="362"/>
      <c r="AJ43">
        <f t="shared" si="15"/>
        <v>0</v>
      </c>
      <c r="AK43">
        <f t="shared" si="16"/>
        <v>0</v>
      </c>
      <c r="AL43">
        <f t="shared" si="17"/>
        <v>0</v>
      </c>
      <c r="AM43">
        <f t="shared" si="18"/>
        <v>0</v>
      </c>
      <c r="AN43">
        <f t="shared" si="19"/>
        <v>0</v>
      </c>
      <c r="AO43">
        <f t="shared" si="20"/>
        <v>0</v>
      </c>
      <c r="AP43">
        <f t="shared" si="21"/>
        <v>0</v>
      </c>
      <c r="AQ43">
        <f t="shared" si="22"/>
        <v>0</v>
      </c>
      <c r="AR43">
        <f t="shared" si="23"/>
        <v>0</v>
      </c>
      <c r="AS43">
        <f t="shared" si="24"/>
        <v>0</v>
      </c>
      <c r="AT43">
        <f t="shared" si="25"/>
        <v>0</v>
      </c>
      <c r="AU43">
        <f t="shared" si="26"/>
        <v>0</v>
      </c>
      <c r="AV43" s="415">
        <f t="shared" si="27"/>
        <v>0</v>
      </c>
      <c r="AW43" s="415">
        <f t="shared" si="28"/>
        <v>0</v>
      </c>
      <c r="AX43" s="416">
        <f t="shared" si="29"/>
        <v>0</v>
      </c>
      <c r="AY43" s="416">
        <f t="shared" si="30"/>
        <v>0</v>
      </c>
      <c r="AZ43" s="278"/>
      <c r="BA43" s="26"/>
      <c r="BB43" s="26"/>
      <c r="BC43" s="27"/>
      <c r="BD43" s="339"/>
      <c r="BE43" s="339"/>
      <c r="BF43" s="339"/>
      <c r="BG43" s="339"/>
      <c r="BH43" s="339"/>
      <c r="BI43" s="339"/>
    </row>
    <row r="44" spans="1:61" ht="36" customHeight="1">
      <c r="A44" s="339"/>
      <c r="B44" s="266"/>
      <c r="C44" s="666"/>
      <c r="D44" s="666"/>
      <c r="E44" s="263"/>
      <c r="F44" s="265"/>
      <c r="G44" s="258" t="s">
        <v>1023</v>
      </c>
      <c r="H44" s="409" t="b">
        <f t="shared" si="1"/>
        <v>1</v>
      </c>
      <c r="I44" s="410" t="str">
        <f t="shared" si="2"/>
        <v>--</v>
      </c>
      <c r="J44" s="411">
        <f t="shared" si="3"/>
        <v>0</v>
      </c>
      <c r="K44" s="411">
        <f t="shared" si="4"/>
        <v>0</v>
      </c>
      <c r="L44" s="411">
        <f t="shared" si="5"/>
        <v>0</v>
      </c>
      <c r="M44" s="411">
        <f t="shared" si="6"/>
        <v>0</v>
      </c>
      <c r="N44" s="411">
        <f t="shared" si="7"/>
        <v>0</v>
      </c>
      <c r="O44" s="411">
        <f t="shared" si="8"/>
        <v>0</v>
      </c>
      <c r="P44" s="411">
        <f t="shared" si="31"/>
        <v>0</v>
      </c>
      <c r="Q44" s="411">
        <f t="shared" si="9"/>
        <v>0</v>
      </c>
      <c r="R44" s="411">
        <f t="shared" si="10"/>
        <v>0</v>
      </c>
      <c r="S44" s="411">
        <f t="shared" si="11"/>
        <v>0</v>
      </c>
      <c r="T44" s="411">
        <f t="shared" si="12"/>
        <v>0</v>
      </c>
      <c r="U44" s="411">
        <f t="shared" si="13"/>
        <v>0</v>
      </c>
      <c r="V44" s="411">
        <f t="shared" si="14"/>
        <v>0</v>
      </c>
      <c r="W44" s="361">
        <v>1</v>
      </c>
      <c r="X44" s="278">
        <v>3</v>
      </c>
      <c r="Y44" s="278">
        <v>1</v>
      </c>
      <c r="Z44" s="278">
        <v>3</v>
      </c>
      <c r="AA44" s="278">
        <v>1</v>
      </c>
      <c r="AB44" s="278">
        <v>3</v>
      </c>
      <c r="AC44" s="278">
        <v>1</v>
      </c>
      <c r="AD44" s="278">
        <v>3</v>
      </c>
      <c r="AE44" s="278">
        <v>1</v>
      </c>
      <c r="AF44" s="278">
        <v>3</v>
      </c>
      <c r="AG44" s="278">
        <v>1</v>
      </c>
      <c r="AH44" s="278">
        <v>3</v>
      </c>
      <c r="AI44" s="362"/>
      <c r="AJ44">
        <f t="shared" si="15"/>
        <v>0</v>
      </c>
      <c r="AK44">
        <f t="shared" si="16"/>
        <v>0</v>
      </c>
      <c r="AL44">
        <f t="shared" si="17"/>
        <v>0</v>
      </c>
      <c r="AM44">
        <f t="shared" si="18"/>
        <v>0</v>
      </c>
      <c r="AN44">
        <f t="shared" si="19"/>
        <v>0</v>
      </c>
      <c r="AO44">
        <f t="shared" si="20"/>
        <v>0</v>
      </c>
      <c r="AP44">
        <f t="shared" si="21"/>
        <v>0</v>
      </c>
      <c r="AQ44">
        <f t="shared" si="22"/>
        <v>0</v>
      </c>
      <c r="AR44">
        <f t="shared" si="23"/>
        <v>0</v>
      </c>
      <c r="AS44">
        <f t="shared" si="24"/>
        <v>0</v>
      </c>
      <c r="AT44">
        <f t="shared" si="25"/>
        <v>0</v>
      </c>
      <c r="AU44">
        <f t="shared" si="26"/>
        <v>0</v>
      </c>
      <c r="AV44" s="415">
        <f t="shared" si="27"/>
        <v>0</v>
      </c>
      <c r="AW44" s="415">
        <f t="shared" si="28"/>
        <v>0</v>
      </c>
      <c r="AX44" s="416">
        <f t="shared" si="29"/>
        <v>0</v>
      </c>
      <c r="AY44" s="416">
        <f t="shared" si="30"/>
        <v>0</v>
      </c>
      <c r="BA44" s="26"/>
      <c r="BB44" s="26"/>
      <c r="BC44" s="27"/>
      <c r="BD44" s="339"/>
      <c r="BE44" s="672"/>
      <c r="BF44" s="672"/>
      <c r="BG44" s="672"/>
      <c r="BH44" s="672"/>
      <c r="BI44" s="339"/>
    </row>
    <row r="45" spans="1:61" ht="36" customHeight="1">
      <c r="A45" s="339"/>
      <c r="B45" s="266"/>
      <c r="C45" s="666"/>
      <c r="D45" s="666"/>
      <c r="E45" s="263"/>
      <c r="F45" s="265"/>
      <c r="G45" s="258" t="s">
        <v>1023</v>
      </c>
      <c r="H45" s="409" t="b">
        <f t="shared" si="1"/>
        <v>1</v>
      </c>
      <c r="I45" s="410" t="str">
        <f t="shared" si="2"/>
        <v>--</v>
      </c>
      <c r="J45" s="411">
        <f t="shared" si="3"/>
        <v>0</v>
      </c>
      <c r="K45" s="411">
        <f t="shared" si="4"/>
        <v>0</v>
      </c>
      <c r="L45" s="411">
        <f t="shared" si="5"/>
        <v>0</v>
      </c>
      <c r="M45" s="411">
        <f t="shared" si="6"/>
        <v>0</v>
      </c>
      <c r="N45" s="411">
        <f t="shared" si="7"/>
        <v>0</v>
      </c>
      <c r="O45" s="411">
        <f t="shared" si="8"/>
        <v>0</v>
      </c>
      <c r="P45" s="411">
        <f t="shared" si="31"/>
        <v>0</v>
      </c>
      <c r="Q45" s="411">
        <f t="shared" si="9"/>
        <v>0</v>
      </c>
      <c r="R45" s="411">
        <f t="shared" si="10"/>
        <v>0</v>
      </c>
      <c r="S45" s="411">
        <f t="shared" si="11"/>
        <v>0</v>
      </c>
      <c r="T45" s="411">
        <f t="shared" si="12"/>
        <v>0</v>
      </c>
      <c r="U45" s="411">
        <f t="shared" si="13"/>
        <v>0</v>
      </c>
      <c r="V45" s="411">
        <f t="shared" si="14"/>
        <v>0</v>
      </c>
      <c r="W45" s="361">
        <v>1</v>
      </c>
      <c r="X45" s="278">
        <v>3</v>
      </c>
      <c r="Y45" s="278">
        <v>1</v>
      </c>
      <c r="Z45" s="278">
        <v>3</v>
      </c>
      <c r="AA45" s="278">
        <v>1</v>
      </c>
      <c r="AB45" s="278">
        <v>3</v>
      </c>
      <c r="AC45" s="278">
        <v>1</v>
      </c>
      <c r="AD45" s="278">
        <v>3</v>
      </c>
      <c r="AE45" s="278">
        <v>1</v>
      </c>
      <c r="AF45" s="278">
        <v>3</v>
      </c>
      <c r="AG45" s="278">
        <v>1</v>
      </c>
      <c r="AH45" s="278">
        <v>3</v>
      </c>
      <c r="AI45" s="362"/>
      <c r="AJ45">
        <f t="shared" si="15"/>
        <v>0</v>
      </c>
      <c r="AK45">
        <f t="shared" si="16"/>
        <v>0</v>
      </c>
      <c r="AL45">
        <f t="shared" si="17"/>
        <v>0</v>
      </c>
      <c r="AM45">
        <f t="shared" si="18"/>
        <v>0</v>
      </c>
      <c r="AN45">
        <f t="shared" si="19"/>
        <v>0</v>
      </c>
      <c r="AO45">
        <f t="shared" si="20"/>
        <v>0</v>
      </c>
      <c r="AP45">
        <f t="shared" si="21"/>
        <v>0</v>
      </c>
      <c r="AQ45">
        <f t="shared" si="22"/>
        <v>0</v>
      </c>
      <c r="AR45">
        <f t="shared" si="23"/>
        <v>0</v>
      </c>
      <c r="AS45">
        <f t="shared" si="24"/>
        <v>0</v>
      </c>
      <c r="AT45">
        <f t="shared" si="25"/>
        <v>0</v>
      </c>
      <c r="AU45">
        <f t="shared" si="26"/>
        <v>0</v>
      </c>
      <c r="AV45" s="415">
        <f t="shared" si="27"/>
        <v>0</v>
      </c>
      <c r="AW45" s="415">
        <f t="shared" si="28"/>
        <v>0</v>
      </c>
      <c r="AX45" s="416">
        <f t="shared" si="29"/>
        <v>0</v>
      </c>
      <c r="AY45" s="416">
        <f t="shared" si="30"/>
        <v>0</v>
      </c>
      <c r="BA45" s="26"/>
      <c r="BB45" s="26"/>
      <c r="BC45" s="27"/>
      <c r="BD45" s="339"/>
      <c r="BE45" s="339"/>
      <c r="BF45" s="339"/>
      <c r="BG45" s="339"/>
      <c r="BH45" s="339"/>
      <c r="BI45" s="339"/>
    </row>
    <row r="46" spans="1:61" ht="36" customHeight="1">
      <c r="A46" s="339"/>
      <c r="B46" s="266"/>
      <c r="C46" s="666"/>
      <c r="D46" s="666"/>
      <c r="E46" s="263"/>
      <c r="F46" s="265"/>
      <c r="G46" s="258" t="s">
        <v>1023</v>
      </c>
      <c r="H46" s="409" t="b">
        <f t="shared" si="1"/>
        <v>1</v>
      </c>
      <c r="I46" s="410" t="str">
        <f t="shared" si="2"/>
        <v>--</v>
      </c>
      <c r="J46" s="411">
        <f t="shared" si="3"/>
        <v>0</v>
      </c>
      <c r="K46" s="411">
        <f t="shared" si="4"/>
        <v>0</v>
      </c>
      <c r="L46" s="411">
        <f t="shared" si="5"/>
        <v>0</v>
      </c>
      <c r="M46" s="411">
        <f t="shared" si="6"/>
        <v>0</v>
      </c>
      <c r="N46" s="411">
        <f t="shared" si="7"/>
        <v>0</v>
      </c>
      <c r="O46" s="411">
        <f t="shared" si="8"/>
        <v>0</v>
      </c>
      <c r="P46" s="411">
        <f t="shared" si="31"/>
        <v>0</v>
      </c>
      <c r="Q46" s="411">
        <f t="shared" si="9"/>
        <v>0</v>
      </c>
      <c r="R46" s="411">
        <f t="shared" si="10"/>
        <v>0</v>
      </c>
      <c r="S46" s="411">
        <f t="shared" si="11"/>
        <v>0</v>
      </c>
      <c r="T46" s="411">
        <f t="shared" si="12"/>
        <v>0</v>
      </c>
      <c r="U46" s="411">
        <f t="shared" si="13"/>
        <v>0</v>
      </c>
      <c r="V46" s="411">
        <f t="shared" si="14"/>
        <v>0</v>
      </c>
      <c r="W46" s="361">
        <v>1</v>
      </c>
      <c r="X46" s="278">
        <v>3</v>
      </c>
      <c r="Y46" s="278">
        <v>1</v>
      </c>
      <c r="Z46" s="278">
        <v>3</v>
      </c>
      <c r="AA46" s="278">
        <v>1</v>
      </c>
      <c r="AB46" s="278">
        <v>3</v>
      </c>
      <c r="AC46" s="278">
        <v>1</v>
      </c>
      <c r="AD46" s="278">
        <v>3</v>
      </c>
      <c r="AE46" s="278">
        <v>1</v>
      </c>
      <c r="AF46" s="278">
        <v>3</v>
      </c>
      <c r="AG46" s="278">
        <v>1</v>
      </c>
      <c r="AH46" s="278">
        <v>3</v>
      </c>
      <c r="AI46" s="362"/>
      <c r="AJ46">
        <f t="shared" si="15"/>
        <v>0</v>
      </c>
      <c r="AK46">
        <f t="shared" si="16"/>
        <v>0</v>
      </c>
      <c r="AL46">
        <f t="shared" si="17"/>
        <v>0</v>
      </c>
      <c r="AM46">
        <f t="shared" si="18"/>
        <v>0</v>
      </c>
      <c r="AN46">
        <f t="shared" si="19"/>
        <v>0</v>
      </c>
      <c r="AO46">
        <f t="shared" si="20"/>
        <v>0</v>
      </c>
      <c r="AP46">
        <f t="shared" si="21"/>
        <v>0</v>
      </c>
      <c r="AQ46">
        <f t="shared" si="22"/>
        <v>0</v>
      </c>
      <c r="AR46">
        <f t="shared" si="23"/>
        <v>0</v>
      </c>
      <c r="AS46">
        <f t="shared" si="24"/>
        <v>0</v>
      </c>
      <c r="AT46">
        <f t="shared" si="25"/>
        <v>0</v>
      </c>
      <c r="AU46">
        <f t="shared" si="26"/>
        <v>0</v>
      </c>
      <c r="AV46" s="415">
        <f t="shared" si="27"/>
        <v>0</v>
      </c>
      <c r="AW46" s="415">
        <f t="shared" si="28"/>
        <v>0</v>
      </c>
      <c r="AX46" s="416">
        <f t="shared" si="29"/>
        <v>0</v>
      </c>
      <c r="AY46" s="416">
        <f t="shared" si="30"/>
        <v>0</v>
      </c>
      <c r="BA46" s="26"/>
      <c r="BB46" s="26"/>
      <c r="BC46" s="27"/>
      <c r="BD46" s="339"/>
      <c r="BE46" s="339"/>
      <c r="BF46" s="339"/>
      <c r="BG46" s="339"/>
      <c r="BH46" s="339"/>
      <c r="BI46" s="339"/>
    </row>
    <row r="47" spans="1:61" ht="36" customHeight="1">
      <c r="A47" s="339"/>
      <c r="B47" s="266"/>
      <c r="C47" s="666"/>
      <c r="D47" s="666"/>
      <c r="E47" s="263"/>
      <c r="F47" s="265"/>
      <c r="G47" s="258" t="s">
        <v>1023</v>
      </c>
      <c r="H47" s="409" t="b">
        <f t="shared" si="1"/>
        <v>1</v>
      </c>
      <c r="I47" s="410" t="str">
        <f t="shared" si="2"/>
        <v>--</v>
      </c>
      <c r="J47" s="411">
        <f t="shared" si="3"/>
        <v>0</v>
      </c>
      <c r="K47" s="411">
        <f t="shared" si="4"/>
        <v>0</v>
      </c>
      <c r="L47" s="411">
        <f t="shared" si="5"/>
        <v>0</v>
      </c>
      <c r="M47" s="411">
        <f t="shared" si="6"/>
        <v>0</v>
      </c>
      <c r="N47" s="411">
        <f t="shared" si="7"/>
        <v>0</v>
      </c>
      <c r="O47" s="411">
        <f t="shared" si="8"/>
        <v>0</v>
      </c>
      <c r="P47" s="411">
        <f t="shared" si="31"/>
        <v>0</v>
      </c>
      <c r="Q47" s="411">
        <f t="shared" si="9"/>
        <v>0</v>
      </c>
      <c r="R47" s="411">
        <f t="shared" si="10"/>
        <v>0</v>
      </c>
      <c r="S47" s="411">
        <f t="shared" si="11"/>
        <v>0</v>
      </c>
      <c r="T47" s="411">
        <f t="shared" si="12"/>
        <v>0</v>
      </c>
      <c r="U47" s="411">
        <f t="shared" si="13"/>
        <v>0</v>
      </c>
      <c r="V47" s="411">
        <f t="shared" si="14"/>
        <v>0</v>
      </c>
      <c r="W47" s="361">
        <v>1</v>
      </c>
      <c r="X47" s="278">
        <v>3</v>
      </c>
      <c r="Y47" s="278">
        <v>1</v>
      </c>
      <c r="Z47" s="278">
        <v>3</v>
      </c>
      <c r="AA47" s="278">
        <v>1</v>
      </c>
      <c r="AB47" s="278">
        <v>3</v>
      </c>
      <c r="AC47" s="278">
        <v>1</v>
      </c>
      <c r="AD47" s="278">
        <v>3</v>
      </c>
      <c r="AE47" s="278">
        <v>1</v>
      </c>
      <c r="AF47" s="278">
        <v>3</v>
      </c>
      <c r="AG47" s="278">
        <v>1</v>
      </c>
      <c r="AH47" s="278">
        <v>3</v>
      </c>
      <c r="AI47" s="362"/>
      <c r="AJ47">
        <f t="shared" si="15"/>
        <v>0</v>
      </c>
      <c r="AK47">
        <f t="shared" si="16"/>
        <v>0</v>
      </c>
      <c r="AL47">
        <f t="shared" si="17"/>
        <v>0</v>
      </c>
      <c r="AM47">
        <f t="shared" si="18"/>
        <v>0</v>
      </c>
      <c r="AN47">
        <f t="shared" si="19"/>
        <v>0</v>
      </c>
      <c r="AO47">
        <f t="shared" si="20"/>
        <v>0</v>
      </c>
      <c r="AP47">
        <f t="shared" si="21"/>
        <v>0</v>
      </c>
      <c r="AQ47">
        <f t="shared" si="22"/>
        <v>0</v>
      </c>
      <c r="AR47">
        <f t="shared" si="23"/>
        <v>0</v>
      </c>
      <c r="AS47">
        <f t="shared" si="24"/>
        <v>0</v>
      </c>
      <c r="AT47">
        <f t="shared" si="25"/>
        <v>0</v>
      </c>
      <c r="AU47">
        <f t="shared" si="26"/>
        <v>0</v>
      </c>
      <c r="AV47" s="415">
        <f t="shared" si="27"/>
        <v>0</v>
      </c>
      <c r="AW47" s="415">
        <f t="shared" si="28"/>
        <v>0</v>
      </c>
      <c r="AX47" s="416">
        <f t="shared" si="29"/>
        <v>0</v>
      </c>
      <c r="AY47" s="416">
        <f t="shared" si="30"/>
        <v>0</v>
      </c>
      <c r="AZ47" s="278"/>
      <c r="BA47" s="26"/>
      <c r="BB47" s="26"/>
      <c r="BC47" s="27"/>
      <c r="BD47" s="339"/>
      <c r="BE47" s="339"/>
      <c r="BF47" s="339"/>
      <c r="BG47" s="339"/>
      <c r="BH47" s="339"/>
      <c r="BI47" s="339"/>
    </row>
    <row r="48" spans="1:61" ht="36" customHeight="1">
      <c r="A48" s="339"/>
      <c r="B48" s="266"/>
      <c r="C48" s="666"/>
      <c r="D48" s="666"/>
      <c r="E48" s="263"/>
      <c r="F48" s="265"/>
      <c r="G48" s="258" t="s">
        <v>1023</v>
      </c>
      <c r="H48" s="409" t="b">
        <f t="shared" si="1"/>
        <v>1</v>
      </c>
      <c r="I48" s="410" t="str">
        <f t="shared" si="2"/>
        <v>--</v>
      </c>
      <c r="J48" s="411">
        <f t="shared" si="3"/>
        <v>0</v>
      </c>
      <c r="K48" s="411">
        <f t="shared" si="4"/>
        <v>0</v>
      </c>
      <c r="L48" s="411">
        <f t="shared" si="5"/>
        <v>0</v>
      </c>
      <c r="M48" s="411">
        <f t="shared" si="6"/>
        <v>0</v>
      </c>
      <c r="N48" s="411">
        <f t="shared" si="7"/>
        <v>0</v>
      </c>
      <c r="O48" s="411">
        <f t="shared" si="8"/>
        <v>0</v>
      </c>
      <c r="P48" s="411">
        <f t="shared" si="31"/>
        <v>0</v>
      </c>
      <c r="Q48" s="411">
        <f t="shared" si="9"/>
        <v>0</v>
      </c>
      <c r="R48" s="411">
        <f t="shared" si="10"/>
        <v>0</v>
      </c>
      <c r="S48" s="411">
        <f t="shared" si="11"/>
        <v>0</v>
      </c>
      <c r="T48" s="411">
        <f t="shared" si="12"/>
        <v>0</v>
      </c>
      <c r="U48" s="411">
        <f t="shared" si="13"/>
        <v>0</v>
      </c>
      <c r="V48" s="411">
        <f t="shared" si="14"/>
        <v>0</v>
      </c>
      <c r="W48" s="361">
        <v>1</v>
      </c>
      <c r="X48" s="278">
        <v>3</v>
      </c>
      <c r="Y48" s="278">
        <v>1</v>
      </c>
      <c r="Z48" s="278">
        <v>3</v>
      </c>
      <c r="AA48" s="278">
        <v>1</v>
      </c>
      <c r="AB48" s="278">
        <v>3</v>
      </c>
      <c r="AC48" s="278">
        <v>1</v>
      </c>
      <c r="AD48" s="278">
        <v>3</v>
      </c>
      <c r="AE48" s="278">
        <v>1</v>
      </c>
      <c r="AF48" s="278">
        <v>3</v>
      </c>
      <c r="AG48" s="278">
        <v>1</v>
      </c>
      <c r="AH48" s="278">
        <v>3</v>
      </c>
      <c r="AI48" s="362"/>
      <c r="AJ48">
        <f t="shared" si="15"/>
        <v>0</v>
      </c>
      <c r="AK48">
        <f t="shared" si="16"/>
        <v>0</v>
      </c>
      <c r="AL48">
        <f t="shared" si="17"/>
        <v>0</v>
      </c>
      <c r="AM48">
        <f t="shared" si="18"/>
        <v>0</v>
      </c>
      <c r="AN48">
        <f t="shared" si="19"/>
        <v>0</v>
      </c>
      <c r="AO48">
        <f t="shared" si="20"/>
        <v>0</v>
      </c>
      <c r="AP48">
        <f t="shared" si="21"/>
        <v>0</v>
      </c>
      <c r="AQ48">
        <f t="shared" si="22"/>
        <v>0</v>
      </c>
      <c r="AR48">
        <f t="shared" si="23"/>
        <v>0</v>
      </c>
      <c r="AS48">
        <f t="shared" si="24"/>
        <v>0</v>
      </c>
      <c r="AT48">
        <f t="shared" si="25"/>
        <v>0</v>
      </c>
      <c r="AU48">
        <f t="shared" si="26"/>
        <v>0</v>
      </c>
      <c r="AV48" s="415">
        <f t="shared" si="27"/>
        <v>0</v>
      </c>
      <c r="AW48" s="415">
        <f t="shared" si="28"/>
        <v>0</v>
      </c>
      <c r="AX48" s="416">
        <f t="shared" si="29"/>
        <v>0</v>
      </c>
      <c r="AY48" s="416">
        <f t="shared" si="30"/>
        <v>0</v>
      </c>
      <c r="AZ48" s="278"/>
      <c r="BA48" s="26"/>
      <c r="BB48" s="26"/>
      <c r="BC48" s="27"/>
      <c r="BD48" s="339"/>
      <c r="BE48" s="339"/>
      <c r="BF48" s="339"/>
      <c r="BG48" s="339"/>
      <c r="BH48" s="339"/>
      <c r="BI48" s="339"/>
    </row>
    <row r="49" spans="1:61" ht="36" customHeight="1">
      <c r="A49" s="339"/>
      <c r="B49" s="266"/>
      <c r="C49" s="666"/>
      <c r="D49" s="666"/>
      <c r="E49" s="263"/>
      <c r="F49" s="265"/>
      <c r="G49" s="258" t="s">
        <v>1023</v>
      </c>
      <c r="H49" s="409" t="b">
        <f t="shared" si="1"/>
        <v>1</v>
      </c>
      <c r="I49" s="410" t="str">
        <f t="shared" si="2"/>
        <v>--</v>
      </c>
      <c r="J49" s="411">
        <f t="shared" si="3"/>
        <v>0</v>
      </c>
      <c r="K49" s="411">
        <f t="shared" si="4"/>
        <v>0</v>
      </c>
      <c r="L49" s="411">
        <f t="shared" si="5"/>
        <v>0</v>
      </c>
      <c r="M49" s="411">
        <f t="shared" si="6"/>
        <v>0</v>
      </c>
      <c r="N49" s="411">
        <f t="shared" si="7"/>
        <v>0</v>
      </c>
      <c r="O49" s="411">
        <f t="shared" si="8"/>
        <v>0</v>
      </c>
      <c r="P49" s="411">
        <f t="shared" si="31"/>
        <v>0</v>
      </c>
      <c r="Q49" s="411">
        <f t="shared" si="9"/>
        <v>0</v>
      </c>
      <c r="R49" s="411">
        <f t="shared" si="10"/>
        <v>0</v>
      </c>
      <c r="S49" s="411">
        <f t="shared" si="11"/>
        <v>0</v>
      </c>
      <c r="T49" s="411">
        <f t="shared" si="12"/>
        <v>0</v>
      </c>
      <c r="U49" s="411">
        <f t="shared" si="13"/>
        <v>0</v>
      </c>
      <c r="V49" s="411">
        <f t="shared" si="14"/>
        <v>0</v>
      </c>
      <c r="W49" s="361">
        <v>1</v>
      </c>
      <c r="X49" s="278">
        <v>3</v>
      </c>
      <c r="Y49" s="278">
        <v>1</v>
      </c>
      <c r="Z49" s="278">
        <v>3</v>
      </c>
      <c r="AA49" s="278">
        <v>1</v>
      </c>
      <c r="AB49" s="278">
        <v>3</v>
      </c>
      <c r="AC49" s="278">
        <v>1</v>
      </c>
      <c r="AD49" s="278">
        <v>3</v>
      </c>
      <c r="AE49" s="278">
        <v>1</v>
      </c>
      <c r="AF49" s="278">
        <v>3</v>
      </c>
      <c r="AG49" s="278">
        <v>1</v>
      </c>
      <c r="AH49" s="278">
        <v>3</v>
      </c>
      <c r="AI49" s="362"/>
      <c r="AJ49">
        <f t="shared" si="15"/>
        <v>0</v>
      </c>
      <c r="AK49">
        <f t="shared" si="16"/>
        <v>0</v>
      </c>
      <c r="AL49">
        <f t="shared" si="17"/>
        <v>0</v>
      </c>
      <c r="AM49">
        <f t="shared" si="18"/>
        <v>0</v>
      </c>
      <c r="AN49">
        <f t="shared" si="19"/>
        <v>0</v>
      </c>
      <c r="AO49">
        <f t="shared" si="20"/>
        <v>0</v>
      </c>
      <c r="AP49">
        <f t="shared" si="21"/>
        <v>0</v>
      </c>
      <c r="AQ49">
        <f t="shared" si="22"/>
        <v>0</v>
      </c>
      <c r="AR49">
        <f t="shared" si="23"/>
        <v>0</v>
      </c>
      <c r="AS49">
        <f t="shared" si="24"/>
        <v>0</v>
      </c>
      <c r="AT49">
        <f t="shared" si="25"/>
        <v>0</v>
      </c>
      <c r="AU49">
        <f t="shared" si="26"/>
        <v>0</v>
      </c>
      <c r="AV49" s="415">
        <f t="shared" si="27"/>
        <v>0</v>
      </c>
      <c r="AW49" s="415">
        <f t="shared" si="28"/>
        <v>0</v>
      </c>
      <c r="AX49" s="416">
        <f t="shared" si="29"/>
        <v>0</v>
      </c>
      <c r="AY49" s="416">
        <f t="shared" si="30"/>
        <v>0</v>
      </c>
      <c r="AZ49" s="278"/>
      <c r="BA49" s="26"/>
      <c r="BB49" s="26"/>
      <c r="BC49" s="27"/>
      <c r="BD49" s="339"/>
      <c r="BE49" s="339"/>
      <c r="BF49" s="339"/>
      <c r="BG49" s="339"/>
      <c r="BH49" s="339"/>
      <c r="BI49" s="339"/>
    </row>
    <row r="50" spans="1:61" ht="36" customHeight="1">
      <c r="A50" s="339"/>
      <c r="B50" s="266"/>
      <c r="C50" s="666"/>
      <c r="D50" s="666"/>
      <c r="E50" s="263"/>
      <c r="F50" s="265"/>
      <c r="G50" s="258" t="s">
        <v>1023</v>
      </c>
      <c r="H50" s="409" t="b">
        <f t="shared" si="1"/>
        <v>1</v>
      </c>
      <c r="I50" s="410" t="str">
        <f t="shared" si="2"/>
        <v>--</v>
      </c>
      <c r="J50" s="411">
        <f t="shared" si="3"/>
        <v>0</v>
      </c>
      <c r="K50" s="411">
        <f t="shared" si="4"/>
        <v>0</v>
      </c>
      <c r="L50" s="411">
        <f t="shared" si="5"/>
        <v>0</v>
      </c>
      <c r="M50" s="411">
        <f t="shared" si="6"/>
        <v>0</v>
      </c>
      <c r="N50" s="411">
        <f t="shared" si="7"/>
        <v>0</v>
      </c>
      <c r="O50" s="411">
        <f t="shared" si="8"/>
        <v>0</v>
      </c>
      <c r="P50" s="411">
        <f t="shared" si="31"/>
        <v>0</v>
      </c>
      <c r="Q50" s="411">
        <f t="shared" si="9"/>
        <v>0</v>
      </c>
      <c r="R50" s="411">
        <f t="shared" si="10"/>
        <v>0</v>
      </c>
      <c r="S50" s="411">
        <f t="shared" si="11"/>
        <v>0</v>
      </c>
      <c r="T50" s="411">
        <f t="shared" si="12"/>
        <v>0</v>
      </c>
      <c r="U50" s="411">
        <f t="shared" si="13"/>
        <v>0</v>
      </c>
      <c r="V50" s="411">
        <f t="shared" si="14"/>
        <v>0</v>
      </c>
      <c r="W50" s="361">
        <v>1</v>
      </c>
      <c r="X50" s="278">
        <v>3</v>
      </c>
      <c r="Y50" s="278">
        <v>1</v>
      </c>
      <c r="Z50" s="278">
        <v>3</v>
      </c>
      <c r="AA50" s="278">
        <v>1</v>
      </c>
      <c r="AB50" s="278">
        <v>3</v>
      </c>
      <c r="AC50" s="278">
        <v>1</v>
      </c>
      <c r="AD50" s="278">
        <v>3</v>
      </c>
      <c r="AE50" s="278">
        <v>1</v>
      </c>
      <c r="AF50" s="278">
        <v>3</v>
      </c>
      <c r="AG50" s="278">
        <v>1</v>
      </c>
      <c r="AH50" s="278">
        <v>3</v>
      </c>
      <c r="AI50" s="362"/>
      <c r="AJ50">
        <f t="shared" si="15"/>
        <v>0</v>
      </c>
      <c r="AK50">
        <f t="shared" si="16"/>
        <v>0</v>
      </c>
      <c r="AL50">
        <f t="shared" si="17"/>
        <v>0</v>
      </c>
      <c r="AM50">
        <f t="shared" si="18"/>
        <v>0</v>
      </c>
      <c r="AN50">
        <f t="shared" si="19"/>
        <v>0</v>
      </c>
      <c r="AO50">
        <f t="shared" si="20"/>
        <v>0</v>
      </c>
      <c r="AP50">
        <f t="shared" si="21"/>
        <v>0</v>
      </c>
      <c r="AQ50">
        <f t="shared" si="22"/>
        <v>0</v>
      </c>
      <c r="AR50">
        <f t="shared" si="23"/>
        <v>0</v>
      </c>
      <c r="AS50">
        <f t="shared" si="24"/>
        <v>0</v>
      </c>
      <c r="AT50">
        <f t="shared" si="25"/>
        <v>0</v>
      </c>
      <c r="AU50">
        <f t="shared" si="26"/>
        <v>0</v>
      </c>
      <c r="AV50" s="415">
        <f t="shared" si="27"/>
        <v>0</v>
      </c>
      <c r="AW50" s="415">
        <f t="shared" si="28"/>
        <v>0</v>
      </c>
      <c r="AX50" s="416">
        <f t="shared" si="29"/>
        <v>0</v>
      </c>
      <c r="AY50" s="416">
        <f t="shared" si="30"/>
        <v>0</v>
      </c>
      <c r="AZ50" s="278"/>
      <c r="BA50" s="26"/>
      <c r="BB50" s="26"/>
      <c r="BC50" s="27"/>
      <c r="BD50" s="339"/>
      <c r="BE50" s="339"/>
      <c r="BF50" s="339"/>
      <c r="BG50" s="339"/>
      <c r="BH50" s="339"/>
      <c r="BI50" s="339"/>
    </row>
    <row r="51" spans="1:61" ht="36" customHeight="1">
      <c r="A51" s="339"/>
      <c r="B51" s="266"/>
      <c r="C51" s="666"/>
      <c r="D51" s="666"/>
      <c r="E51" s="263"/>
      <c r="F51" s="265"/>
      <c r="G51" s="258" t="s">
        <v>1023</v>
      </c>
      <c r="H51" s="409" t="b">
        <f t="shared" si="1"/>
        <v>1</v>
      </c>
      <c r="I51" s="410" t="str">
        <f t="shared" si="2"/>
        <v>--</v>
      </c>
      <c r="J51" s="411">
        <f t="shared" si="3"/>
        <v>0</v>
      </c>
      <c r="K51" s="411">
        <f t="shared" si="4"/>
        <v>0</v>
      </c>
      <c r="L51" s="411">
        <f t="shared" si="5"/>
        <v>0</v>
      </c>
      <c r="M51" s="411">
        <f t="shared" si="6"/>
        <v>0</v>
      </c>
      <c r="N51" s="411">
        <f t="shared" si="7"/>
        <v>0</v>
      </c>
      <c r="O51" s="411">
        <f t="shared" si="8"/>
        <v>0</v>
      </c>
      <c r="P51" s="411">
        <f t="shared" si="31"/>
        <v>0</v>
      </c>
      <c r="Q51" s="411">
        <f t="shared" si="9"/>
        <v>0</v>
      </c>
      <c r="R51" s="411">
        <f t="shared" si="10"/>
        <v>0</v>
      </c>
      <c r="S51" s="411">
        <f t="shared" si="11"/>
        <v>0</v>
      </c>
      <c r="T51" s="411">
        <f t="shared" si="12"/>
        <v>0</v>
      </c>
      <c r="U51" s="411">
        <f t="shared" si="13"/>
        <v>0</v>
      </c>
      <c r="V51" s="411">
        <f t="shared" si="14"/>
        <v>0</v>
      </c>
      <c r="W51" s="361">
        <v>1</v>
      </c>
      <c r="X51" s="278">
        <v>3</v>
      </c>
      <c r="Y51" s="278">
        <v>1</v>
      </c>
      <c r="Z51" s="278">
        <v>3</v>
      </c>
      <c r="AA51" s="278">
        <v>1</v>
      </c>
      <c r="AB51" s="278">
        <v>3</v>
      </c>
      <c r="AC51" s="278">
        <v>1</v>
      </c>
      <c r="AD51" s="278">
        <v>3</v>
      </c>
      <c r="AE51" s="278">
        <v>1</v>
      </c>
      <c r="AF51" s="278">
        <v>3</v>
      </c>
      <c r="AG51" s="278">
        <v>1</v>
      </c>
      <c r="AH51" s="278">
        <v>3</v>
      </c>
      <c r="AI51" s="362"/>
      <c r="AJ51">
        <f t="shared" si="15"/>
        <v>0</v>
      </c>
      <c r="AK51">
        <f t="shared" si="16"/>
        <v>0</v>
      </c>
      <c r="AL51">
        <f t="shared" si="17"/>
        <v>0</v>
      </c>
      <c r="AM51">
        <f t="shared" si="18"/>
        <v>0</v>
      </c>
      <c r="AN51">
        <f t="shared" si="19"/>
        <v>0</v>
      </c>
      <c r="AO51">
        <f t="shared" si="20"/>
        <v>0</v>
      </c>
      <c r="AP51">
        <f t="shared" si="21"/>
        <v>0</v>
      </c>
      <c r="AQ51">
        <f t="shared" si="22"/>
        <v>0</v>
      </c>
      <c r="AR51">
        <f t="shared" si="23"/>
        <v>0</v>
      </c>
      <c r="AS51">
        <f t="shared" si="24"/>
        <v>0</v>
      </c>
      <c r="AT51">
        <f t="shared" si="25"/>
        <v>0</v>
      </c>
      <c r="AU51">
        <f t="shared" si="26"/>
        <v>0</v>
      </c>
      <c r="AV51" s="415">
        <f t="shared" si="27"/>
        <v>0</v>
      </c>
      <c r="AW51" s="415">
        <f t="shared" si="28"/>
        <v>0</v>
      </c>
      <c r="AX51" s="416">
        <f t="shared" si="29"/>
        <v>0</v>
      </c>
      <c r="AY51" s="416">
        <f t="shared" si="30"/>
        <v>0</v>
      </c>
      <c r="AZ51" s="278"/>
      <c r="BA51" s="26"/>
      <c r="BB51" s="26"/>
      <c r="BC51" s="27"/>
      <c r="BD51" s="339"/>
      <c r="BE51" s="339"/>
      <c r="BF51" s="339"/>
      <c r="BG51" s="339"/>
      <c r="BH51" s="339"/>
      <c r="BI51" s="339"/>
    </row>
    <row r="52" spans="1:61" ht="36" customHeight="1">
      <c r="A52" s="339"/>
      <c r="B52" s="266"/>
      <c r="C52" s="666"/>
      <c r="D52" s="666"/>
      <c r="E52" s="263"/>
      <c r="F52" s="265"/>
      <c r="G52" s="258" t="s">
        <v>1023</v>
      </c>
      <c r="H52" s="409" t="b">
        <f t="shared" si="1"/>
        <v>1</v>
      </c>
      <c r="I52" s="410" t="str">
        <f t="shared" si="2"/>
        <v>--</v>
      </c>
      <c r="J52" s="411">
        <f t="shared" si="3"/>
        <v>0</v>
      </c>
      <c r="K52" s="411">
        <f t="shared" si="4"/>
        <v>0</v>
      </c>
      <c r="L52" s="411">
        <f t="shared" si="5"/>
        <v>0</v>
      </c>
      <c r="M52" s="411">
        <f t="shared" si="6"/>
        <v>0</v>
      </c>
      <c r="N52" s="411">
        <f t="shared" si="7"/>
        <v>0</v>
      </c>
      <c r="O52" s="411">
        <f t="shared" si="8"/>
        <v>0</v>
      </c>
      <c r="P52" s="411">
        <f t="shared" si="31"/>
        <v>0</v>
      </c>
      <c r="Q52" s="411">
        <f t="shared" si="9"/>
        <v>0</v>
      </c>
      <c r="R52" s="411">
        <f t="shared" si="10"/>
        <v>0</v>
      </c>
      <c r="S52" s="411">
        <f t="shared" si="11"/>
        <v>0</v>
      </c>
      <c r="T52" s="411">
        <f t="shared" si="12"/>
        <v>0</v>
      </c>
      <c r="U52" s="411">
        <f t="shared" si="13"/>
        <v>0</v>
      </c>
      <c r="V52" s="411">
        <f t="shared" si="14"/>
        <v>0</v>
      </c>
      <c r="W52" s="361">
        <v>1</v>
      </c>
      <c r="X52" s="278">
        <v>3</v>
      </c>
      <c r="Y52" s="278">
        <v>1</v>
      </c>
      <c r="Z52" s="278">
        <v>3</v>
      </c>
      <c r="AA52" s="278">
        <v>1</v>
      </c>
      <c r="AB52" s="278">
        <v>3</v>
      </c>
      <c r="AC52" s="278">
        <v>1</v>
      </c>
      <c r="AD52" s="278">
        <v>3</v>
      </c>
      <c r="AE52" s="278">
        <v>1</v>
      </c>
      <c r="AF52" s="278">
        <v>3</v>
      </c>
      <c r="AG52" s="278">
        <v>1</v>
      </c>
      <c r="AH52" s="278">
        <v>3</v>
      </c>
      <c r="AI52" s="362"/>
      <c r="AJ52">
        <f t="shared" si="15"/>
        <v>0</v>
      </c>
      <c r="AK52">
        <f t="shared" si="16"/>
        <v>0</v>
      </c>
      <c r="AL52">
        <f t="shared" si="17"/>
        <v>0</v>
      </c>
      <c r="AM52">
        <f t="shared" si="18"/>
        <v>0</v>
      </c>
      <c r="AN52">
        <f t="shared" si="19"/>
        <v>0</v>
      </c>
      <c r="AO52">
        <f t="shared" si="20"/>
        <v>0</v>
      </c>
      <c r="AP52">
        <f t="shared" si="21"/>
        <v>0</v>
      </c>
      <c r="AQ52">
        <f t="shared" si="22"/>
        <v>0</v>
      </c>
      <c r="AR52">
        <f t="shared" si="23"/>
        <v>0</v>
      </c>
      <c r="AS52">
        <f t="shared" si="24"/>
        <v>0</v>
      </c>
      <c r="AT52">
        <f t="shared" si="25"/>
        <v>0</v>
      </c>
      <c r="AU52">
        <f t="shared" si="26"/>
        <v>0</v>
      </c>
      <c r="AV52" s="415">
        <f t="shared" si="27"/>
        <v>0</v>
      </c>
      <c r="AW52" s="415">
        <f t="shared" si="28"/>
        <v>0</v>
      </c>
      <c r="AX52" s="416">
        <f t="shared" si="29"/>
        <v>0</v>
      </c>
      <c r="AY52" s="416">
        <f t="shared" si="30"/>
        <v>0</v>
      </c>
      <c r="AZ52" s="278"/>
      <c r="BA52" s="26"/>
      <c r="BB52" s="26"/>
      <c r="BC52" s="27"/>
      <c r="BD52" s="339"/>
      <c r="BE52" s="339"/>
      <c r="BF52" s="339"/>
      <c r="BG52" s="339"/>
      <c r="BH52" s="339"/>
      <c r="BI52" s="339"/>
    </row>
    <row r="53" spans="1:61" ht="36" customHeight="1">
      <c r="A53" s="339"/>
      <c r="B53" s="266"/>
      <c r="C53" s="666"/>
      <c r="D53" s="666"/>
      <c r="E53" s="263"/>
      <c r="F53" s="265"/>
      <c r="G53" s="258" t="s">
        <v>1023</v>
      </c>
      <c r="H53" s="409" t="b">
        <f t="shared" si="1"/>
        <v>1</v>
      </c>
      <c r="I53" s="410" t="str">
        <f t="shared" si="2"/>
        <v>--</v>
      </c>
      <c r="J53" s="411">
        <f t="shared" si="3"/>
        <v>0</v>
      </c>
      <c r="K53" s="411">
        <f t="shared" si="4"/>
        <v>0</v>
      </c>
      <c r="L53" s="411">
        <f t="shared" si="5"/>
        <v>0</v>
      </c>
      <c r="M53" s="411">
        <f t="shared" si="6"/>
        <v>0</v>
      </c>
      <c r="N53" s="411">
        <f t="shared" si="7"/>
        <v>0</v>
      </c>
      <c r="O53" s="411">
        <f t="shared" si="8"/>
        <v>0</v>
      </c>
      <c r="P53" s="411">
        <f t="shared" si="31"/>
        <v>0</v>
      </c>
      <c r="Q53" s="411">
        <f t="shared" si="9"/>
        <v>0</v>
      </c>
      <c r="R53" s="411">
        <f t="shared" si="10"/>
        <v>0</v>
      </c>
      <c r="S53" s="411">
        <f t="shared" si="11"/>
        <v>0</v>
      </c>
      <c r="T53" s="411">
        <f t="shared" si="12"/>
        <v>0</v>
      </c>
      <c r="U53" s="411">
        <f t="shared" si="13"/>
        <v>0</v>
      </c>
      <c r="V53" s="411">
        <f t="shared" si="14"/>
        <v>0</v>
      </c>
      <c r="W53" s="361">
        <v>1</v>
      </c>
      <c r="X53" s="278">
        <v>3</v>
      </c>
      <c r="Y53" s="278">
        <v>1</v>
      </c>
      <c r="Z53" s="278">
        <v>3</v>
      </c>
      <c r="AA53" s="278">
        <v>1</v>
      </c>
      <c r="AB53" s="278">
        <v>3</v>
      </c>
      <c r="AC53" s="278">
        <v>1</v>
      </c>
      <c r="AD53" s="278">
        <v>3</v>
      </c>
      <c r="AE53" s="278">
        <v>1</v>
      </c>
      <c r="AF53" s="278">
        <v>3</v>
      </c>
      <c r="AG53" s="278">
        <v>1</v>
      </c>
      <c r="AH53" s="278">
        <v>3</v>
      </c>
      <c r="AI53" s="362"/>
      <c r="AJ53">
        <f t="shared" si="15"/>
        <v>0</v>
      </c>
      <c r="AK53">
        <f t="shared" si="16"/>
        <v>0</v>
      </c>
      <c r="AL53">
        <f t="shared" si="17"/>
        <v>0</v>
      </c>
      <c r="AM53">
        <f t="shared" si="18"/>
        <v>0</v>
      </c>
      <c r="AN53">
        <f t="shared" si="19"/>
        <v>0</v>
      </c>
      <c r="AO53">
        <f t="shared" si="20"/>
        <v>0</v>
      </c>
      <c r="AP53">
        <f t="shared" si="21"/>
        <v>0</v>
      </c>
      <c r="AQ53">
        <f t="shared" si="22"/>
        <v>0</v>
      </c>
      <c r="AR53">
        <f t="shared" si="23"/>
        <v>0</v>
      </c>
      <c r="AS53">
        <f t="shared" si="24"/>
        <v>0</v>
      </c>
      <c r="AT53">
        <f t="shared" si="25"/>
        <v>0</v>
      </c>
      <c r="AU53">
        <f t="shared" si="26"/>
        <v>0</v>
      </c>
      <c r="AV53" s="415">
        <f t="shared" si="27"/>
        <v>0</v>
      </c>
      <c r="AW53" s="415">
        <f t="shared" si="28"/>
        <v>0</v>
      </c>
      <c r="AX53" s="416">
        <f t="shared" si="29"/>
        <v>0</v>
      </c>
      <c r="AY53" s="416">
        <f t="shared" si="30"/>
        <v>0</v>
      </c>
      <c r="AZ53" s="278"/>
      <c r="BA53" s="26"/>
      <c r="BB53" s="26"/>
      <c r="BC53" s="27"/>
      <c r="BD53" s="339"/>
      <c r="BE53" s="339"/>
      <c r="BF53" s="339"/>
      <c r="BG53" s="339"/>
      <c r="BH53" s="339"/>
      <c r="BI53" s="339"/>
    </row>
    <row r="54" spans="1:61" ht="36" customHeight="1">
      <c r="A54" s="339"/>
      <c r="B54" s="266"/>
      <c r="C54" s="666"/>
      <c r="D54" s="666"/>
      <c r="E54" s="263"/>
      <c r="F54" s="265"/>
      <c r="G54" s="258" t="s">
        <v>1023</v>
      </c>
      <c r="H54" s="409" t="b">
        <f t="shared" si="1"/>
        <v>1</v>
      </c>
      <c r="I54" s="410" t="str">
        <f t="shared" si="2"/>
        <v>--</v>
      </c>
      <c r="J54" s="411">
        <f t="shared" si="3"/>
        <v>0</v>
      </c>
      <c r="K54" s="411">
        <f t="shared" si="4"/>
        <v>0</v>
      </c>
      <c r="L54" s="411">
        <f t="shared" si="5"/>
        <v>0</v>
      </c>
      <c r="M54" s="411">
        <f t="shared" si="6"/>
        <v>0</v>
      </c>
      <c r="N54" s="411">
        <f t="shared" si="7"/>
        <v>0</v>
      </c>
      <c r="O54" s="411">
        <f t="shared" si="8"/>
        <v>0</v>
      </c>
      <c r="P54" s="411">
        <f t="shared" si="31"/>
        <v>0</v>
      </c>
      <c r="Q54" s="411">
        <f t="shared" si="9"/>
        <v>0</v>
      </c>
      <c r="R54" s="411">
        <f t="shared" si="10"/>
        <v>0</v>
      </c>
      <c r="S54" s="411">
        <f t="shared" si="11"/>
        <v>0</v>
      </c>
      <c r="T54" s="411">
        <f t="shared" si="12"/>
        <v>0</v>
      </c>
      <c r="U54" s="411">
        <f t="shared" si="13"/>
        <v>0</v>
      </c>
      <c r="V54" s="411">
        <f t="shared" si="14"/>
        <v>0</v>
      </c>
      <c r="W54" s="361">
        <v>1</v>
      </c>
      <c r="X54" s="278">
        <v>3</v>
      </c>
      <c r="Y54" s="278">
        <v>1</v>
      </c>
      <c r="Z54" s="278">
        <v>3</v>
      </c>
      <c r="AA54" s="278">
        <v>1</v>
      </c>
      <c r="AB54" s="278">
        <v>3</v>
      </c>
      <c r="AC54" s="278">
        <v>1</v>
      </c>
      <c r="AD54" s="278">
        <v>3</v>
      </c>
      <c r="AE54" s="278">
        <v>1</v>
      </c>
      <c r="AF54" s="278">
        <v>3</v>
      </c>
      <c r="AG54" s="278">
        <v>1</v>
      </c>
      <c r="AH54" s="278">
        <v>3</v>
      </c>
      <c r="AI54" s="362"/>
      <c r="AJ54">
        <f t="shared" si="15"/>
        <v>0</v>
      </c>
      <c r="AK54">
        <f t="shared" si="16"/>
        <v>0</v>
      </c>
      <c r="AL54">
        <f t="shared" si="17"/>
        <v>0</v>
      </c>
      <c r="AM54">
        <f t="shared" si="18"/>
        <v>0</v>
      </c>
      <c r="AN54">
        <f t="shared" si="19"/>
        <v>0</v>
      </c>
      <c r="AO54">
        <f t="shared" si="20"/>
        <v>0</v>
      </c>
      <c r="AP54">
        <f t="shared" si="21"/>
        <v>0</v>
      </c>
      <c r="AQ54">
        <f t="shared" si="22"/>
        <v>0</v>
      </c>
      <c r="AR54">
        <f t="shared" si="23"/>
        <v>0</v>
      </c>
      <c r="AS54">
        <f t="shared" si="24"/>
        <v>0</v>
      </c>
      <c r="AT54">
        <f t="shared" si="25"/>
        <v>0</v>
      </c>
      <c r="AU54">
        <f t="shared" si="26"/>
        <v>0</v>
      </c>
      <c r="AV54" s="415">
        <f t="shared" si="27"/>
        <v>0</v>
      </c>
      <c r="AW54" s="415">
        <f t="shared" si="28"/>
        <v>0</v>
      </c>
      <c r="AX54" s="416">
        <f t="shared" si="29"/>
        <v>0</v>
      </c>
      <c r="AY54" s="416">
        <f t="shared" si="30"/>
        <v>0</v>
      </c>
      <c r="AZ54" s="278"/>
      <c r="BA54" s="26"/>
      <c r="BB54" s="26"/>
      <c r="BC54" s="27"/>
      <c r="BD54" s="339"/>
      <c r="BE54" s="339"/>
      <c r="BF54" s="339"/>
      <c r="BG54" s="339"/>
      <c r="BH54" s="339"/>
      <c r="BI54" s="339"/>
    </row>
    <row r="55" spans="1:61" ht="36" customHeight="1">
      <c r="A55" s="339"/>
      <c r="B55" s="266"/>
      <c r="C55" s="666"/>
      <c r="D55" s="666"/>
      <c r="E55" s="263"/>
      <c r="F55" s="265"/>
      <c r="G55" s="258" t="s">
        <v>1023</v>
      </c>
      <c r="H55" s="409" t="b">
        <f t="shared" si="1"/>
        <v>1</v>
      </c>
      <c r="I55" s="410" t="str">
        <f t="shared" si="2"/>
        <v>--</v>
      </c>
      <c r="J55" s="411">
        <f t="shared" si="3"/>
        <v>0</v>
      </c>
      <c r="K55" s="411">
        <f t="shared" si="4"/>
        <v>0</v>
      </c>
      <c r="L55" s="411">
        <f t="shared" si="5"/>
        <v>0</v>
      </c>
      <c r="M55" s="411">
        <f t="shared" si="6"/>
        <v>0</v>
      </c>
      <c r="N55" s="411">
        <f t="shared" si="7"/>
        <v>0</v>
      </c>
      <c r="O55" s="411">
        <f t="shared" si="8"/>
        <v>0</v>
      </c>
      <c r="P55" s="411">
        <f t="shared" si="31"/>
        <v>0</v>
      </c>
      <c r="Q55" s="411">
        <f t="shared" si="9"/>
        <v>0</v>
      </c>
      <c r="R55" s="411">
        <f t="shared" si="10"/>
        <v>0</v>
      </c>
      <c r="S55" s="411">
        <f t="shared" si="11"/>
        <v>0</v>
      </c>
      <c r="T55" s="411">
        <f t="shared" si="12"/>
        <v>0</v>
      </c>
      <c r="U55" s="411">
        <f t="shared" si="13"/>
        <v>0</v>
      </c>
      <c r="V55" s="411">
        <f t="shared" si="14"/>
        <v>0</v>
      </c>
      <c r="W55" s="361">
        <v>1</v>
      </c>
      <c r="X55" s="278">
        <v>3</v>
      </c>
      <c r="Y55" s="278">
        <v>1</v>
      </c>
      <c r="Z55" s="278">
        <v>3</v>
      </c>
      <c r="AA55" s="278">
        <v>1</v>
      </c>
      <c r="AB55" s="278">
        <v>3</v>
      </c>
      <c r="AC55" s="278">
        <v>1</v>
      </c>
      <c r="AD55" s="278">
        <v>3</v>
      </c>
      <c r="AE55" s="278">
        <v>1</v>
      </c>
      <c r="AF55" s="278">
        <v>3</v>
      </c>
      <c r="AG55" s="278">
        <v>1</v>
      </c>
      <c r="AH55" s="278">
        <v>3</v>
      </c>
      <c r="AI55" s="362"/>
      <c r="AJ55">
        <f t="shared" si="15"/>
        <v>0</v>
      </c>
      <c r="AK55">
        <f t="shared" si="16"/>
        <v>0</v>
      </c>
      <c r="AL55">
        <f t="shared" si="17"/>
        <v>0</v>
      </c>
      <c r="AM55">
        <f t="shared" si="18"/>
        <v>0</v>
      </c>
      <c r="AN55">
        <f t="shared" si="19"/>
        <v>0</v>
      </c>
      <c r="AO55">
        <f t="shared" si="20"/>
        <v>0</v>
      </c>
      <c r="AP55">
        <f t="shared" si="21"/>
        <v>0</v>
      </c>
      <c r="AQ55">
        <f t="shared" si="22"/>
        <v>0</v>
      </c>
      <c r="AR55">
        <f t="shared" si="23"/>
        <v>0</v>
      </c>
      <c r="AS55">
        <f t="shared" si="24"/>
        <v>0</v>
      </c>
      <c r="AT55">
        <f t="shared" si="25"/>
        <v>0</v>
      </c>
      <c r="AU55">
        <f t="shared" si="26"/>
        <v>0</v>
      </c>
      <c r="AV55" s="415">
        <f t="shared" si="27"/>
        <v>0</v>
      </c>
      <c r="AW55" s="415">
        <f t="shared" si="28"/>
        <v>0</v>
      </c>
      <c r="AX55" s="416">
        <f t="shared" si="29"/>
        <v>0</v>
      </c>
      <c r="AY55" s="416">
        <f t="shared" si="30"/>
        <v>0</v>
      </c>
      <c r="AZ55" s="278"/>
      <c r="BA55" s="26"/>
      <c r="BB55" s="26"/>
      <c r="BC55" s="27"/>
      <c r="BD55" s="339"/>
      <c r="BE55" s="339"/>
      <c r="BF55" s="339"/>
      <c r="BG55" s="339"/>
      <c r="BH55" s="339"/>
      <c r="BI55" s="339"/>
    </row>
    <row r="56" spans="1:61" ht="36" customHeight="1">
      <c r="A56" s="339"/>
      <c r="B56" s="266"/>
      <c r="C56" s="666"/>
      <c r="D56" s="666"/>
      <c r="E56" s="263"/>
      <c r="F56" s="265"/>
      <c r="G56" s="258" t="s">
        <v>1023</v>
      </c>
      <c r="H56" s="409" t="b">
        <f t="shared" si="1"/>
        <v>1</v>
      </c>
      <c r="I56" s="410" t="str">
        <f t="shared" si="2"/>
        <v>--</v>
      </c>
      <c r="J56" s="411">
        <f t="shared" si="3"/>
        <v>0</v>
      </c>
      <c r="K56" s="411">
        <f t="shared" si="4"/>
        <v>0</v>
      </c>
      <c r="L56" s="411">
        <f t="shared" si="5"/>
        <v>0</v>
      </c>
      <c r="M56" s="411">
        <f t="shared" si="6"/>
        <v>0</v>
      </c>
      <c r="N56" s="411">
        <f t="shared" si="7"/>
        <v>0</v>
      </c>
      <c r="O56" s="411">
        <f t="shared" si="8"/>
        <v>0</v>
      </c>
      <c r="P56" s="411">
        <f t="shared" si="31"/>
        <v>0</v>
      </c>
      <c r="Q56" s="411">
        <f t="shared" si="9"/>
        <v>0</v>
      </c>
      <c r="R56" s="411">
        <f t="shared" si="10"/>
        <v>0</v>
      </c>
      <c r="S56" s="411">
        <f t="shared" si="11"/>
        <v>0</v>
      </c>
      <c r="T56" s="411">
        <f t="shared" si="12"/>
        <v>0</v>
      </c>
      <c r="U56" s="411">
        <f t="shared" si="13"/>
        <v>0</v>
      </c>
      <c r="V56" s="411">
        <f t="shared" si="14"/>
        <v>0</v>
      </c>
      <c r="W56" s="361">
        <v>1</v>
      </c>
      <c r="X56" s="278">
        <v>3</v>
      </c>
      <c r="Y56" s="278">
        <v>1</v>
      </c>
      <c r="Z56" s="278">
        <v>3</v>
      </c>
      <c r="AA56" s="278">
        <v>1</v>
      </c>
      <c r="AB56" s="278">
        <v>3</v>
      </c>
      <c r="AC56" s="278">
        <v>1</v>
      </c>
      <c r="AD56" s="278">
        <v>3</v>
      </c>
      <c r="AE56" s="278">
        <v>1</v>
      </c>
      <c r="AF56" s="278">
        <v>3</v>
      </c>
      <c r="AG56" s="278">
        <v>1</v>
      </c>
      <c r="AH56" s="278">
        <v>3</v>
      </c>
      <c r="AI56" s="362"/>
      <c r="AJ56">
        <f t="shared" si="15"/>
        <v>0</v>
      </c>
      <c r="AK56">
        <f t="shared" si="16"/>
        <v>0</v>
      </c>
      <c r="AL56">
        <f t="shared" si="17"/>
        <v>0</v>
      </c>
      <c r="AM56">
        <f t="shared" si="18"/>
        <v>0</v>
      </c>
      <c r="AN56">
        <f t="shared" si="19"/>
        <v>0</v>
      </c>
      <c r="AO56">
        <f t="shared" si="20"/>
        <v>0</v>
      </c>
      <c r="AP56">
        <f t="shared" si="21"/>
        <v>0</v>
      </c>
      <c r="AQ56">
        <f t="shared" si="22"/>
        <v>0</v>
      </c>
      <c r="AR56">
        <f t="shared" si="23"/>
        <v>0</v>
      </c>
      <c r="AS56">
        <f t="shared" si="24"/>
        <v>0</v>
      </c>
      <c r="AT56">
        <f t="shared" si="25"/>
        <v>0</v>
      </c>
      <c r="AU56">
        <f t="shared" si="26"/>
        <v>0</v>
      </c>
      <c r="AV56" s="415">
        <f t="shared" si="27"/>
        <v>0</v>
      </c>
      <c r="AW56" s="415">
        <f t="shared" si="28"/>
        <v>0</v>
      </c>
      <c r="AX56" s="416">
        <f t="shared" si="29"/>
        <v>0</v>
      </c>
      <c r="AY56" s="416">
        <f t="shared" si="30"/>
        <v>0</v>
      </c>
      <c r="AZ56" s="278"/>
      <c r="BA56" s="26"/>
      <c r="BB56" s="26"/>
      <c r="BC56" s="27"/>
      <c r="BD56" s="339"/>
      <c r="BE56" s="339"/>
      <c r="BF56" s="339"/>
      <c r="BG56" s="339"/>
      <c r="BH56" s="339"/>
      <c r="BI56" s="339"/>
    </row>
    <row r="57" spans="1:61" ht="36" customHeight="1">
      <c r="A57" s="339"/>
      <c r="B57" s="266"/>
      <c r="C57" s="666"/>
      <c r="D57" s="666"/>
      <c r="E57" s="263"/>
      <c r="F57" s="265"/>
      <c r="G57" s="258" t="s">
        <v>1023</v>
      </c>
      <c r="H57" s="409" t="b">
        <f t="shared" si="1"/>
        <v>1</v>
      </c>
      <c r="I57" s="410" t="str">
        <f t="shared" si="2"/>
        <v>--</v>
      </c>
      <c r="J57" s="411">
        <f t="shared" si="3"/>
        <v>0</v>
      </c>
      <c r="K57" s="411">
        <f t="shared" si="4"/>
        <v>0</v>
      </c>
      <c r="L57" s="411">
        <f t="shared" si="5"/>
        <v>0</v>
      </c>
      <c r="M57" s="411">
        <f t="shared" si="6"/>
        <v>0</v>
      </c>
      <c r="N57" s="411">
        <f t="shared" si="7"/>
        <v>0</v>
      </c>
      <c r="O57" s="411">
        <f t="shared" si="8"/>
        <v>0</v>
      </c>
      <c r="P57" s="411">
        <f t="shared" si="31"/>
        <v>0</v>
      </c>
      <c r="Q57" s="411">
        <f t="shared" si="9"/>
        <v>0</v>
      </c>
      <c r="R57" s="411">
        <f t="shared" si="10"/>
        <v>0</v>
      </c>
      <c r="S57" s="411">
        <f t="shared" si="11"/>
        <v>0</v>
      </c>
      <c r="T57" s="411">
        <f t="shared" si="12"/>
        <v>0</v>
      </c>
      <c r="U57" s="411">
        <f t="shared" si="13"/>
        <v>0</v>
      </c>
      <c r="V57" s="411">
        <f t="shared" si="14"/>
        <v>0</v>
      </c>
      <c r="W57" s="361">
        <v>1</v>
      </c>
      <c r="X57" s="278">
        <v>3</v>
      </c>
      <c r="Y57" s="278">
        <v>1</v>
      </c>
      <c r="Z57" s="278">
        <v>3</v>
      </c>
      <c r="AA57" s="278">
        <v>1</v>
      </c>
      <c r="AB57" s="278">
        <v>3</v>
      </c>
      <c r="AC57" s="278">
        <v>1</v>
      </c>
      <c r="AD57" s="278">
        <v>3</v>
      </c>
      <c r="AE57" s="278">
        <v>1</v>
      </c>
      <c r="AF57" s="278">
        <v>3</v>
      </c>
      <c r="AG57" s="278">
        <v>1</v>
      </c>
      <c r="AH57" s="278">
        <v>3</v>
      </c>
      <c r="AI57" s="362"/>
      <c r="AJ57">
        <f t="shared" si="15"/>
        <v>0</v>
      </c>
      <c r="AK57">
        <f t="shared" si="16"/>
        <v>0</v>
      </c>
      <c r="AL57">
        <f t="shared" si="17"/>
        <v>0</v>
      </c>
      <c r="AM57">
        <f t="shared" si="18"/>
        <v>0</v>
      </c>
      <c r="AN57">
        <f t="shared" si="19"/>
        <v>0</v>
      </c>
      <c r="AO57">
        <f t="shared" si="20"/>
        <v>0</v>
      </c>
      <c r="AP57">
        <f t="shared" si="21"/>
        <v>0</v>
      </c>
      <c r="AQ57">
        <f t="shared" si="22"/>
        <v>0</v>
      </c>
      <c r="AR57">
        <f t="shared" si="23"/>
        <v>0</v>
      </c>
      <c r="AS57">
        <f t="shared" si="24"/>
        <v>0</v>
      </c>
      <c r="AT57">
        <f t="shared" si="25"/>
        <v>0</v>
      </c>
      <c r="AU57">
        <f t="shared" si="26"/>
        <v>0</v>
      </c>
      <c r="AV57" s="415">
        <f t="shared" si="27"/>
        <v>0</v>
      </c>
      <c r="AW57" s="415">
        <f t="shared" si="28"/>
        <v>0</v>
      </c>
      <c r="AX57" s="416">
        <f t="shared" si="29"/>
        <v>0</v>
      </c>
      <c r="AY57" s="416">
        <f t="shared" si="30"/>
        <v>0</v>
      </c>
      <c r="AZ57" s="278"/>
      <c r="BA57" s="26"/>
      <c r="BB57" s="26"/>
      <c r="BC57" s="27"/>
      <c r="BD57" s="339"/>
      <c r="BE57" s="339"/>
      <c r="BF57" s="339"/>
      <c r="BG57" s="339"/>
      <c r="BH57" s="339"/>
      <c r="BI57" s="339"/>
    </row>
    <row r="58" spans="1:61" ht="36" customHeight="1">
      <c r="A58" s="339"/>
      <c r="B58" s="266"/>
      <c r="C58" s="666"/>
      <c r="D58" s="666"/>
      <c r="E58" s="263"/>
      <c r="F58" s="265"/>
      <c r="G58" s="258" t="s">
        <v>1023</v>
      </c>
      <c r="H58" s="409" t="b">
        <f t="shared" si="1"/>
        <v>1</v>
      </c>
      <c r="I58" s="410" t="str">
        <f t="shared" si="2"/>
        <v>--</v>
      </c>
      <c r="J58" s="411">
        <f t="shared" si="3"/>
        <v>0</v>
      </c>
      <c r="K58" s="411">
        <f t="shared" si="4"/>
        <v>0</v>
      </c>
      <c r="L58" s="411">
        <f t="shared" si="5"/>
        <v>0</v>
      </c>
      <c r="M58" s="411">
        <f t="shared" si="6"/>
        <v>0</v>
      </c>
      <c r="N58" s="411">
        <f t="shared" si="7"/>
        <v>0</v>
      </c>
      <c r="O58" s="411">
        <f t="shared" si="8"/>
        <v>0</v>
      </c>
      <c r="P58" s="411">
        <f t="shared" si="31"/>
        <v>0</v>
      </c>
      <c r="Q58" s="411">
        <f t="shared" si="9"/>
        <v>0</v>
      </c>
      <c r="R58" s="411">
        <f t="shared" si="10"/>
        <v>0</v>
      </c>
      <c r="S58" s="411">
        <f t="shared" si="11"/>
        <v>0</v>
      </c>
      <c r="T58" s="411">
        <f t="shared" si="12"/>
        <v>0</v>
      </c>
      <c r="U58" s="411">
        <f t="shared" si="13"/>
        <v>0</v>
      </c>
      <c r="V58" s="411">
        <f t="shared" si="14"/>
        <v>0</v>
      </c>
      <c r="W58" s="361">
        <v>1</v>
      </c>
      <c r="X58" s="278">
        <v>3</v>
      </c>
      <c r="Y58" s="278">
        <v>1</v>
      </c>
      <c r="Z58" s="278">
        <v>3</v>
      </c>
      <c r="AA58" s="278">
        <v>1</v>
      </c>
      <c r="AB58" s="278">
        <v>3</v>
      </c>
      <c r="AC58" s="278">
        <v>1</v>
      </c>
      <c r="AD58" s="278">
        <v>3</v>
      </c>
      <c r="AE58" s="278">
        <v>1</v>
      </c>
      <c r="AF58" s="278">
        <v>3</v>
      </c>
      <c r="AG58" s="278">
        <v>1</v>
      </c>
      <c r="AH58" s="278">
        <v>3</v>
      </c>
      <c r="AI58" s="362"/>
      <c r="AJ58">
        <f t="shared" si="15"/>
        <v>0</v>
      </c>
      <c r="AK58">
        <f t="shared" si="16"/>
        <v>0</v>
      </c>
      <c r="AL58">
        <f t="shared" si="17"/>
        <v>0</v>
      </c>
      <c r="AM58">
        <f t="shared" si="18"/>
        <v>0</v>
      </c>
      <c r="AN58">
        <f t="shared" si="19"/>
        <v>0</v>
      </c>
      <c r="AO58">
        <f t="shared" si="20"/>
        <v>0</v>
      </c>
      <c r="AP58">
        <f t="shared" si="21"/>
        <v>0</v>
      </c>
      <c r="AQ58">
        <f t="shared" si="22"/>
        <v>0</v>
      </c>
      <c r="AR58">
        <f t="shared" si="23"/>
        <v>0</v>
      </c>
      <c r="AS58">
        <f t="shared" si="24"/>
        <v>0</v>
      </c>
      <c r="AT58">
        <f t="shared" si="25"/>
        <v>0</v>
      </c>
      <c r="AU58">
        <f t="shared" si="26"/>
        <v>0</v>
      </c>
      <c r="AV58" s="415">
        <f t="shared" si="27"/>
        <v>0</v>
      </c>
      <c r="AW58" s="415">
        <f t="shared" si="28"/>
        <v>0</v>
      </c>
      <c r="AX58" s="416">
        <f t="shared" si="29"/>
        <v>0</v>
      </c>
      <c r="AY58" s="416">
        <f t="shared" si="30"/>
        <v>0</v>
      </c>
      <c r="AZ58" s="278"/>
      <c r="BA58" s="26"/>
      <c r="BB58" s="26"/>
      <c r="BC58" s="27"/>
      <c r="BD58" s="339"/>
      <c r="BE58" s="339"/>
      <c r="BF58" s="339"/>
      <c r="BG58" s="339"/>
      <c r="BH58" s="339"/>
      <c r="BI58" s="339"/>
    </row>
    <row r="59" spans="1:61" ht="36" customHeight="1">
      <c r="A59" s="339"/>
      <c r="B59" s="266"/>
      <c r="C59" s="666"/>
      <c r="D59" s="666"/>
      <c r="E59" s="263"/>
      <c r="F59" s="265"/>
      <c r="G59" s="258" t="s">
        <v>1023</v>
      </c>
      <c r="H59" s="409" t="b">
        <f t="shared" si="1"/>
        <v>1</v>
      </c>
      <c r="I59" s="410" t="str">
        <f t="shared" si="2"/>
        <v>--</v>
      </c>
      <c r="J59" s="411">
        <f t="shared" si="3"/>
        <v>0</v>
      </c>
      <c r="K59" s="411">
        <f t="shared" si="4"/>
        <v>0</v>
      </c>
      <c r="L59" s="411">
        <f t="shared" si="5"/>
        <v>0</v>
      </c>
      <c r="M59" s="411">
        <f t="shared" si="6"/>
        <v>0</v>
      </c>
      <c r="N59" s="411">
        <f t="shared" si="7"/>
        <v>0</v>
      </c>
      <c r="O59" s="411">
        <f t="shared" si="8"/>
        <v>0</v>
      </c>
      <c r="P59" s="411">
        <f t="shared" si="31"/>
        <v>0</v>
      </c>
      <c r="Q59" s="411">
        <f t="shared" si="9"/>
        <v>0</v>
      </c>
      <c r="R59" s="411">
        <f t="shared" si="10"/>
        <v>0</v>
      </c>
      <c r="S59" s="411">
        <f t="shared" si="11"/>
        <v>0</v>
      </c>
      <c r="T59" s="411">
        <f t="shared" si="12"/>
        <v>0</v>
      </c>
      <c r="U59" s="411">
        <f t="shared" si="13"/>
        <v>0</v>
      </c>
      <c r="V59" s="411">
        <f t="shared" si="14"/>
        <v>0</v>
      </c>
      <c r="W59" s="361">
        <v>1</v>
      </c>
      <c r="X59" s="278">
        <v>3</v>
      </c>
      <c r="Y59" s="278">
        <v>1</v>
      </c>
      <c r="Z59" s="278">
        <v>3</v>
      </c>
      <c r="AA59" s="278">
        <v>1</v>
      </c>
      <c r="AB59" s="278">
        <v>3</v>
      </c>
      <c r="AC59" s="278">
        <v>1</v>
      </c>
      <c r="AD59" s="278">
        <v>3</v>
      </c>
      <c r="AE59" s="278">
        <v>1</v>
      </c>
      <c r="AF59" s="278">
        <v>3</v>
      </c>
      <c r="AG59" s="278">
        <v>1</v>
      </c>
      <c r="AH59" s="278">
        <v>3</v>
      </c>
      <c r="AI59" s="362"/>
      <c r="AJ59">
        <f t="shared" si="15"/>
        <v>0</v>
      </c>
      <c r="AK59">
        <f t="shared" si="16"/>
        <v>0</v>
      </c>
      <c r="AL59">
        <f t="shared" si="17"/>
        <v>0</v>
      </c>
      <c r="AM59">
        <f t="shared" si="18"/>
        <v>0</v>
      </c>
      <c r="AN59">
        <f t="shared" si="19"/>
        <v>0</v>
      </c>
      <c r="AO59">
        <f t="shared" si="20"/>
        <v>0</v>
      </c>
      <c r="AP59">
        <f t="shared" si="21"/>
        <v>0</v>
      </c>
      <c r="AQ59">
        <f t="shared" si="22"/>
        <v>0</v>
      </c>
      <c r="AR59">
        <f t="shared" si="23"/>
        <v>0</v>
      </c>
      <c r="AS59">
        <f t="shared" si="24"/>
        <v>0</v>
      </c>
      <c r="AT59">
        <f t="shared" si="25"/>
        <v>0</v>
      </c>
      <c r="AU59">
        <f t="shared" si="26"/>
        <v>0</v>
      </c>
      <c r="AV59" s="415">
        <f t="shared" si="27"/>
        <v>0</v>
      </c>
      <c r="AW59" s="415">
        <f t="shared" si="28"/>
        <v>0</v>
      </c>
      <c r="AX59" s="416">
        <f t="shared" si="29"/>
        <v>0</v>
      </c>
      <c r="AY59" s="416">
        <f t="shared" si="30"/>
        <v>0</v>
      </c>
      <c r="AZ59" s="278"/>
      <c r="BA59" s="26"/>
      <c r="BB59" s="26"/>
      <c r="BC59" s="27"/>
      <c r="BD59" s="339"/>
      <c r="BE59" s="339"/>
      <c r="BF59" s="339"/>
      <c r="BG59" s="339"/>
      <c r="BH59" s="339"/>
      <c r="BI59" s="339"/>
    </row>
    <row r="60" spans="1:61" ht="36" customHeight="1">
      <c r="A60" s="339"/>
      <c r="B60" s="266"/>
      <c r="C60" s="666"/>
      <c r="D60" s="666"/>
      <c r="E60" s="263"/>
      <c r="F60" s="265"/>
      <c r="G60" s="258" t="s">
        <v>1023</v>
      </c>
      <c r="H60" s="409" t="b">
        <f t="shared" si="1"/>
        <v>1</v>
      </c>
      <c r="I60" s="410" t="str">
        <f t="shared" si="2"/>
        <v>--</v>
      </c>
      <c r="J60" s="411">
        <f t="shared" si="3"/>
        <v>0</v>
      </c>
      <c r="K60" s="411">
        <f t="shared" si="4"/>
        <v>0</v>
      </c>
      <c r="L60" s="411">
        <f t="shared" si="5"/>
        <v>0</v>
      </c>
      <c r="M60" s="411">
        <f t="shared" si="6"/>
        <v>0</v>
      </c>
      <c r="N60" s="411">
        <f t="shared" si="7"/>
        <v>0</v>
      </c>
      <c r="O60" s="411">
        <f t="shared" si="8"/>
        <v>0</v>
      </c>
      <c r="P60" s="411">
        <f t="shared" si="31"/>
        <v>0</v>
      </c>
      <c r="Q60" s="411">
        <f t="shared" si="9"/>
        <v>0</v>
      </c>
      <c r="R60" s="411">
        <f t="shared" si="10"/>
        <v>0</v>
      </c>
      <c r="S60" s="411">
        <f t="shared" si="11"/>
        <v>0</v>
      </c>
      <c r="T60" s="411">
        <f t="shared" si="12"/>
        <v>0</v>
      </c>
      <c r="U60" s="411">
        <f t="shared" si="13"/>
        <v>0</v>
      </c>
      <c r="V60" s="411">
        <f t="shared" si="14"/>
        <v>0</v>
      </c>
      <c r="W60" s="361">
        <v>1</v>
      </c>
      <c r="X60" s="278">
        <v>3</v>
      </c>
      <c r="Y60" s="278">
        <v>1</v>
      </c>
      <c r="Z60" s="278">
        <v>3</v>
      </c>
      <c r="AA60" s="278">
        <v>1</v>
      </c>
      <c r="AB60" s="278">
        <v>3</v>
      </c>
      <c r="AC60" s="278">
        <v>1</v>
      </c>
      <c r="AD60" s="278">
        <v>3</v>
      </c>
      <c r="AE60" s="278">
        <v>1</v>
      </c>
      <c r="AF60" s="278">
        <v>3</v>
      </c>
      <c r="AG60" s="278">
        <v>1</v>
      </c>
      <c r="AH60" s="278">
        <v>3</v>
      </c>
      <c r="AI60" s="362"/>
      <c r="AJ60">
        <f t="shared" si="15"/>
        <v>0</v>
      </c>
      <c r="AK60">
        <f t="shared" si="16"/>
        <v>0</v>
      </c>
      <c r="AL60">
        <f t="shared" si="17"/>
        <v>0</v>
      </c>
      <c r="AM60">
        <f t="shared" si="18"/>
        <v>0</v>
      </c>
      <c r="AN60">
        <f t="shared" si="19"/>
        <v>0</v>
      </c>
      <c r="AO60">
        <f t="shared" si="20"/>
        <v>0</v>
      </c>
      <c r="AP60">
        <f t="shared" si="21"/>
        <v>0</v>
      </c>
      <c r="AQ60">
        <f t="shared" si="22"/>
        <v>0</v>
      </c>
      <c r="AR60">
        <f t="shared" si="23"/>
        <v>0</v>
      </c>
      <c r="AS60">
        <f t="shared" si="24"/>
        <v>0</v>
      </c>
      <c r="AT60">
        <f t="shared" si="25"/>
        <v>0</v>
      </c>
      <c r="AU60">
        <f t="shared" si="26"/>
        <v>0</v>
      </c>
      <c r="AV60" s="415">
        <f t="shared" si="27"/>
        <v>0</v>
      </c>
      <c r="AW60" s="415">
        <f t="shared" si="28"/>
        <v>0</v>
      </c>
      <c r="AX60" s="416">
        <f t="shared" si="29"/>
        <v>0</v>
      </c>
      <c r="AY60" s="416">
        <f t="shared" si="30"/>
        <v>0</v>
      </c>
      <c r="AZ60" s="278"/>
      <c r="BA60" s="26"/>
      <c r="BB60" s="26"/>
      <c r="BC60" s="27"/>
      <c r="BD60" s="339"/>
      <c r="BE60" s="339"/>
      <c r="BF60" s="339"/>
      <c r="BG60" s="339"/>
      <c r="BH60" s="339"/>
      <c r="BI60" s="339"/>
    </row>
    <row r="61" spans="1:61" ht="36" customHeight="1">
      <c r="A61" s="339"/>
      <c r="B61" s="266"/>
      <c r="C61" s="666"/>
      <c r="D61" s="666"/>
      <c r="E61" s="263"/>
      <c r="F61" s="265"/>
      <c r="G61" s="258" t="s">
        <v>1023</v>
      </c>
      <c r="H61" s="409" t="b">
        <f t="shared" si="1"/>
        <v>1</v>
      </c>
      <c r="I61" s="410" t="str">
        <f t="shared" si="2"/>
        <v>--</v>
      </c>
      <c r="J61" s="411">
        <f t="shared" si="3"/>
        <v>0</v>
      </c>
      <c r="K61" s="411">
        <f t="shared" si="4"/>
        <v>0</v>
      </c>
      <c r="L61" s="411">
        <f t="shared" si="5"/>
        <v>0</v>
      </c>
      <c r="M61" s="411">
        <f t="shared" si="6"/>
        <v>0</v>
      </c>
      <c r="N61" s="411">
        <f t="shared" si="7"/>
        <v>0</v>
      </c>
      <c r="O61" s="411">
        <f t="shared" si="8"/>
        <v>0</v>
      </c>
      <c r="P61" s="411">
        <f t="shared" si="31"/>
        <v>0</v>
      </c>
      <c r="Q61" s="411">
        <f t="shared" si="9"/>
        <v>0</v>
      </c>
      <c r="R61" s="411">
        <f t="shared" si="10"/>
        <v>0</v>
      </c>
      <c r="S61" s="411">
        <f t="shared" si="11"/>
        <v>0</v>
      </c>
      <c r="T61" s="411">
        <f t="shared" si="12"/>
        <v>0</v>
      </c>
      <c r="U61" s="411">
        <f t="shared" si="13"/>
        <v>0</v>
      </c>
      <c r="V61" s="411">
        <f t="shared" si="14"/>
        <v>0</v>
      </c>
      <c r="W61" s="361">
        <v>1</v>
      </c>
      <c r="X61" s="278">
        <v>3</v>
      </c>
      <c r="Y61" s="278">
        <v>1</v>
      </c>
      <c r="Z61" s="278">
        <v>3</v>
      </c>
      <c r="AA61" s="278">
        <v>1</v>
      </c>
      <c r="AB61" s="278">
        <v>3</v>
      </c>
      <c r="AC61" s="278">
        <v>1</v>
      </c>
      <c r="AD61" s="278">
        <v>3</v>
      </c>
      <c r="AE61" s="278">
        <v>1</v>
      </c>
      <c r="AF61" s="278">
        <v>3</v>
      </c>
      <c r="AG61" s="278">
        <v>1</v>
      </c>
      <c r="AH61" s="278">
        <v>3</v>
      </c>
      <c r="AI61" s="362"/>
      <c r="AJ61">
        <f t="shared" si="15"/>
        <v>0</v>
      </c>
      <c r="AK61">
        <f t="shared" si="16"/>
        <v>0</v>
      </c>
      <c r="AL61">
        <f t="shared" si="17"/>
        <v>0</v>
      </c>
      <c r="AM61">
        <f t="shared" si="18"/>
        <v>0</v>
      </c>
      <c r="AN61">
        <f t="shared" si="19"/>
        <v>0</v>
      </c>
      <c r="AO61">
        <f t="shared" si="20"/>
        <v>0</v>
      </c>
      <c r="AP61">
        <f t="shared" si="21"/>
        <v>0</v>
      </c>
      <c r="AQ61">
        <f t="shared" si="22"/>
        <v>0</v>
      </c>
      <c r="AR61">
        <f t="shared" si="23"/>
        <v>0</v>
      </c>
      <c r="AS61">
        <f t="shared" si="24"/>
        <v>0</v>
      </c>
      <c r="AT61">
        <f t="shared" si="25"/>
        <v>0</v>
      </c>
      <c r="AU61">
        <f t="shared" si="26"/>
        <v>0</v>
      </c>
      <c r="AV61" s="415">
        <f t="shared" si="27"/>
        <v>0</v>
      </c>
      <c r="AW61" s="415">
        <f t="shared" si="28"/>
        <v>0</v>
      </c>
      <c r="AX61" s="416">
        <f t="shared" si="29"/>
        <v>0</v>
      </c>
      <c r="AY61" s="416">
        <f t="shared" si="30"/>
        <v>0</v>
      </c>
      <c r="AZ61" s="278"/>
      <c r="BA61" s="26"/>
      <c r="BB61" s="26"/>
      <c r="BC61" s="27"/>
      <c r="BD61" s="339"/>
      <c r="BE61" s="339"/>
      <c r="BF61" s="339"/>
      <c r="BG61" s="339"/>
      <c r="BH61" s="339"/>
      <c r="BI61" s="339"/>
    </row>
    <row r="62" spans="1:61" ht="36" customHeight="1">
      <c r="A62" s="339"/>
      <c r="B62" s="266"/>
      <c r="C62" s="666"/>
      <c r="D62" s="666"/>
      <c r="E62" s="263"/>
      <c r="F62" s="265"/>
      <c r="G62" s="258" t="s">
        <v>1023</v>
      </c>
      <c r="H62" s="409" t="b">
        <f t="shared" si="1"/>
        <v>1</v>
      </c>
      <c r="I62" s="410" t="str">
        <f t="shared" si="2"/>
        <v>--</v>
      </c>
      <c r="J62" s="411">
        <f t="shared" si="3"/>
        <v>0</v>
      </c>
      <c r="K62" s="411">
        <f t="shared" si="4"/>
        <v>0</v>
      </c>
      <c r="L62" s="411">
        <f t="shared" si="5"/>
        <v>0</v>
      </c>
      <c r="M62" s="411">
        <f t="shared" si="6"/>
        <v>0</v>
      </c>
      <c r="N62" s="411">
        <f t="shared" si="7"/>
        <v>0</v>
      </c>
      <c r="O62" s="411">
        <f t="shared" si="8"/>
        <v>0</v>
      </c>
      <c r="P62" s="411">
        <f t="shared" si="31"/>
        <v>0</v>
      </c>
      <c r="Q62" s="411">
        <f t="shared" si="9"/>
        <v>0</v>
      </c>
      <c r="R62" s="411">
        <f t="shared" si="10"/>
        <v>0</v>
      </c>
      <c r="S62" s="411">
        <f t="shared" si="11"/>
        <v>0</v>
      </c>
      <c r="T62" s="411">
        <f t="shared" si="12"/>
        <v>0</v>
      </c>
      <c r="U62" s="411">
        <f t="shared" si="13"/>
        <v>0</v>
      </c>
      <c r="V62" s="411">
        <f t="shared" si="14"/>
        <v>0</v>
      </c>
      <c r="W62" s="361">
        <v>1</v>
      </c>
      <c r="X62" s="278">
        <v>3</v>
      </c>
      <c r="Y62" s="278">
        <v>1</v>
      </c>
      <c r="Z62" s="278">
        <v>3</v>
      </c>
      <c r="AA62" s="278">
        <v>1</v>
      </c>
      <c r="AB62" s="278">
        <v>3</v>
      </c>
      <c r="AC62" s="278">
        <v>1</v>
      </c>
      <c r="AD62" s="278">
        <v>3</v>
      </c>
      <c r="AE62" s="278">
        <v>1</v>
      </c>
      <c r="AF62" s="278">
        <v>3</v>
      </c>
      <c r="AG62" s="278">
        <v>1</v>
      </c>
      <c r="AH62" s="278">
        <v>3</v>
      </c>
      <c r="AI62" s="362"/>
      <c r="AJ62">
        <f t="shared" si="15"/>
        <v>0</v>
      </c>
      <c r="AK62">
        <f t="shared" si="16"/>
        <v>0</v>
      </c>
      <c r="AL62">
        <f t="shared" si="17"/>
        <v>0</v>
      </c>
      <c r="AM62">
        <f t="shared" si="18"/>
        <v>0</v>
      </c>
      <c r="AN62">
        <f t="shared" si="19"/>
        <v>0</v>
      </c>
      <c r="AO62">
        <f t="shared" si="20"/>
        <v>0</v>
      </c>
      <c r="AP62">
        <f t="shared" si="21"/>
        <v>0</v>
      </c>
      <c r="AQ62">
        <f t="shared" si="22"/>
        <v>0</v>
      </c>
      <c r="AR62">
        <f t="shared" si="23"/>
        <v>0</v>
      </c>
      <c r="AS62">
        <f t="shared" si="24"/>
        <v>0</v>
      </c>
      <c r="AT62">
        <f t="shared" si="25"/>
        <v>0</v>
      </c>
      <c r="AU62">
        <f t="shared" si="26"/>
        <v>0</v>
      </c>
      <c r="AV62" s="415">
        <f t="shared" si="27"/>
        <v>0</v>
      </c>
      <c r="AW62" s="415">
        <f t="shared" si="28"/>
        <v>0</v>
      </c>
      <c r="AX62" s="416">
        <f t="shared" si="29"/>
        <v>0</v>
      </c>
      <c r="AY62" s="416">
        <f t="shared" si="30"/>
        <v>0</v>
      </c>
      <c r="AZ62" s="278"/>
      <c r="BA62" s="26"/>
      <c r="BB62" s="26"/>
      <c r="BC62" s="27"/>
      <c r="BD62" s="339"/>
      <c r="BE62" s="339"/>
      <c r="BF62" s="339"/>
      <c r="BG62" s="339"/>
      <c r="BH62" s="339"/>
      <c r="BI62" s="339"/>
    </row>
    <row r="63" spans="1:61" ht="36" customHeight="1">
      <c r="A63" s="339"/>
      <c r="B63" s="266"/>
      <c r="C63" s="666"/>
      <c r="D63" s="666"/>
      <c r="E63" s="263"/>
      <c r="F63" s="265"/>
      <c r="G63" s="258" t="s">
        <v>1023</v>
      </c>
      <c r="H63" s="409" t="b">
        <f t="shared" si="1"/>
        <v>1</v>
      </c>
      <c r="I63" s="410" t="str">
        <f t="shared" si="2"/>
        <v>--</v>
      </c>
      <c r="J63" s="411">
        <f t="shared" si="3"/>
        <v>0</v>
      </c>
      <c r="K63" s="411">
        <f t="shared" si="4"/>
        <v>0</v>
      </c>
      <c r="L63" s="411">
        <f t="shared" si="5"/>
        <v>0</v>
      </c>
      <c r="M63" s="411">
        <f t="shared" si="6"/>
        <v>0</v>
      </c>
      <c r="N63" s="411">
        <f t="shared" si="7"/>
        <v>0</v>
      </c>
      <c r="O63" s="411">
        <f t="shared" si="8"/>
        <v>0</v>
      </c>
      <c r="P63" s="411">
        <f t="shared" si="31"/>
        <v>0</v>
      </c>
      <c r="Q63" s="411">
        <f t="shared" si="9"/>
        <v>0</v>
      </c>
      <c r="R63" s="411">
        <f t="shared" si="10"/>
        <v>0</v>
      </c>
      <c r="S63" s="411">
        <f t="shared" si="11"/>
        <v>0</v>
      </c>
      <c r="T63" s="411">
        <f t="shared" si="12"/>
        <v>0</v>
      </c>
      <c r="U63" s="411">
        <f t="shared" si="13"/>
        <v>0</v>
      </c>
      <c r="V63" s="411">
        <f t="shared" si="14"/>
        <v>0</v>
      </c>
      <c r="W63" s="361">
        <v>1</v>
      </c>
      <c r="X63" s="278">
        <v>3</v>
      </c>
      <c r="Y63" s="278">
        <v>1</v>
      </c>
      <c r="Z63" s="278">
        <v>3</v>
      </c>
      <c r="AA63" s="278">
        <v>1</v>
      </c>
      <c r="AB63" s="278">
        <v>3</v>
      </c>
      <c r="AC63" s="278">
        <v>1</v>
      </c>
      <c r="AD63" s="278">
        <v>3</v>
      </c>
      <c r="AE63" s="278">
        <v>1</v>
      </c>
      <c r="AF63" s="278">
        <v>3</v>
      </c>
      <c r="AG63" s="278">
        <v>1</v>
      </c>
      <c r="AH63" s="278">
        <v>3</v>
      </c>
      <c r="AI63" s="362"/>
      <c r="AJ63">
        <f t="shared" si="15"/>
        <v>0</v>
      </c>
      <c r="AK63">
        <f t="shared" si="16"/>
        <v>0</v>
      </c>
      <c r="AL63">
        <f t="shared" si="17"/>
        <v>0</v>
      </c>
      <c r="AM63">
        <f t="shared" si="18"/>
        <v>0</v>
      </c>
      <c r="AN63">
        <f t="shared" si="19"/>
        <v>0</v>
      </c>
      <c r="AO63">
        <f t="shared" si="20"/>
        <v>0</v>
      </c>
      <c r="AP63">
        <f t="shared" si="21"/>
        <v>0</v>
      </c>
      <c r="AQ63">
        <f t="shared" si="22"/>
        <v>0</v>
      </c>
      <c r="AR63">
        <f t="shared" si="23"/>
        <v>0</v>
      </c>
      <c r="AS63">
        <f t="shared" si="24"/>
        <v>0</v>
      </c>
      <c r="AT63">
        <f t="shared" si="25"/>
        <v>0</v>
      </c>
      <c r="AU63">
        <f t="shared" si="26"/>
        <v>0</v>
      </c>
      <c r="AV63" s="415">
        <f t="shared" si="27"/>
        <v>0</v>
      </c>
      <c r="AW63" s="415">
        <f t="shared" si="28"/>
        <v>0</v>
      </c>
      <c r="AX63" s="416">
        <f t="shared" si="29"/>
        <v>0</v>
      </c>
      <c r="AY63" s="416">
        <f t="shared" si="30"/>
        <v>0</v>
      </c>
      <c r="AZ63" s="278"/>
      <c r="BA63" s="26"/>
      <c r="BB63" s="26"/>
      <c r="BC63" s="27"/>
      <c r="BD63" s="339"/>
      <c r="BE63" s="339"/>
      <c r="BF63" s="339"/>
      <c r="BG63" s="339"/>
      <c r="BH63" s="339"/>
      <c r="BI63" s="339"/>
    </row>
    <row r="64" spans="1:61" ht="36" customHeight="1">
      <c r="A64" s="339"/>
      <c r="B64" s="266"/>
      <c r="C64" s="666"/>
      <c r="D64" s="666"/>
      <c r="E64" s="263"/>
      <c r="F64" s="265"/>
      <c r="G64" s="258" t="s">
        <v>1023</v>
      </c>
      <c r="H64" s="409" t="b">
        <f t="shared" si="1"/>
        <v>1</v>
      </c>
      <c r="I64" s="410" t="str">
        <f t="shared" si="2"/>
        <v>--</v>
      </c>
      <c r="J64" s="411">
        <f t="shared" si="3"/>
        <v>0</v>
      </c>
      <c r="K64" s="411">
        <f t="shared" si="4"/>
        <v>0</v>
      </c>
      <c r="L64" s="411">
        <f t="shared" si="5"/>
        <v>0</v>
      </c>
      <c r="M64" s="411">
        <f t="shared" si="6"/>
        <v>0</v>
      </c>
      <c r="N64" s="411">
        <f t="shared" si="7"/>
        <v>0</v>
      </c>
      <c r="O64" s="411">
        <f t="shared" si="8"/>
        <v>0</v>
      </c>
      <c r="P64" s="411">
        <f t="shared" si="31"/>
        <v>0</v>
      </c>
      <c r="Q64" s="411">
        <f t="shared" si="9"/>
        <v>0</v>
      </c>
      <c r="R64" s="411">
        <f t="shared" si="10"/>
        <v>0</v>
      </c>
      <c r="S64" s="411">
        <f t="shared" si="11"/>
        <v>0</v>
      </c>
      <c r="T64" s="411">
        <f t="shared" si="12"/>
        <v>0</v>
      </c>
      <c r="U64" s="411">
        <f t="shared" si="13"/>
        <v>0</v>
      </c>
      <c r="V64" s="411">
        <f t="shared" si="14"/>
        <v>0</v>
      </c>
      <c r="W64" s="361">
        <v>1</v>
      </c>
      <c r="X64" s="278">
        <v>3</v>
      </c>
      <c r="Y64" s="278">
        <v>1</v>
      </c>
      <c r="Z64" s="278">
        <v>3</v>
      </c>
      <c r="AA64" s="278">
        <v>1</v>
      </c>
      <c r="AB64" s="278">
        <v>3</v>
      </c>
      <c r="AC64" s="278">
        <v>1</v>
      </c>
      <c r="AD64" s="278">
        <v>3</v>
      </c>
      <c r="AE64" s="278">
        <v>1</v>
      </c>
      <c r="AF64" s="278">
        <v>3</v>
      </c>
      <c r="AG64" s="278">
        <v>1</v>
      </c>
      <c r="AH64" s="278">
        <v>3</v>
      </c>
      <c r="AI64" s="362"/>
      <c r="AJ64">
        <f t="shared" si="15"/>
        <v>0</v>
      </c>
      <c r="AK64">
        <f t="shared" si="16"/>
        <v>0</v>
      </c>
      <c r="AL64">
        <f t="shared" si="17"/>
        <v>0</v>
      </c>
      <c r="AM64">
        <f t="shared" si="18"/>
        <v>0</v>
      </c>
      <c r="AN64">
        <f t="shared" si="19"/>
        <v>0</v>
      </c>
      <c r="AO64">
        <f t="shared" si="20"/>
        <v>0</v>
      </c>
      <c r="AP64">
        <f t="shared" si="21"/>
        <v>0</v>
      </c>
      <c r="AQ64">
        <f t="shared" si="22"/>
        <v>0</v>
      </c>
      <c r="AR64">
        <f t="shared" si="23"/>
        <v>0</v>
      </c>
      <c r="AS64">
        <f t="shared" si="24"/>
        <v>0</v>
      </c>
      <c r="AT64">
        <f t="shared" si="25"/>
        <v>0</v>
      </c>
      <c r="AU64">
        <f t="shared" si="26"/>
        <v>0</v>
      </c>
      <c r="AV64" s="415">
        <f t="shared" si="27"/>
        <v>0</v>
      </c>
      <c r="AW64" s="415">
        <f t="shared" si="28"/>
        <v>0</v>
      </c>
      <c r="AX64" s="416">
        <f t="shared" si="29"/>
        <v>0</v>
      </c>
      <c r="AY64" s="416">
        <f t="shared" si="30"/>
        <v>0</v>
      </c>
      <c r="BA64" s="26"/>
      <c r="BB64" s="26"/>
      <c r="BC64" s="27"/>
      <c r="BD64" s="339"/>
      <c r="BE64" s="339"/>
      <c r="BF64" s="339"/>
      <c r="BG64" s="339"/>
      <c r="BH64" s="339"/>
      <c r="BI64" s="339"/>
    </row>
    <row r="65" spans="1:61" ht="36" customHeight="1">
      <c r="A65" s="339"/>
      <c r="B65" s="266"/>
      <c r="C65" s="666"/>
      <c r="D65" s="666"/>
      <c r="E65" s="263"/>
      <c r="F65" s="265"/>
      <c r="G65" s="258" t="s">
        <v>1023</v>
      </c>
      <c r="H65" s="409" t="b">
        <f t="shared" si="1"/>
        <v>1</v>
      </c>
      <c r="I65" s="410" t="str">
        <f t="shared" si="2"/>
        <v>--</v>
      </c>
      <c r="J65" s="411">
        <f t="shared" si="3"/>
        <v>0</v>
      </c>
      <c r="K65" s="411">
        <f t="shared" si="4"/>
        <v>0</v>
      </c>
      <c r="L65" s="411">
        <f t="shared" si="5"/>
        <v>0</v>
      </c>
      <c r="M65" s="411">
        <f t="shared" si="6"/>
        <v>0</v>
      </c>
      <c r="N65" s="411">
        <f t="shared" si="7"/>
        <v>0</v>
      </c>
      <c r="O65" s="411">
        <f t="shared" si="8"/>
        <v>0</v>
      </c>
      <c r="P65" s="411">
        <f t="shared" si="31"/>
        <v>0</v>
      </c>
      <c r="Q65" s="411">
        <f t="shared" si="9"/>
        <v>0</v>
      </c>
      <c r="R65" s="411">
        <f t="shared" si="10"/>
        <v>0</v>
      </c>
      <c r="S65" s="411">
        <f t="shared" si="11"/>
        <v>0</v>
      </c>
      <c r="T65" s="411">
        <f t="shared" si="12"/>
        <v>0</v>
      </c>
      <c r="U65" s="411">
        <f t="shared" si="13"/>
        <v>0</v>
      </c>
      <c r="V65" s="411">
        <f t="shared" si="14"/>
        <v>0</v>
      </c>
      <c r="W65" s="361">
        <v>1</v>
      </c>
      <c r="X65" s="278">
        <v>3</v>
      </c>
      <c r="Y65" s="278">
        <v>1</v>
      </c>
      <c r="Z65" s="278">
        <v>3</v>
      </c>
      <c r="AA65" s="278">
        <v>1</v>
      </c>
      <c r="AB65" s="278">
        <v>3</v>
      </c>
      <c r="AC65" s="278">
        <v>1</v>
      </c>
      <c r="AD65" s="278">
        <v>3</v>
      </c>
      <c r="AE65" s="278">
        <v>1</v>
      </c>
      <c r="AF65" s="278">
        <v>3</v>
      </c>
      <c r="AG65" s="278">
        <v>1</v>
      </c>
      <c r="AH65" s="278">
        <v>3</v>
      </c>
      <c r="AI65" s="362"/>
      <c r="AJ65">
        <f t="shared" si="15"/>
        <v>0</v>
      </c>
      <c r="AK65">
        <f t="shared" si="16"/>
        <v>0</v>
      </c>
      <c r="AL65">
        <f t="shared" si="17"/>
        <v>0</v>
      </c>
      <c r="AM65">
        <f t="shared" si="18"/>
        <v>0</v>
      </c>
      <c r="AN65">
        <f t="shared" si="19"/>
        <v>0</v>
      </c>
      <c r="AO65">
        <f t="shared" si="20"/>
        <v>0</v>
      </c>
      <c r="AP65">
        <f t="shared" si="21"/>
        <v>0</v>
      </c>
      <c r="AQ65">
        <f t="shared" si="22"/>
        <v>0</v>
      </c>
      <c r="AR65">
        <f t="shared" si="23"/>
        <v>0</v>
      </c>
      <c r="AS65">
        <f t="shared" si="24"/>
        <v>0</v>
      </c>
      <c r="AT65">
        <f t="shared" si="25"/>
        <v>0</v>
      </c>
      <c r="AU65">
        <f t="shared" si="26"/>
        <v>0</v>
      </c>
      <c r="AV65" s="415">
        <f t="shared" si="27"/>
        <v>0</v>
      </c>
      <c r="AW65" s="415">
        <f t="shared" si="28"/>
        <v>0</v>
      </c>
      <c r="AX65" s="416">
        <f t="shared" si="29"/>
        <v>0</v>
      </c>
      <c r="AY65" s="416">
        <f t="shared" si="30"/>
        <v>0</v>
      </c>
      <c r="BA65" s="26"/>
      <c r="BB65" s="26"/>
      <c r="BC65" s="27"/>
      <c r="BD65" s="339"/>
      <c r="BE65" s="339"/>
      <c r="BF65" s="339"/>
      <c r="BG65" s="339"/>
      <c r="BH65" s="339"/>
      <c r="BI65" s="339"/>
    </row>
    <row r="66" spans="1:61" ht="36" customHeight="1">
      <c r="A66" s="339"/>
      <c r="B66" s="266"/>
      <c r="C66" s="666"/>
      <c r="D66" s="666"/>
      <c r="E66" s="263"/>
      <c r="F66" s="265"/>
      <c r="G66" s="258" t="s">
        <v>1023</v>
      </c>
      <c r="H66" s="409" t="b">
        <f t="shared" si="1"/>
        <v>1</v>
      </c>
      <c r="I66" s="410" t="str">
        <f t="shared" si="2"/>
        <v>--</v>
      </c>
      <c r="J66" s="411">
        <f t="shared" si="3"/>
        <v>0</v>
      </c>
      <c r="K66" s="411">
        <f t="shared" si="4"/>
        <v>0</v>
      </c>
      <c r="L66" s="411">
        <f t="shared" si="5"/>
        <v>0</v>
      </c>
      <c r="M66" s="411">
        <f t="shared" si="6"/>
        <v>0</v>
      </c>
      <c r="N66" s="411">
        <f t="shared" si="7"/>
        <v>0</v>
      </c>
      <c r="O66" s="411">
        <f t="shared" si="8"/>
        <v>0</v>
      </c>
      <c r="P66" s="411">
        <f t="shared" si="31"/>
        <v>0</v>
      </c>
      <c r="Q66" s="411">
        <f t="shared" si="9"/>
        <v>0</v>
      </c>
      <c r="R66" s="411">
        <f t="shared" si="10"/>
        <v>0</v>
      </c>
      <c r="S66" s="411">
        <f t="shared" si="11"/>
        <v>0</v>
      </c>
      <c r="T66" s="411">
        <f t="shared" si="12"/>
        <v>0</v>
      </c>
      <c r="U66" s="411">
        <f t="shared" si="13"/>
        <v>0</v>
      </c>
      <c r="V66" s="411">
        <f t="shared" si="14"/>
        <v>0</v>
      </c>
      <c r="W66" s="361">
        <v>1</v>
      </c>
      <c r="X66" s="278">
        <v>3</v>
      </c>
      <c r="Y66" s="278">
        <v>1</v>
      </c>
      <c r="Z66" s="278">
        <v>3</v>
      </c>
      <c r="AA66" s="278">
        <v>1</v>
      </c>
      <c r="AB66" s="278">
        <v>3</v>
      </c>
      <c r="AC66" s="278">
        <v>1</v>
      </c>
      <c r="AD66" s="278">
        <v>3</v>
      </c>
      <c r="AE66" s="278">
        <v>1</v>
      </c>
      <c r="AF66" s="278">
        <v>3</v>
      </c>
      <c r="AG66" s="278">
        <v>1</v>
      </c>
      <c r="AH66" s="278">
        <v>3</v>
      </c>
      <c r="AI66" s="362"/>
      <c r="AJ66">
        <f t="shared" si="15"/>
        <v>0</v>
      </c>
      <c r="AK66">
        <f t="shared" si="16"/>
        <v>0</v>
      </c>
      <c r="AL66">
        <f t="shared" si="17"/>
        <v>0</v>
      </c>
      <c r="AM66">
        <f t="shared" si="18"/>
        <v>0</v>
      </c>
      <c r="AN66">
        <f t="shared" si="19"/>
        <v>0</v>
      </c>
      <c r="AO66">
        <f t="shared" si="20"/>
        <v>0</v>
      </c>
      <c r="AP66">
        <f t="shared" si="21"/>
        <v>0</v>
      </c>
      <c r="AQ66">
        <f t="shared" si="22"/>
        <v>0</v>
      </c>
      <c r="AR66">
        <f t="shared" si="23"/>
        <v>0</v>
      </c>
      <c r="AS66">
        <f t="shared" si="24"/>
        <v>0</v>
      </c>
      <c r="AT66">
        <f t="shared" si="25"/>
        <v>0</v>
      </c>
      <c r="AU66">
        <f t="shared" si="26"/>
        <v>0</v>
      </c>
      <c r="AV66" s="415">
        <f t="shared" si="27"/>
        <v>0</v>
      </c>
      <c r="AW66" s="415">
        <f t="shared" si="28"/>
        <v>0</v>
      </c>
      <c r="AX66" s="416">
        <f t="shared" si="29"/>
        <v>0</v>
      </c>
      <c r="AY66" s="416">
        <f t="shared" si="30"/>
        <v>0</v>
      </c>
      <c r="BA66" s="26"/>
      <c r="BB66" s="26"/>
      <c r="BC66" s="27"/>
      <c r="BD66" s="339"/>
      <c r="BE66" s="339"/>
      <c r="BF66" s="339"/>
      <c r="BG66" s="339"/>
      <c r="BH66" s="339"/>
      <c r="BI66" s="339"/>
    </row>
    <row r="67" spans="1:61" ht="36" customHeight="1">
      <c r="A67" s="339"/>
      <c r="B67" s="266"/>
      <c r="C67" s="666"/>
      <c r="D67" s="666"/>
      <c r="E67" s="263"/>
      <c r="F67" s="265"/>
      <c r="G67" s="258" t="s">
        <v>1023</v>
      </c>
      <c r="H67" s="409" t="b">
        <f t="shared" si="1"/>
        <v>1</v>
      </c>
      <c r="I67" s="410" t="str">
        <f t="shared" si="2"/>
        <v>--</v>
      </c>
      <c r="J67" s="411">
        <f t="shared" si="3"/>
        <v>0</v>
      </c>
      <c r="K67" s="411">
        <f t="shared" si="4"/>
        <v>0</v>
      </c>
      <c r="L67" s="411">
        <f t="shared" si="5"/>
        <v>0</v>
      </c>
      <c r="M67" s="411">
        <f t="shared" si="6"/>
        <v>0</v>
      </c>
      <c r="N67" s="411">
        <f t="shared" si="7"/>
        <v>0</v>
      </c>
      <c r="O67" s="411">
        <f t="shared" si="8"/>
        <v>0</v>
      </c>
      <c r="P67" s="411">
        <f t="shared" si="31"/>
        <v>0</v>
      </c>
      <c r="Q67" s="411">
        <f t="shared" si="9"/>
        <v>0</v>
      </c>
      <c r="R67" s="411">
        <f t="shared" si="10"/>
        <v>0</v>
      </c>
      <c r="S67" s="411">
        <f t="shared" si="11"/>
        <v>0</v>
      </c>
      <c r="T67" s="411">
        <f t="shared" si="12"/>
        <v>0</v>
      </c>
      <c r="U67" s="411">
        <f t="shared" si="13"/>
        <v>0</v>
      </c>
      <c r="V67" s="411">
        <f t="shared" si="14"/>
        <v>0</v>
      </c>
      <c r="W67" s="361">
        <v>1</v>
      </c>
      <c r="X67" s="278">
        <v>3</v>
      </c>
      <c r="Y67" s="278">
        <v>1</v>
      </c>
      <c r="Z67" s="278">
        <v>3</v>
      </c>
      <c r="AA67" s="278">
        <v>1</v>
      </c>
      <c r="AB67" s="278">
        <v>3</v>
      </c>
      <c r="AC67" s="278">
        <v>1</v>
      </c>
      <c r="AD67" s="278">
        <v>3</v>
      </c>
      <c r="AE67" s="278">
        <v>1</v>
      </c>
      <c r="AF67" s="278">
        <v>3</v>
      </c>
      <c r="AG67" s="278">
        <v>1</v>
      </c>
      <c r="AH67" s="278">
        <v>3</v>
      </c>
      <c r="AI67" s="362"/>
      <c r="AJ67">
        <f t="shared" si="15"/>
        <v>0</v>
      </c>
      <c r="AK67">
        <f t="shared" si="16"/>
        <v>0</v>
      </c>
      <c r="AL67">
        <f t="shared" si="17"/>
        <v>0</v>
      </c>
      <c r="AM67">
        <f t="shared" si="18"/>
        <v>0</v>
      </c>
      <c r="AN67">
        <f t="shared" si="19"/>
        <v>0</v>
      </c>
      <c r="AO67">
        <f t="shared" si="20"/>
        <v>0</v>
      </c>
      <c r="AP67">
        <f t="shared" si="21"/>
        <v>0</v>
      </c>
      <c r="AQ67">
        <f t="shared" si="22"/>
        <v>0</v>
      </c>
      <c r="AR67">
        <f t="shared" si="23"/>
        <v>0</v>
      </c>
      <c r="AS67">
        <f t="shared" si="24"/>
        <v>0</v>
      </c>
      <c r="AT67">
        <f t="shared" si="25"/>
        <v>0</v>
      </c>
      <c r="AU67">
        <f t="shared" si="26"/>
        <v>0</v>
      </c>
      <c r="AV67" s="415">
        <f t="shared" si="27"/>
        <v>0</v>
      </c>
      <c r="AW67" s="415">
        <f t="shared" si="28"/>
        <v>0</v>
      </c>
      <c r="AX67" s="416">
        <f t="shared" si="29"/>
        <v>0</v>
      </c>
      <c r="AY67" s="416">
        <f t="shared" si="30"/>
        <v>0</v>
      </c>
      <c r="BA67" s="26"/>
      <c r="BB67" s="26"/>
      <c r="BC67" s="27"/>
      <c r="BD67" s="339"/>
      <c r="BE67" s="339"/>
      <c r="BF67" s="339"/>
      <c r="BG67" s="339"/>
      <c r="BH67" s="339"/>
      <c r="BI67" s="339"/>
    </row>
    <row r="68" spans="1:61" ht="36" customHeight="1">
      <c r="A68" s="339"/>
      <c r="B68" s="266"/>
      <c r="C68" s="666"/>
      <c r="D68" s="666"/>
      <c r="E68" s="263"/>
      <c r="F68" s="265"/>
      <c r="G68" s="258" t="s">
        <v>1023</v>
      </c>
      <c r="H68" s="409" t="b">
        <f t="shared" si="1"/>
        <v>1</v>
      </c>
      <c r="I68" s="410" t="str">
        <f t="shared" si="2"/>
        <v>--</v>
      </c>
      <c r="J68" s="411">
        <f t="shared" si="3"/>
        <v>0</v>
      </c>
      <c r="K68" s="411">
        <f t="shared" si="4"/>
        <v>0</v>
      </c>
      <c r="L68" s="411">
        <f t="shared" si="5"/>
        <v>0</v>
      </c>
      <c r="M68" s="411">
        <f t="shared" si="6"/>
        <v>0</v>
      </c>
      <c r="N68" s="411">
        <f t="shared" si="7"/>
        <v>0</v>
      </c>
      <c r="O68" s="411">
        <f t="shared" si="8"/>
        <v>0</v>
      </c>
      <c r="P68" s="411">
        <f t="shared" si="31"/>
        <v>0</v>
      </c>
      <c r="Q68" s="411">
        <f t="shared" si="9"/>
        <v>0</v>
      </c>
      <c r="R68" s="411">
        <f t="shared" si="10"/>
        <v>0</v>
      </c>
      <c r="S68" s="411">
        <f t="shared" si="11"/>
        <v>0</v>
      </c>
      <c r="T68" s="411">
        <f t="shared" si="12"/>
        <v>0</v>
      </c>
      <c r="U68" s="411">
        <f t="shared" si="13"/>
        <v>0</v>
      </c>
      <c r="V68" s="411">
        <f t="shared" si="14"/>
        <v>0</v>
      </c>
      <c r="W68" s="361">
        <v>1</v>
      </c>
      <c r="X68" s="278">
        <v>3</v>
      </c>
      <c r="Y68" s="278">
        <v>1</v>
      </c>
      <c r="Z68" s="278">
        <v>3</v>
      </c>
      <c r="AA68" s="278">
        <v>1</v>
      </c>
      <c r="AB68" s="278">
        <v>3</v>
      </c>
      <c r="AC68" s="278">
        <v>1</v>
      </c>
      <c r="AD68" s="278">
        <v>3</v>
      </c>
      <c r="AE68" s="278">
        <v>1</v>
      </c>
      <c r="AF68" s="278">
        <v>3</v>
      </c>
      <c r="AG68" s="278">
        <v>1</v>
      </c>
      <c r="AH68" s="278">
        <v>3</v>
      </c>
      <c r="AI68" s="362"/>
      <c r="AJ68">
        <f t="shared" si="15"/>
        <v>0</v>
      </c>
      <c r="AK68">
        <f t="shared" si="16"/>
        <v>0</v>
      </c>
      <c r="AL68">
        <f t="shared" si="17"/>
        <v>0</v>
      </c>
      <c r="AM68">
        <f t="shared" si="18"/>
        <v>0</v>
      </c>
      <c r="AN68">
        <f t="shared" si="19"/>
        <v>0</v>
      </c>
      <c r="AO68">
        <f t="shared" si="20"/>
        <v>0</v>
      </c>
      <c r="AP68">
        <f t="shared" si="21"/>
        <v>0</v>
      </c>
      <c r="AQ68">
        <f t="shared" si="22"/>
        <v>0</v>
      </c>
      <c r="AR68">
        <f t="shared" si="23"/>
        <v>0</v>
      </c>
      <c r="AS68">
        <f t="shared" si="24"/>
        <v>0</v>
      </c>
      <c r="AT68">
        <f t="shared" si="25"/>
        <v>0</v>
      </c>
      <c r="AU68">
        <f t="shared" si="26"/>
        <v>0</v>
      </c>
      <c r="AV68" s="415">
        <f t="shared" si="27"/>
        <v>0</v>
      </c>
      <c r="AW68" s="415">
        <f t="shared" si="28"/>
        <v>0</v>
      </c>
      <c r="AX68" s="416">
        <f t="shared" si="29"/>
        <v>0</v>
      </c>
      <c r="AY68" s="416">
        <f t="shared" si="30"/>
        <v>0</v>
      </c>
      <c r="BA68" s="26"/>
      <c r="BB68" s="26"/>
      <c r="BC68" s="27"/>
      <c r="BD68" s="339"/>
      <c r="BE68" s="339"/>
      <c r="BF68" s="339"/>
      <c r="BG68" s="339"/>
      <c r="BH68" s="339"/>
      <c r="BI68" s="339"/>
    </row>
    <row r="69" spans="1:61" ht="36" customHeight="1">
      <c r="A69" s="339"/>
      <c r="B69" s="266"/>
      <c r="C69" s="666"/>
      <c r="D69" s="666"/>
      <c r="E69" s="263"/>
      <c r="F69" s="265"/>
      <c r="G69" s="258" t="s">
        <v>1023</v>
      </c>
      <c r="H69" s="409" t="b">
        <f t="shared" si="1"/>
        <v>1</v>
      </c>
      <c r="I69" s="410" t="str">
        <f t="shared" si="2"/>
        <v>--</v>
      </c>
      <c r="J69" s="411">
        <f t="shared" si="3"/>
        <v>0</v>
      </c>
      <c r="K69" s="411">
        <f t="shared" si="4"/>
        <v>0</v>
      </c>
      <c r="L69" s="411">
        <f t="shared" si="5"/>
        <v>0</v>
      </c>
      <c r="M69" s="411">
        <f t="shared" si="6"/>
        <v>0</v>
      </c>
      <c r="N69" s="411">
        <f t="shared" si="7"/>
        <v>0</v>
      </c>
      <c r="O69" s="411">
        <f t="shared" si="8"/>
        <v>0</v>
      </c>
      <c r="P69" s="411">
        <f t="shared" si="31"/>
        <v>0</v>
      </c>
      <c r="Q69" s="411">
        <f t="shared" si="9"/>
        <v>0</v>
      </c>
      <c r="R69" s="411">
        <f t="shared" si="10"/>
        <v>0</v>
      </c>
      <c r="S69" s="411">
        <f t="shared" si="11"/>
        <v>0</v>
      </c>
      <c r="T69" s="411">
        <f t="shared" si="12"/>
        <v>0</v>
      </c>
      <c r="U69" s="411">
        <f t="shared" si="13"/>
        <v>0</v>
      </c>
      <c r="V69" s="411">
        <f t="shared" si="14"/>
        <v>0</v>
      </c>
      <c r="W69" s="361">
        <v>1</v>
      </c>
      <c r="X69" s="278">
        <v>3</v>
      </c>
      <c r="Y69" s="278">
        <v>1</v>
      </c>
      <c r="Z69" s="278">
        <v>3</v>
      </c>
      <c r="AA69" s="278">
        <v>1</v>
      </c>
      <c r="AB69" s="278">
        <v>3</v>
      </c>
      <c r="AC69" s="278">
        <v>1</v>
      </c>
      <c r="AD69" s="278">
        <v>3</v>
      </c>
      <c r="AE69" s="278">
        <v>1</v>
      </c>
      <c r="AF69" s="278">
        <v>3</v>
      </c>
      <c r="AG69" s="278">
        <v>1</v>
      </c>
      <c r="AH69" s="278">
        <v>3</v>
      </c>
      <c r="AI69" s="362"/>
      <c r="AJ69">
        <f t="shared" si="15"/>
        <v>0</v>
      </c>
      <c r="AK69">
        <f t="shared" si="16"/>
        <v>0</v>
      </c>
      <c r="AL69">
        <f t="shared" si="17"/>
        <v>0</v>
      </c>
      <c r="AM69">
        <f t="shared" si="18"/>
        <v>0</v>
      </c>
      <c r="AN69">
        <f t="shared" si="19"/>
        <v>0</v>
      </c>
      <c r="AO69">
        <f t="shared" si="20"/>
        <v>0</v>
      </c>
      <c r="AP69">
        <f t="shared" si="21"/>
        <v>0</v>
      </c>
      <c r="AQ69">
        <f t="shared" si="22"/>
        <v>0</v>
      </c>
      <c r="AR69">
        <f t="shared" si="23"/>
        <v>0</v>
      </c>
      <c r="AS69">
        <f t="shared" si="24"/>
        <v>0</v>
      </c>
      <c r="AT69">
        <f t="shared" si="25"/>
        <v>0</v>
      </c>
      <c r="AU69">
        <f t="shared" si="26"/>
        <v>0</v>
      </c>
      <c r="AV69" s="415">
        <f t="shared" si="27"/>
        <v>0</v>
      </c>
      <c r="AW69" s="415">
        <f t="shared" si="28"/>
        <v>0</v>
      </c>
      <c r="AX69" s="416">
        <f t="shared" si="29"/>
        <v>0</v>
      </c>
      <c r="AY69" s="416">
        <f t="shared" si="30"/>
        <v>0</v>
      </c>
      <c r="BA69" s="26"/>
      <c r="BB69" s="26"/>
      <c r="BC69" s="27"/>
      <c r="BD69" s="339"/>
      <c r="BE69" s="339"/>
      <c r="BF69" s="339"/>
      <c r="BG69" s="339"/>
      <c r="BH69" s="339"/>
      <c r="BI69" s="339"/>
    </row>
    <row r="70" spans="1:61" ht="36" customHeight="1">
      <c r="A70" s="339"/>
      <c r="B70" s="266"/>
      <c r="C70" s="666"/>
      <c r="D70" s="666"/>
      <c r="E70" s="263"/>
      <c r="F70" s="265"/>
      <c r="G70" s="258" t="s">
        <v>1023</v>
      </c>
      <c r="H70" s="409" t="b">
        <f t="shared" si="1"/>
        <v>1</v>
      </c>
      <c r="I70" s="410" t="str">
        <f t="shared" si="2"/>
        <v>--</v>
      </c>
      <c r="J70" s="411">
        <f t="shared" si="3"/>
        <v>0</v>
      </c>
      <c r="K70" s="411">
        <f t="shared" si="4"/>
        <v>0</v>
      </c>
      <c r="L70" s="411">
        <f t="shared" si="5"/>
        <v>0</v>
      </c>
      <c r="M70" s="411">
        <f t="shared" si="6"/>
        <v>0</v>
      </c>
      <c r="N70" s="411">
        <f t="shared" si="7"/>
        <v>0</v>
      </c>
      <c r="O70" s="411">
        <f t="shared" si="8"/>
        <v>0</v>
      </c>
      <c r="P70" s="411">
        <f t="shared" si="31"/>
        <v>0</v>
      </c>
      <c r="Q70" s="411">
        <f t="shared" si="9"/>
        <v>0</v>
      </c>
      <c r="R70" s="411">
        <f t="shared" si="10"/>
        <v>0</v>
      </c>
      <c r="S70" s="411">
        <f t="shared" si="11"/>
        <v>0</v>
      </c>
      <c r="T70" s="411">
        <f t="shared" si="12"/>
        <v>0</v>
      </c>
      <c r="U70" s="411">
        <f t="shared" si="13"/>
        <v>0</v>
      </c>
      <c r="V70" s="411">
        <f t="shared" si="14"/>
        <v>0</v>
      </c>
      <c r="W70" s="361">
        <v>1</v>
      </c>
      <c r="X70" s="278">
        <v>3</v>
      </c>
      <c r="Y70" s="278">
        <v>1</v>
      </c>
      <c r="Z70" s="278">
        <v>3</v>
      </c>
      <c r="AA70" s="278">
        <v>1</v>
      </c>
      <c r="AB70" s="278">
        <v>3</v>
      </c>
      <c r="AC70" s="278">
        <v>1</v>
      </c>
      <c r="AD70" s="278">
        <v>3</v>
      </c>
      <c r="AE70" s="278">
        <v>1</v>
      </c>
      <c r="AF70" s="278">
        <v>3</v>
      </c>
      <c r="AG70" s="278">
        <v>1</v>
      </c>
      <c r="AH70" s="278">
        <v>3</v>
      </c>
      <c r="AI70" s="362"/>
      <c r="AJ70">
        <f t="shared" si="15"/>
        <v>0</v>
      </c>
      <c r="AK70">
        <f t="shared" si="16"/>
        <v>0</v>
      </c>
      <c r="AL70">
        <f t="shared" si="17"/>
        <v>0</v>
      </c>
      <c r="AM70">
        <f t="shared" si="18"/>
        <v>0</v>
      </c>
      <c r="AN70">
        <f t="shared" si="19"/>
        <v>0</v>
      </c>
      <c r="AO70">
        <f t="shared" si="20"/>
        <v>0</v>
      </c>
      <c r="AP70">
        <f t="shared" si="21"/>
        <v>0</v>
      </c>
      <c r="AQ70">
        <f t="shared" si="22"/>
        <v>0</v>
      </c>
      <c r="AR70">
        <f t="shared" si="23"/>
        <v>0</v>
      </c>
      <c r="AS70">
        <f t="shared" si="24"/>
        <v>0</v>
      </c>
      <c r="AT70">
        <f t="shared" si="25"/>
        <v>0</v>
      </c>
      <c r="AU70">
        <f t="shared" si="26"/>
        <v>0</v>
      </c>
      <c r="AV70" s="415">
        <f t="shared" si="27"/>
        <v>0</v>
      </c>
      <c r="AW70" s="415">
        <f t="shared" si="28"/>
        <v>0</v>
      </c>
      <c r="AX70" s="416">
        <f t="shared" si="29"/>
        <v>0</v>
      </c>
      <c r="AY70" s="416">
        <f t="shared" si="30"/>
        <v>0</v>
      </c>
      <c r="AZ70" s="278"/>
      <c r="BA70" s="26"/>
      <c r="BB70" s="26"/>
      <c r="BC70" s="27"/>
      <c r="BD70" s="339"/>
      <c r="BE70" s="339"/>
      <c r="BF70" s="339"/>
      <c r="BG70" s="339"/>
      <c r="BH70" s="339"/>
      <c r="BI70" s="339"/>
    </row>
    <row r="71" spans="1:61" ht="36" customHeight="1">
      <c r="A71" s="339"/>
      <c r="B71" s="266"/>
      <c r="C71" s="666"/>
      <c r="D71" s="666"/>
      <c r="E71" s="263"/>
      <c r="F71" s="265"/>
      <c r="G71" s="258" t="s">
        <v>1023</v>
      </c>
      <c r="H71" s="409" t="b">
        <f t="shared" si="1"/>
        <v>1</v>
      </c>
      <c r="I71" s="410" t="str">
        <f t="shared" si="2"/>
        <v>--</v>
      </c>
      <c r="J71" s="411">
        <f t="shared" si="3"/>
        <v>0</v>
      </c>
      <c r="K71" s="411">
        <f t="shared" si="4"/>
        <v>0</v>
      </c>
      <c r="L71" s="411">
        <f t="shared" si="5"/>
        <v>0</v>
      </c>
      <c r="M71" s="411">
        <f t="shared" si="6"/>
        <v>0</v>
      </c>
      <c r="N71" s="411">
        <f t="shared" si="7"/>
        <v>0</v>
      </c>
      <c r="O71" s="411">
        <f t="shared" si="8"/>
        <v>0</v>
      </c>
      <c r="P71" s="411">
        <f t="shared" si="31"/>
        <v>0</v>
      </c>
      <c r="Q71" s="411">
        <f t="shared" si="9"/>
        <v>0</v>
      </c>
      <c r="R71" s="411">
        <f t="shared" si="10"/>
        <v>0</v>
      </c>
      <c r="S71" s="411">
        <f t="shared" si="11"/>
        <v>0</v>
      </c>
      <c r="T71" s="411">
        <f t="shared" si="12"/>
        <v>0</v>
      </c>
      <c r="U71" s="411">
        <f t="shared" si="13"/>
        <v>0</v>
      </c>
      <c r="V71" s="411">
        <f t="shared" si="14"/>
        <v>0</v>
      </c>
      <c r="W71" s="361">
        <v>1</v>
      </c>
      <c r="X71" s="278">
        <v>3</v>
      </c>
      <c r="Y71" s="278">
        <v>1</v>
      </c>
      <c r="Z71" s="278">
        <v>3</v>
      </c>
      <c r="AA71" s="278">
        <v>1</v>
      </c>
      <c r="AB71" s="278">
        <v>3</v>
      </c>
      <c r="AC71" s="278">
        <v>1</v>
      </c>
      <c r="AD71" s="278">
        <v>3</v>
      </c>
      <c r="AE71" s="278">
        <v>1</v>
      </c>
      <c r="AF71" s="278">
        <v>3</v>
      </c>
      <c r="AG71" s="278">
        <v>1</v>
      </c>
      <c r="AH71" s="278">
        <v>3</v>
      </c>
      <c r="AI71" s="362"/>
      <c r="AJ71">
        <f t="shared" si="15"/>
        <v>0</v>
      </c>
      <c r="AK71">
        <f t="shared" si="16"/>
        <v>0</v>
      </c>
      <c r="AL71">
        <f t="shared" si="17"/>
        <v>0</v>
      </c>
      <c r="AM71">
        <f t="shared" si="18"/>
        <v>0</v>
      </c>
      <c r="AN71">
        <f t="shared" si="19"/>
        <v>0</v>
      </c>
      <c r="AO71">
        <f t="shared" si="20"/>
        <v>0</v>
      </c>
      <c r="AP71">
        <f t="shared" si="21"/>
        <v>0</v>
      </c>
      <c r="AQ71">
        <f t="shared" si="22"/>
        <v>0</v>
      </c>
      <c r="AR71">
        <f t="shared" si="23"/>
        <v>0</v>
      </c>
      <c r="AS71">
        <f t="shared" si="24"/>
        <v>0</v>
      </c>
      <c r="AT71">
        <f t="shared" si="25"/>
        <v>0</v>
      </c>
      <c r="AU71">
        <f t="shared" si="26"/>
        <v>0</v>
      </c>
      <c r="AV71" s="415">
        <f t="shared" si="27"/>
        <v>0</v>
      </c>
      <c r="AW71" s="415">
        <f t="shared" si="28"/>
        <v>0</v>
      </c>
      <c r="AX71" s="416">
        <f t="shared" si="29"/>
        <v>0</v>
      </c>
      <c r="AY71" s="416">
        <f t="shared" si="30"/>
        <v>0</v>
      </c>
      <c r="AZ71" s="278"/>
      <c r="BA71" s="26"/>
      <c r="BB71" s="26"/>
      <c r="BC71" s="27"/>
      <c r="BD71" s="339"/>
      <c r="BE71" s="339"/>
      <c r="BF71" s="339"/>
      <c r="BG71" s="339"/>
      <c r="BH71" s="339"/>
      <c r="BI71" s="339"/>
    </row>
    <row r="72" spans="1:61" ht="36" customHeight="1">
      <c r="A72" s="339"/>
      <c r="B72" s="266"/>
      <c r="C72" s="666"/>
      <c r="D72" s="666"/>
      <c r="E72" s="263"/>
      <c r="F72" s="265"/>
      <c r="G72" s="258" t="s">
        <v>1023</v>
      </c>
      <c r="H72" s="409" t="b">
        <f t="shared" si="1"/>
        <v>1</v>
      </c>
      <c r="I72" s="410" t="str">
        <f t="shared" si="2"/>
        <v>--</v>
      </c>
      <c r="J72" s="411">
        <f t="shared" si="3"/>
        <v>0</v>
      </c>
      <c r="K72" s="411">
        <f t="shared" si="4"/>
        <v>0</v>
      </c>
      <c r="L72" s="411">
        <f t="shared" si="5"/>
        <v>0</v>
      </c>
      <c r="M72" s="411">
        <f t="shared" si="6"/>
        <v>0</v>
      </c>
      <c r="N72" s="411">
        <f t="shared" si="7"/>
        <v>0</v>
      </c>
      <c r="O72" s="411">
        <f t="shared" si="8"/>
        <v>0</v>
      </c>
      <c r="P72" s="411">
        <f t="shared" si="31"/>
        <v>0</v>
      </c>
      <c r="Q72" s="411">
        <f t="shared" si="9"/>
        <v>0</v>
      </c>
      <c r="R72" s="411">
        <f t="shared" si="10"/>
        <v>0</v>
      </c>
      <c r="S72" s="411">
        <f t="shared" si="11"/>
        <v>0</v>
      </c>
      <c r="T72" s="411">
        <f t="shared" si="12"/>
        <v>0</v>
      </c>
      <c r="U72" s="411">
        <f t="shared" si="13"/>
        <v>0</v>
      </c>
      <c r="V72" s="411">
        <f t="shared" si="14"/>
        <v>0</v>
      </c>
      <c r="W72" s="361">
        <v>1</v>
      </c>
      <c r="X72" s="278">
        <v>3</v>
      </c>
      <c r="Y72" s="278">
        <v>1</v>
      </c>
      <c r="Z72" s="278">
        <v>3</v>
      </c>
      <c r="AA72" s="278">
        <v>1</v>
      </c>
      <c r="AB72" s="278">
        <v>3</v>
      </c>
      <c r="AC72" s="278">
        <v>1</v>
      </c>
      <c r="AD72" s="278">
        <v>3</v>
      </c>
      <c r="AE72" s="278">
        <v>1</v>
      </c>
      <c r="AF72" s="278">
        <v>3</v>
      </c>
      <c r="AG72" s="278">
        <v>1</v>
      </c>
      <c r="AH72" s="278">
        <v>3</v>
      </c>
      <c r="AI72" s="362"/>
      <c r="AJ72">
        <f t="shared" si="15"/>
        <v>0</v>
      </c>
      <c r="AK72">
        <f t="shared" si="16"/>
        <v>0</v>
      </c>
      <c r="AL72">
        <f t="shared" si="17"/>
        <v>0</v>
      </c>
      <c r="AM72">
        <f t="shared" si="18"/>
        <v>0</v>
      </c>
      <c r="AN72">
        <f t="shared" si="19"/>
        <v>0</v>
      </c>
      <c r="AO72">
        <f t="shared" si="20"/>
        <v>0</v>
      </c>
      <c r="AP72">
        <f t="shared" si="21"/>
        <v>0</v>
      </c>
      <c r="AQ72">
        <f t="shared" si="22"/>
        <v>0</v>
      </c>
      <c r="AR72">
        <f t="shared" si="23"/>
        <v>0</v>
      </c>
      <c r="AS72">
        <f t="shared" si="24"/>
        <v>0</v>
      </c>
      <c r="AT72">
        <f t="shared" si="25"/>
        <v>0</v>
      </c>
      <c r="AU72">
        <f t="shared" si="26"/>
        <v>0</v>
      </c>
      <c r="AV72" s="415">
        <f t="shared" si="27"/>
        <v>0</v>
      </c>
      <c r="AW72" s="415">
        <f t="shared" si="28"/>
        <v>0</v>
      </c>
      <c r="AX72" s="416">
        <f t="shared" si="29"/>
        <v>0</v>
      </c>
      <c r="AY72" s="416">
        <f t="shared" si="30"/>
        <v>0</v>
      </c>
      <c r="AZ72" s="278"/>
      <c r="BA72" s="26"/>
      <c r="BB72" s="26"/>
      <c r="BC72" s="27"/>
      <c r="BD72" s="339"/>
      <c r="BE72" s="339"/>
      <c r="BF72" s="339"/>
      <c r="BG72" s="339"/>
      <c r="BH72" s="339"/>
      <c r="BI72" s="339"/>
    </row>
    <row r="73" spans="1:61" ht="36" customHeight="1">
      <c r="A73" s="339"/>
      <c r="B73" s="266"/>
      <c r="C73" s="666"/>
      <c r="D73" s="666"/>
      <c r="E73" s="263"/>
      <c r="F73" s="265"/>
      <c r="G73" s="258" t="s">
        <v>1023</v>
      </c>
      <c r="H73" s="409" t="b">
        <f t="shared" si="1"/>
        <v>1</v>
      </c>
      <c r="I73" s="410" t="str">
        <f t="shared" si="2"/>
        <v>--</v>
      </c>
      <c r="J73" s="411">
        <f t="shared" si="3"/>
        <v>0</v>
      </c>
      <c r="K73" s="411">
        <f t="shared" si="4"/>
        <v>0</v>
      </c>
      <c r="L73" s="411">
        <f t="shared" si="5"/>
        <v>0</v>
      </c>
      <c r="M73" s="411">
        <f t="shared" si="6"/>
        <v>0</v>
      </c>
      <c r="N73" s="411">
        <f t="shared" si="7"/>
        <v>0</v>
      </c>
      <c r="O73" s="411">
        <f t="shared" si="8"/>
        <v>0</v>
      </c>
      <c r="P73" s="411">
        <f t="shared" si="31"/>
        <v>0</v>
      </c>
      <c r="Q73" s="411">
        <f t="shared" si="9"/>
        <v>0</v>
      </c>
      <c r="R73" s="411">
        <f t="shared" si="10"/>
        <v>0</v>
      </c>
      <c r="S73" s="411">
        <f t="shared" si="11"/>
        <v>0</v>
      </c>
      <c r="T73" s="411">
        <f t="shared" si="12"/>
        <v>0</v>
      </c>
      <c r="U73" s="411">
        <f t="shared" si="13"/>
        <v>0</v>
      </c>
      <c r="V73" s="411">
        <f t="shared" si="14"/>
        <v>0</v>
      </c>
      <c r="W73" s="361">
        <v>1</v>
      </c>
      <c r="X73" s="278">
        <v>3</v>
      </c>
      <c r="Y73" s="278">
        <v>1</v>
      </c>
      <c r="Z73" s="278">
        <v>3</v>
      </c>
      <c r="AA73" s="278">
        <v>1</v>
      </c>
      <c r="AB73" s="278">
        <v>3</v>
      </c>
      <c r="AC73" s="278">
        <v>1</v>
      </c>
      <c r="AD73" s="278">
        <v>3</v>
      </c>
      <c r="AE73" s="278">
        <v>1</v>
      </c>
      <c r="AF73" s="278">
        <v>3</v>
      </c>
      <c r="AG73" s="278">
        <v>1</v>
      </c>
      <c r="AH73" s="278">
        <v>3</v>
      </c>
      <c r="AI73" s="362"/>
      <c r="AJ73">
        <f t="shared" si="15"/>
        <v>0</v>
      </c>
      <c r="AK73">
        <f t="shared" si="16"/>
        <v>0</v>
      </c>
      <c r="AL73">
        <f t="shared" si="17"/>
        <v>0</v>
      </c>
      <c r="AM73">
        <f t="shared" si="18"/>
        <v>0</v>
      </c>
      <c r="AN73">
        <f t="shared" si="19"/>
        <v>0</v>
      </c>
      <c r="AO73">
        <f t="shared" si="20"/>
        <v>0</v>
      </c>
      <c r="AP73">
        <f t="shared" si="21"/>
        <v>0</v>
      </c>
      <c r="AQ73">
        <f t="shared" si="22"/>
        <v>0</v>
      </c>
      <c r="AR73">
        <f t="shared" si="23"/>
        <v>0</v>
      </c>
      <c r="AS73">
        <f t="shared" si="24"/>
        <v>0</v>
      </c>
      <c r="AT73">
        <f t="shared" si="25"/>
        <v>0</v>
      </c>
      <c r="AU73">
        <f t="shared" si="26"/>
        <v>0</v>
      </c>
      <c r="AV73" s="415">
        <f t="shared" si="27"/>
        <v>0</v>
      </c>
      <c r="AW73" s="415">
        <f t="shared" si="28"/>
        <v>0</v>
      </c>
      <c r="AX73" s="416">
        <f t="shared" si="29"/>
        <v>0</v>
      </c>
      <c r="AY73" s="416">
        <f t="shared" si="30"/>
        <v>0</v>
      </c>
      <c r="AZ73" s="278"/>
      <c r="BA73" s="26"/>
      <c r="BB73" s="26"/>
      <c r="BC73" s="27"/>
      <c r="BD73" s="339"/>
      <c r="BE73" s="339"/>
      <c r="BF73" s="339"/>
      <c r="BG73" s="339"/>
      <c r="BH73" s="339"/>
      <c r="BI73" s="339"/>
    </row>
    <row r="74" spans="1:61" ht="36" customHeight="1">
      <c r="A74" s="339"/>
      <c r="B74" s="266"/>
      <c r="C74" s="666"/>
      <c r="D74" s="666"/>
      <c r="E74" s="263"/>
      <c r="F74" s="265"/>
      <c r="G74" s="258" t="s">
        <v>1023</v>
      </c>
      <c r="H74" s="409" t="b">
        <f t="shared" si="1"/>
        <v>1</v>
      </c>
      <c r="I74" s="410" t="str">
        <f t="shared" si="2"/>
        <v>--</v>
      </c>
      <c r="J74" s="411">
        <f t="shared" si="3"/>
        <v>0</v>
      </c>
      <c r="K74" s="411">
        <f t="shared" si="4"/>
        <v>0</v>
      </c>
      <c r="L74" s="411">
        <f t="shared" si="5"/>
        <v>0</v>
      </c>
      <c r="M74" s="411">
        <f t="shared" si="6"/>
        <v>0</v>
      </c>
      <c r="N74" s="411">
        <f t="shared" si="7"/>
        <v>0</v>
      </c>
      <c r="O74" s="411">
        <f t="shared" si="8"/>
        <v>0</v>
      </c>
      <c r="P74" s="411">
        <f t="shared" si="31"/>
        <v>0</v>
      </c>
      <c r="Q74" s="411">
        <f t="shared" si="9"/>
        <v>0</v>
      </c>
      <c r="R74" s="411">
        <f t="shared" si="10"/>
        <v>0</v>
      </c>
      <c r="S74" s="411">
        <f t="shared" si="11"/>
        <v>0</v>
      </c>
      <c r="T74" s="411">
        <f t="shared" si="12"/>
        <v>0</v>
      </c>
      <c r="U74" s="411">
        <f t="shared" si="13"/>
        <v>0</v>
      </c>
      <c r="V74" s="411">
        <f t="shared" si="14"/>
        <v>0</v>
      </c>
      <c r="W74" s="361">
        <v>1</v>
      </c>
      <c r="X74" s="278">
        <v>3</v>
      </c>
      <c r="Y74" s="278">
        <v>1</v>
      </c>
      <c r="Z74" s="278">
        <v>3</v>
      </c>
      <c r="AA74" s="278">
        <v>1</v>
      </c>
      <c r="AB74" s="278">
        <v>3</v>
      </c>
      <c r="AC74" s="278">
        <v>1</v>
      </c>
      <c r="AD74" s="278">
        <v>3</v>
      </c>
      <c r="AE74" s="278">
        <v>1</v>
      </c>
      <c r="AF74" s="278">
        <v>3</v>
      </c>
      <c r="AG74" s="278">
        <v>1</v>
      </c>
      <c r="AH74" s="278">
        <v>3</v>
      </c>
      <c r="AI74" s="362"/>
      <c r="AJ74">
        <f t="shared" si="15"/>
        <v>0</v>
      </c>
      <c r="AK74">
        <f t="shared" si="16"/>
        <v>0</v>
      </c>
      <c r="AL74">
        <f t="shared" si="17"/>
        <v>0</v>
      </c>
      <c r="AM74">
        <f t="shared" si="18"/>
        <v>0</v>
      </c>
      <c r="AN74">
        <f t="shared" si="19"/>
        <v>0</v>
      </c>
      <c r="AO74">
        <f t="shared" si="20"/>
        <v>0</v>
      </c>
      <c r="AP74">
        <f t="shared" si="21"/>
        <v>0</v>
      </c>
      <c r="AQ74">
        <f t="shared" si="22"/>
        <v>0</v>
      </c>
      <c r="AR74">
        <f t="shared" si="23"/>
        <v>0</v>
      </c>
      <c r="AS74">
        <f t="shared" si="24"/>
        <v>0</v>
      </c>
      <c r="AT74">
        <f t="shared" si="25"/>
        <v>0</v>
      </c>
      <c r="AU74">
        <f t="shared" si="26"/>
        <v>0</v>
      </c>
      <c r="AV74" s="415">
        <f t="shared" si="27"/>
        <v>0</v>
      </c>
      <c r="AW74" s="415">
        <f t="shared" si="28"/>
        <v>0</v>
      </c>
      <c r="AX74" s="416">
        <f t="shared" si="29"/>
        <v>0</v>
      </c>
      <c r="AY74" s="416">
        <f t="shared" si="30"/>
        <v>0</v>
      </c>
      <c r="AZ74" s="278"/>
      <c r="BA74" s="26"/>
      <c r="BB74" s="26"/>
      <c r="BC74" s="27"/>
      <c r="BD74" s="339"/>
      <c r="BE74" s="339"/>
      <c r="BF74" s="339"/>
      <c r="BG74" s="339"/>
      <c r="BH74" s="339"/>
      <c r="BI74" s="339"/>
    </row>
    <row r="75" spans="1:61" ht="36" customHeight="1">
      <c r="A75" s="339"/>
      <c r="B75" s="266"/>
      <c r="C75" s="666"/>
      <c r="D75" s="666"/>
      <c r="E75" s="263"/>
      <c r="F75" s="265"/>
      <c r="G75" s="258" t="s">
        <v>1023</v>
      </c>
      <c r="H75" s="409" t="b">
        <f t="shared" ref="H75:H81" si="32">EXACT(V75,AX75)</f>
        <v>1</v>
      </c>
      <c r="I75" s="410" t="str">
        <f t="shared" ref="I75:I81" si="33">IF(G75="Select type","--", IF(H75=TRUE,"OK","NOT OK"))</f>
        <v>--</v>
      </c>
      <c r="J75" s="411">
        <f t="shared" ref="J75:J81" si="34">IF($G75="EAN",LEFT($F75,1),IF($G75="ISBN",LEFT($F75,1),IF($G75="UPC",0,0)))</f>
        <v>0</v>
      </c>
      <c r="K75" s="411">
        <f t="shared" ref="K75:K81" si="35">IF($G75="EAN",MID($F75,2,1),IF($G75="UPC",MID($F75,1,1),IF($G75="ISBN",MID($F75,2,1),0)))</f>
        <v>0</v>
      </c>
      <c r="L75" s="411">
        <f t="shared" ref="L75:L81" si="36">IF($G75="EAN",MID($F75,3,1),IF($G75="UPC",MID($F75,2,1),IF($G75="ISBN",MID($F75,3,1),0)))</f>
        <v>0</v>
      </c>
      <c r="M75" s="411">
        <f t="shared" ref="M75:M81" si="37">IF($G75="EAN",MID($F75,4,1),IF($G75="UPC",MID($F75,3,1),IF($G75="ISBN",MID($F75,4,1),0)))</f>
        <v>0</v>
      </c>
      <c r="N75" s="411">
        <f t="shared" ref="N75:N81" si="38">IF($G75="EAN",MID($F75,5,1),IF($G75="UPC",MID($F75,4,1),IF($G75="ISBN",MID($F75,5,1),0)))</f>
        <v>0</v>
      </c>
      <c r="O75" s="411">
        <f t="shared" ref="O75:O81" si="39">IF($G75="EAN",MID($F75,6,1),IF($G75="UPC",MID($F75,5,1),IF($G75="ISBN",MID($F75,6,1),0)))</f>
        <v>0</v>
      </c>
      <c r="P75" s="411">
        <f t="shared" si="31"/>
        <v>0</v>
      </c>
      <c r="Q75" s="411">
        <f t="shared" ref="Q75:Q81" si="40">IF($G75="EAN",MID($F75,8,1),IF($G75="UPC",MID($F75,7,1),IF($G75="JAN",MID($F75,2,1),IF($G75="ISBN",MID($F75,8,1),0))))</f>
        <v>0</v>
      </c>
      <c r="R75" s="411">
        <f t="shared" ref="R75:R81" si="41">IF($G75="EAN",MID($F75,9,1),IF($G75="UPC",MID($F75,8,1),IF($G75="JAN",MID($F75,3,1),IF($G75="ISBN",MID($F75,9,1),0))))</f>
        <v>0</v>
      </c>
      <c r="S75" s="411">
        <f t="shared" ref="S75:S81" si="42">IF($G75="EAN",MID($F75,10,1),IF($G75="UPC",MID($F75,9,1),IF($G75="JAN",MID($F75,4,1),IF($G75="ISBN",MID($F75,10,1),0))))</f>
        <v>0</v>
      </c>
      <c r="T75" s="411">
        <f t="shared" ref="T75:T81" si="43">IF($G75="EAN",MID($F75,11,1),IF($G75="UPC",MID($F75,10,1),IF($G75="JAN",MID($F75,5,1),IF($G75="ISBN",MID($F75,11,1),0))))</f>
        <v>0</v>
      </c>
      <c r="U75" s="411">
        <f t="shared" ref="U75:U81" si="44">IF($G75="EAN",MID($F75,12,1),IF($G75="UPC",MID($F75,11,1),IF($G75="JAN",MID($F75,6,1),IF($G75="ISBN",MID($F75,12,1),0))))</f>
        <v>0</v>
      </c>
      <c r="V75" s="411">
        <f t="shared" ref="V75:V81" si="45">IF($G75="EAN",MID($F75,13,1),IF($G75="UPC",MID($F75,12,1),IF($G75="JAN",MID($F75,7,1),IF($G75="ISBN",MID($F75,13,1),0))))</f>
        <v>0</v>
      </c>
      <c r="W75" s="361">
        <v>1</v>
      </c>
      <c r="X75" s="278">
        <v>3</v>
      </c>
      <c r="Y75" s="278">
        <v>1</v>
      </c>
      <c r="Z75" s="278">
        <v>3</v>
      </c>
      <c r="AA75" s="278">
        <v>1</v>
      </c>
      <c r="AB75" s="278">
        <v>3</v>
      </c>
      <c r="AC75" s="278">
        <v>1</v>
      </c>
      <c r="AD75" s="278">
        <v>3</v>
      </c>
      <c r="AE75" s="278">
        <v>1</v>
      </c>
      <c r="AF75" s="278">
        <v>3</v>
      </c>
      <c r="AG75" s="278">
        <v>1</v>
      </c>
      <c r="AH75" s="278">
        <v>3</v>
      </c>
      <c r="AI75" s="362"/>
      <c r="AJ75">
        <f t="shared" ref="AJ75:AJ81" si="46">J75*W75</f>
        <v>0</v>
      </c>
      <c r="AK75">
        <f t="shared" ref="AK75:AK81" si="47">K75*X75</f>
        <v>0</v>
      </c>
      <c r="AL75">
        <f t="shared" ref="AL75:AL81" si="48">L75*Y75</f>
        <v>0</v>
      </c>
      <c r="AM75">
        <f t="shared" ref="AM75:AM81" si="49">M75*Z75</f>
        <v>0</v>
      </c>
      <c r="AN75">
        <f t="shared" ref="AN75:AN81" si="50">N75*AA75</f>
        <v>0</v>
      </c>
      <c r="AO75">
        <f t="shared" ref="AO75:AO81" si="51">O75*AB75</f>
        <v>0</v>
      </c>
      <c r="AP75">
        <f t="shared" ref="AP75:AP81" si="52">P75*AC75</f>
        <v>0</v>
      </c>
      <c r="AQ75">
        <f t="shared" ref="AQ75:AQ81" si="53">Q75*AD75</f>
        <v>0</v>
      </c>
      <c r="AR75">
        <f t="shared" ref="AR75:AR81" si="54">R75*AE75</f>
        <v>0</v>
      </c>
      <c r="AS75">
        <f t="shared" ref="AS75:AS81" si="55">S75*AF75</f>
        <v>0</v>
      </c>
      <c r="AT75">
        <f t="shared" ref="AT75:AT81" si="56">T75*AG75</f>
        <v>0</v>
      </c>
      <c r="AU75">
        <f t="shared" ref="AU75:AU81" si="57">U75*AH75</f>
        <v>0</v>
      </c>
      <c r="AV75" s="415">
        <f t="shared" ref="AV75:AV81" si="58">SUM(AJ75:AU75)</f>
        <v>0</v>
      </c>
      <c r="AW75" s="415">
        <f t="shared" ref="AW75:AW81" si="59">ROUNDUP(AV75,-1)</f>
        <v>0</v>
      </c>
      <c r="AX75" s="416">
        <f t="shared" ref="AX75:AX81" si="60">AW75-AV75</f>
        <v>0</v>
      </c>
      <c r="AY75" s="416">
        <f t="shared" ref="AY75:AY81" si="61">AX75-V75</f>
        <v>0</v>
      </c>
      <c r="AZ75" s="278"/>
      <c r="BA75" s="26"/>
      <c r="BB75" s="26"/>
      <c r="BC75" s="27"/>
      <c r="BD75" s="339"/>
      <c r="BE75" s="339"/>
      <c r="BF75" s="339"/>
      <c r="BG75" s="339"/>
      <c r="BH75" s="339"/>
      <c r="BI75" s="339"/>
    </row>
    <row r="76" spans="1:61" ht="36" customHeight="1">
      <c r="A76" s="339"/>
      <c r="B76" s="266"/>
      <c r="C76" s="666"/>
      <c r="D76" s="666"/>
      <c r="E76" s="263"/>
      <c r="F76" s="265"/>
      <c r="G76" s="258" t="s">
        <v>1023</v>
      </c>
      <c r="H76" s="409" t="b">
        <f t="shared" si="32"/>
        <v>1</v>
      </c>
      <c r="I76" s="410" t="str">
        <f t="shared" si="33"/>
        <v>--</v>
      </c>
      <c r="J76" s="411">
        <f t="shared" si="34"/>
        <v>0</v>
      </c>
      <c r="K76" s="411">
        <f t="shared" si="35"/>
        <v>0</v>
      </c>
      <c r="L76" s="411">
        <f t="shared" si="36"/>
        <v>0</v>
      </c>
      <c r="M76" s="411">
        <f t="shared" si="37"/>
        <v>0</v>
      </c>
      <c r="N76" s="411">
        <f t="shared" si="38"/>
        <v>0</v>
      </c>
      <c r="O76" s="411">
        <f t="shared" si="39"/>
        <v>0</v>
      </c>
      <c r="P76" s="411">
        <f t="shared" si="31"/>
        <v>0</v>
      </c>
      <c r="Q76" s="411">
        <f t="shared" si="40"/>
        <v>0</v>
      </c>
      <c r="R76" s="411">
        <f t="shared" si="41"/>
        <v>0</v>
      </c>
      <c r="S76" s="411">
        <f t="shared" si="42"/>
        <v>0</v>
      </c>
      <c r="T76" s="411">
        <f t="shared" si="43"/>
        <v>0</v>
      </c>
      <c r="U76" s="411">
        <f t="shared" si="44"/>
        <v>0</v>
      </c>
      <c r="V76" s="411">
        <f t="shared" si="45"/>
        <v>0</v>
      </c>
      <c r="W76" s="361">
        <v>1</v>
      </c>
      <c r="X76" s="278">
        <v>3</v>
      </c>
      <c r="Y76" s="278">
        <v>1</v>
      </c>
      <c r="Z76" s="278">
        <v>3</v>
      </c>
      <c r="AA76" s="278">
        <v>1</v>
      </c>
      <c r="AB76" s="278">
        <v>3</v>
      </c>
      <c r="AC76" s="278">
        <v>1</v>
      </c>
      <c r="AD76" s="278">
        <v>3</v>
      </c>
      <c r="AE76" s="278">
        <v>1</v>
      </c>
      <c r="AF76" s="278">
        <v>3</v>
      </c>
      <c r="AG76" s="278">
        <v>1</v>
      </c>
      <c r="AH76" s="278">
        <v>3</v>
      </c>
      <c r="AI76" s="362"/>
      <c r="AJ76">
        <f t="shared" si="46"/>
        <v>0</v>
      </c>
      <c r="AK76">
        <f t="shared" si="47"/>
        <v>0</v>
      </c>
      <c r="AL76">
        <f t="shared" si="48"/>
        <v>0</v>
      </c>
      <c r="AM76">
        <f t="shared" si="49"/>
        <v>0</v>
      </c>
      <c r="AN76">
        <f t="shared" si="50"/>
        <v>0</v>
      </c>
      <c r="AO76">
        <f t="shared" si="51"/>
        <v>0</v>
      </c>
      <c r="AP76">
        <f t="shared" si="52"/>
        <v>0</v>
      </c>
      <c r="AQ76">
        <f t="shared" si="53"/>
        <v>0</v>
      </c>
      <c r="AR76">
        <f t="shared" si="54"/>
        <v>0</v>
      </c>
      <c r="AS76">
        <f t="shared" si="55"/>
        <v>0</v>
      </c>
      <c r="AT76">
        <f t="shared" si="56"/>
        <v>0</v>
      </c>
      <c r="AU76">
        <f t="shared" si="57"/>
        <v>0</v>
      </c>
      <c r="AV76" s="415">
        <f t="shared" si="58"/>
        <v>0</v>
      </c>
      <c r="AW76" s="415">
        <f t="shared" si="59"/>
        <v>0</v>
      </c>
      <c r="AX76" s="416">
        <f t="shared" si="60"/>
        <v>0</v>
      </c>
      <c r="AY76" s="416">
        <f t="shared" si="61"/>
        <v>0</v>
      </c>
      <c r="AZ76" s="278"/>
      <c r="BA76" s="26"/>
      <c r="BB76" s="26"/>
      <c r="BC76" s="27"/>
      <c r="BD76" s="339"/>
      <c r="BE76" s="339"/>
      <c r="BF76" s="339"/>
      <c r="BG76" s="339"/>
      <c r="BH76" s="339"/>
      <c r="BI76" s="339"/>
    </row>
    <row r="77" spans="1:61" ht="36" customHeight="1">
      <c r="A77" s="339"/>
      <c r="B77" s="266"/>
      <c r="C77" s="666"/>
      <c r="D77" s="666"/>
      <c r="E77" s="263"/>
      <c r="F77" s="265"/>
      <c r="G77" s="258" t="s">
        <v>1023</v>
      </c>
      <c r="H77" s="409" t="b">
        <f t="shared" si="32"/>
        <v>1</v>
      </c>
      <c r="I77" s="410" t="str">
        <f t="shared" si="33"/>
        <v>--</v>
      </c>
      <c r="J77" s="411">
        <f t="shared" si="34"/>
        <v>0</v>
      </c>
      <c r="K77" s="411">
        <f t="shared" si="35"/>
        <v>0</v>
      </c>
      <c r="L77" s="411">
        <f t="shared" si="36"/>
        <v>0</v>
      </c>
      <c r="M77" s="411">
        <f t="shared" si="37"/>
        <v>0</v>
      </c>
      <c r="N77" s="411">
        <f t="shared" si="38"/>
        <v>0</v>
      </c>
      <c r="O77" s="411">
        <f t="shared" si="39"/>
        <v>0</v>
      </c>
      <c r="P77" s="411">
        <f t="shared" si="31"/>
        <v>0</v>
      </c>
      <c r="Q77" s="411">
        <f t="shared" si="40"/>
        <v>0</v>
      </c>
      <c r="R77" s="411">
        <f t="shared" si="41"/>
        <v>0</v>
      </c>
      <c r="S77" s="411">
        <f t="shared" si="42"/>
        <v>0</v>
      </c>
      <c r="T77" s="411">
        <f t="shared" si="43"/>
        <v>0</v>
      </c>
      <c r="U77" s="411">
        <f t="shared" si="44"/>
        <v>0</v>
      </c>
      <c r="V77" s="411">
        <f t="shared" si="45"/>
        <v>0</v>
      </c>
      <c r="W77" s="361">
        <v>1</v>
      </c>
      <c r="X77" s="278">
        <v>3</v>
      </c>
      <c r="Y77" s="278">
        <v>1</v>
      </c>
      <c r="Z77" s="278">
        <v>3</v>
      </c>
      <c r="AA77" s="278">
        <v>1</v>
      </c>
      <c r="AB77" s="278">
        <v>3</v>
      </c>
      <c r="AC77" s="278">
        <v>1</v>
      </c>
      <c r="AD77" s="278">
        <v>3</v>
      </c>
      <c r="AE77" s="278">
        <v>1</v>
      </c>
      <c r="AF77" s="278">
        <v>3</v>
      </c>
      <c r="AG77" s="278">
        <v>1</v>
      </c>
      <c r="AH77" s="278">
        <v>3</v>
      </c>
      <c r="AI77" s="362"/>
      <c r="AJ77">
        <f t="shared" si="46"/>
        <v>0</v>
      </c>
      <c r="AK77">
        <f t="shared" si="47"/>
        <v>0</v>
      </c>
      <c r="AL77">
        <f t="shared" si="48"/>
        <v>0</v>
      </c>
      <c r="AM77">
        <f t="shared" si="49"/>
        <v>0</v>
      </c>
      <c r="AN77">
        <f t="shared" si="50"/>
        <v>0</v>
      </c>
      <c r="AO77">
        <f t="shared" si="51"/>
        <v>0</v>
      </c>
      <c r="AP77">
        <f t="shared" si="52"/>
        <v>0</v>
      </c>
      <c r="AQ77">
        <f t="shared" si="53"/>
        <v>0</v>
      </c>
      <c r="AR77">
        <f t="shared" si="54"/>
        <v>0</v>
      </c>
      <c r="AS77">
        <f t="shared" si="55"/>
        <v>0</v>
      </c>
      <c r="AT77">
        <f t="shared" si="56"/>
        <v>0</v>
      </c>
      <c r="AU77">
        <f t="shared" si="57"/>
        <v>0</v>
      </c>
      <c r="AV77" s="415">
        <f t="shared" si="58"/>
        <v>0</v>
      </c>
      <c r="AW77" s="415">
        <f t="shared" si="59"/>
        <v>0</v>
      </c>
      <c r="AX77" s="416">
        <f t="shared" si="60"/>
        <v>0</v>
      </c>
      <c r="AY77" s="416">
        <f t="shared" si="61"/>
        <v>0</v>
      </c>
      <c r="AZ77" s="278"/>
      <c r="BA77" s="26"/>
      <c r="BB77" s="26"/>
      <c r="BC77" s="27"/>
      <c r="BD77" s="339"/>
      <c r="BE77" s="339"/>
      <c r="BF77" s="339"/>
      <c r="BG77" s="339"/>
      <c r="BH77" s="339"/>
      <c r="BI77" s="339"/>
    </row>
    <row r="78" spans="1:61" ht="36" customHeight="1">
      <c r="A78" s="339"/>
      <c r="B78" s="266"/>
      <c r="C78" s="666"/>
      <c r="D78" s="666"/>
      <c r="E78" s="263"/>
      <c r="F78" s="265"/>
      <c r="G78" s="258" t="s">
        <v>1023</v>
      </c>
      <c r="H78" s="409" t="b">
        <f t="shared" si="32"/>
        <v>1</v>
      </c>
      <c r="I78" s="410" t="str">
        <f t="shared" si="33"/>
        <v>--</v>
      </c>
      <c r="J78" s="411">
        <f t="shared" si="34"/>
        <v>0</v>
      </c>
      <c r="K78" s="411">
        <f t="shared" si="35"/>
        <v>0</v>
      </c>
      <c r="L78" s="411">
        <f t="shared" si="36"/>
        <v>0</v>
      </c>
      <c r="M78" s="411">
        <f t="shared" si="37"/>
        <v>0</v>
      </c>
      <c r="N78" s="411">
        <f t="shared" si="38"/>
        <v>0</v>
      </c>
      <c r="O78" s="411">
        <f t="shared" si="39"/>
        <v>0</v>
      </c>
      <c r="P78" s="411">
        <f t="shared" si="31"/>
        <v>0</v>
      </c>
      <c r="Q78" s="411">
        <f t="shared" si="40"/>
        <v>0</v>
      </c>
      <c r="R78" s="411">
        <f t="shared" si="41"/>
        <v>0</v>
      </c>
      <c r="S78" s="411">
        <f t="shared" si="42"/>
        <v>0</v>
      </c>
      <c r="T78" s="411">
        <f t="shared" si="43"/>
        <v>0</v>
      </c>
      <c r="U78" s="411">
        <f t="shared" si="44"/>
        <v>0</v>
      </c>
      <c r="V78" s="411">
        <f t="shared" si="45"/>
        <v>0</v>
      </c>
      <c r="W78" s="361">
        <v>1</v>
      </c>
      <c r="X78" s="278">
        <v>3</v>
      </c>
      <c r="Y78" s="278">
        <v>1</v>
      </c>
      <c r="Z78" s="278">
        <v>3</v>
      </c>
      <c r="AA78" s="278">
        <v>1</v>
      </c>
      <c r="AB78" s="278">
        <v>3</v>
      </c>
      <c r="AC78" s="278">
        <v>1</v>
      </c>
      <c r="AD78" s="278">
        <v>3</v>
      </c>
      <c r="AE78" s="278">
        <v>1</v>
      </c>
      <c r="AF78" s="278">
        <v>3</v>
      </c>
      <c r="AG78" s="278">
        <v>1</v>
      </c>
      <c r="AH78" s="278">
        <v>3</v>
      </c>
      <c r="AI78" s="362"/>
      <c r="AJ78">
        <f t="shared" si="46"/>
        <v>0</v>
      </c>
      <c r="AK78">
        <f t="shared" si="47"/>
        <v>0</v>
      </c>
      <c r="AL78">
        <f t="shared" si="48"/>
        <v>0</v>
      </c>
      <c r="AM78">
        <f t="shared" si="49"/>
        <v>0</v>
      </c>
      <c r="AN78">
        <f t="shared" si="50"/>
        <v>0</v>
      </c>
      <c r="AO78">
        <f t="shared" si="51"/>
        <v>0</v>
      </c>
      <c r="AP78">
        <f t="shared" si="52"/>
        <v>0</v>
      </c>
      <c r="AQ78">
        <f t="shared" si="53"/>
        <v>0</v>
      </c>
      <c r="AR78">
        <f t="shared" si="54"/>
        <v>0</v>
      </c>
      <c r="AS78">
        <f t="shared" si="55"/>
        <v>0</v>
      </c>
      <c r="AT78">
        <f t="shared" si="56"/>
        <v>0</v>
      </c>
      <c r="AU78">
        <f t="shared" si="57"/>
        <v>0</v>
      </c>
      <c r="AV78" s="415">
        <f t="shared" si="58"/>
        <v>0</v>
      </c>
      <c r="AW78" s="415">
        <f t="shared" si="59"/>
        <v>0</v>
      </c>
      <c r="AX78" s="416">
        <f t="shared" si="60"/>
        <v>0</v>
      </c>
      <c r="AY78" s="416">
        <f t="shared" si="61"/>
        <v>0</v>
      </c>
      <c r="AZ78" s="278"/>
      <c r="BA78" s="26"/>
      <c r="BB78" s="26"/>
      <c r="BC78" s="27"/>
      <c r="BD78" s="339"/>
      <c r="BE78" s="339"/>
      <c r="BF78" s="339"/>
      <c r="BG78" s="339"/>
      <c r="BH78" s="339"/>
      <c r="BI78" s="339"/>
    </row>
    <row r="79" spans="1:61" ht="36" customHeight="1">
      <c r="A79" s="339"/>
      <c r="B79" s="266"/>
      <c r="C79" s="666"/>
      <c r="D79" s="666"/>
      <c r="E79" s="263"/>
      <c r="F79" s="265"/>
      <c r="G79" s="258" t="s">
        <v>1023</v>
      </c>
      <c r="H79" s="409" t="b">
        <f t="shared" si="32"/>
        <v>1</v>
      </c>
      <c r="I79" s="410" t="str">
        <f t="shared" si="33"/>
        <v>--</v>
      </c>
      <c r="J79" s="411">
        <f t="shared" si="34"/>
        <v>0</v>
      </c>
      <c r="K79" s="411">
        <f t="shared" si="35"/>
        <v>0</v>
      </c>
      <c r="L79" s="411">
        <f t="shared" si="36"/>
        <v>0</v>
      </c>
      <c r="M79" s="411">
        <f t="shared" si="37"/>
        <v>0</v>
      </c>
      <c r="N79" s="411">
        <f t="shared" si="38"/>
        <v>0</v>
      </c>
      <c r="O79" s="411">
        <f t="shared" si="39"/>
        <v>0</v>
      </c>
      <c r="P79" s="411">
        <f>IF($G79="EAN",MID($F79,7,1),IF($G79="UPC",MID($F79,6,1),IF($G79="JAN",MID($F79,1,1),IF($G79="ISBN",MID($F79,7,1),0))))</f>
        <v>0</v>
      </c>
      <c r="Q79" s="411">
        <f t="shared" si="40"/>
        <v>0</v>
      </c>
      <c r="R79" s="411">
        <f t="shared" si="41"/>
        <v>0</v>
      </c>
      <c r="S79" s="411">
        <f t="shared" si="42"/>
        <v>0</v>
      </c>
      <c r="T79" s="411">
        <f t="shared" si="43"/>
        <v>0</v>
      </c>
      <c r="U79" s="411">
        <f t="shared" si="44"/>
        <v>0</v>
      </c>
      <c r="V79" s="411">
        <f t="shared" si="45"/>
        <v>0</v>
      </c>
      <c r="W79" s="361">
        <v>1</v>
      </c>
      <c r="X79" s="278">
        <v>3</v>
      </c>
      <c r="Y79" s="278">
        <v>1</v>
      </c>
      <c r="Z79" s="278">
        <v>3</v>
      </c>
      <c r="AA79" s="278">
        <v>1</v>
      </c>
      <c r="AB79" s="278">
        <v>3</v>
      </c>
      <c r="AC79" s="278">
        <v>1</v>
      </c>
      <c r="AD79" s="278">
        <v>3</v>
      </c>
      <c r="AE79" s="278">
        <v>1</v>
      </c>
      <c r="AF79" s="278">
        <v>3</v>
      </c>
      <c r="AG79" s="278">
        <v>1</v>
      </c>
      <c r="AH79" s="278">
        <v>3</v>
      </c>
      <c r="AI79" s="362"/>
      <c r="AJ79">
        <f t="shared" si="46"/>
        <v>0</v>
      </c>
      <c r="AK79">
        <f t="shared" si="47"/>
        <v>0</v>
      </c>
      <c r="AL79">
        <f t="shared" si="48"/>
        <v>0</v>
      </c>
      <c r="AM79">
        <f t="shared" si="49"/>
        <v>0</v>
      </c>
      <c r="AN79">
        <f t="shared" si="50"/>
        <v>0</v>
      </c>
      <c r="AO79">
        <f t="shared" si="51"/>
        <v>0</v>
      </c>
      <c r="AP79">
        <f t="shared" si="52"/>
        <v>0</v>
      </c>
      <c r="AQ79">
        <f t="shared" si="53"/>
        <v>0</v>
      </c>
      <c r="AR79">
        <f t="shared" si="54"/>
        <v>0</v>
      </c>
      <c r="AS79">
        <f t="shared" si="55"/>
        <v>0</v>
      </c>
      <c r="AT79">
        <f t="shared" si="56"/>
        <v>0</v>
      </c>
      <c r="AU79">
        <f t="shared" si="57"/>
        <v>0</v>
      </c>
      <c r="AV79" s="415">
        <f t="shared" si="58"/>
        <v>0</v>
      </c>
      <c r="AW79" s="415">
        <f t="shared" si="59"/>
        <v>0</v>
      </c>
      <c r="AX79" s="416">
        <f t="shared" si="60"/>
        <v>0</v>
      </c>
      <c r="AY79" s="416">
        <f t="shared" si="61"/>
        <v>0</v>
      </c>
      <c r="AZ79" s="278"/>
      <c r="BA79" s="26"/>
      <c r="BB79" s="26"/>
      <c r="BC79" s="27"/>
      <c r="BD79" s="339"/>
      <c r="BE79" s="339"/>
      <c r="BF79" s="339"/>
      <c r="BG79" s="339"/>
      <c r="BH79" s="339"/>
      <c r="BI79" s="339"/>
    </row>
    <row r="80" spans="1:61" ht="36" customHeight="1">
      <c r="A80" s="339"/>
      <c r="B80" s="266"/>
      <c r="C80" s="666"/>
      <c r="D80" s="666"/>
      <c r="E80" s="263"/>
      <c r="F80" s="265"/>
      <c r="G80" s="258" t="s">
        <v>1023</v>
      </c>
      <c r="H80" s="409" t="b">
        <f t="shared" si="32"/>
        <v>1</v>
      </c>
      <c r="I80" s="410" t="str">
        <f t="shared" si="33"/>
        <v>--</v>
      </c>
      <c r="J80" s="411">
        <f t="shared" si="34"/>
        <v>0</v>
      </c>
      <c r="K80" s="411">
        <f t="shared" si="35"/>
        <v>0</v>
      </c>
      <c r="L80" s="411">
        <f t="shared" si="36"/>
        <v>0</v>
      </c>
      <c r="M80" s="411">
        <f t="shared" si="37"/>
        <v>0</v>
      </c>
      <c r="N80" s="411">
        <f t="shared" si="38"/>
        <v>0</v>
      </c>
      <c r="O80" s="411">
        <f t="shared" si="39"/>
        <v>0</v>
      </c>
      <c r="P80" s="411">
        <f>IF($G80="EAN",MID($F80,7,1),IF($G80="UPC",MID($F80,6,1),IF($G80="JAN",MID($F80,1,1),IF($G80="ISBN",MID($F80,7,1),0))))</f>
        <v>0</v>
      </c>
      <c r="Q80" s="411">
        <f t="shared" si="40"/>
        <v>0</v>
      </c>
      <c r="R80" s="411">
        <f t="shared" si="41"/>
        <v>0</v>
      </c>
      <c r="S80" s="411">
        <f t="shared" si="42"/>
        <v>0</v>
      </c>
      <c r="T80" s="411">
        <f t="shared" si="43"/>
        <v>0</v>
      </c>
      <c r="U80" s="411">
        <f t="shared" si="44"/>
        <v>0</v>
      </c>
      <c r="V80" s="411">
        <f t="shared" si="45"/>
        <v>0</v>
      </c>
      <c r="W80" s="361">
        <v>1</v>
      </c>
      <c r="X80" s="278">
        <v>3</v>
      </c>
      <c r="Y80" s="278">
        <v>1</v>
      </c>
      <c r="Z80" s="278">
        <v>3</v>
      </c>
      <c r="AA80" s="278">
        <v>1</v>
      </c>
      <c r="AB80" s="278">
        <v>3</v>
      </c>
      <c r="AC80" s="278">
        <v>1</v>
      </c>
      <c r="AD80" s="278">
        <v>3</v>
      </c>
      <c r="AE80" s="278">
        <v>1</v>
      </c>
      <c r="AF80" s="278">
        <v>3</v>
      </c>
      <c r="AG80" s="278">
        <v>1</v>
      </c>
      <c r="AH80" s="278">
        <v>3</v>
      </c>
      <c r="AI80" s="362"/>
      <c r="AJ80">
        <f t="shared" si="46"/>
        <v>0</v>
      </c>
      <c r="AK80">
        <f t="shared" si="47"/>
        <v>0</v>
      </c>
      <c r="AL80">
        <f t="shared" si="48"/>
        <v>0</v>
      </c>
      <c r="AM80">
        <f t="shared" si="49"/>
        <v>0</v>
      </c>
      <c r="AN80">
        <f t="shared" si="50"/>
        <v>0</v>
      </c>
      <c r="AO80">
        <f t="shared" si="51"/>
        <v>0</v>
      </c>
      <c r="AP80">
        <f t="shared" si="52"/>
        <v>0</v>
      </c>
      <c r="AQ80">
        <f t="shared" si="53"/>
        <v>0</v>
      </c>
      <c r="AR80">
        <f t="shared" si="54"/>
        <v>0</v>
      </c>
      <c r="AS80">
        <f t="shared" si="55"/>
        <v>0</v>
      </c>
      <c r="AT80">
        <f t="shared" si="56"/>
        <v>0</v>
      </c>
      <c r="AU80">
        <f t="shared" si="57"/>
        <v>0</v>
      </c>
      <c r="AV80" s="415">
        <f t="shared" si="58"/>
        <v>0</v>
      </c>
      <c r="AW80" s="415">
        <f t="shared" si="59"/>
        <v>0</v>
      </c>
      <c r="AX80" s="416">
        <f t="shared" si="60"/>
        <v>0</v>
      </c>
      <c r="AY80" s="416">
        <f t="shared" si="61"/>
        <v>0</v>
      </c>
      <c r="BA80" s="26"/>
      <c r="BB80" s="26"/>
      <c r="BC80" s="27"/>
      <c r="BD80" s="339"/>
      <c r="BE80" s="339"/>
      <c r="BF80" s="339"/>
      <c r="BG80" s="339"/>
      <c r="BH80" s="339"/>
      <c r="BI80" s="339"/>
    </row>
    <row r="81" spans="1:61" ht="36" customHeight="1" thickBot="1">
      <c r="A81" s="339"/>
      <c r="B81" s="267"/>
      <c r="C81" s="677"/>
      <c r="D81" s="677"/>
      <c r="E81" s="268"/>
      <c r="F81" s="269"/>
      <c r="G81" s="259" t="s">
        <v>1023</v>
      </c>
      <c r="H81" s="412" t="b">
        <f t="shared" si="32"/>
        <v>1</v>
      </c>
      <c r="I81" s="413" t="str">
        <f t="shared" si="33"/>
        <v>--</v>
      </c>
      <c r="J81" s="414">
        <f t="shared" si="34"/>
        <v>0</v>
      </c>
      <c r="K81" s="414">
        <f t="shared" si="35"/>
        <v>0</v>
      </c>
      <c r="L81" s="414">
        <f t="shared" si="36"/>
        <v>0</v>
      </c>
      <c r="M81" s="414">
        <f t="shared" si="37"/>
        <v>0</v>
      </c>
      <c r="N81" s="414">
        <f t="shared" si="38"/>
        <v>0</v>
      </c>
      <c r="O81" s="414">
        <f t="shared" si="39"/>
        <v>0</v>
      </c>
      <c r="P81" s="414">
        <f>IF($G81="EAN",MID($F81,7,1),IF($G81="UPC",MID($F81,6,1),IF($G81="JAN",MID($F81,1,1),IF($G81="ISBN",MID($F81,7,1),0))))</f>
        <v>0</v>
      </c>
      <c r="Q81" s="414">
        <f t="shared" si="40"/>
        <v>0</v>
      </c>
      <c r="R81" s="414">
        <f t="shared" si="41"/>
        <v>0</v>
      </c>
      <c r="S81" s="414">
        <f t="shared" si="42"/>
        <v>0</v>
      </c>
      <c r="T81" s="414">
        <f t="shared" si="43"/>
        <v>0</v>
      </c>
      <c r="U81" s="414">
        <f t="shared" si="44"/>
        <v>0</v>
      </c>
      <c r="V81" s="414">
        <f t="shared" si="45"/>
        <v>0</v>
      </c>
      <c r="W81" s="364">
        <v>1</v>
      </c>
      <c r="X81" s="278">
        <v>3</v>
      </c>
      <c r="Y81" s="278">
        <v>1</v>
      </c>
      <c r="Z81" s="278">
        <v>3</v>
      </c>
      <c r="AA81" s="278">
        <v>1</v>
      </c>
      <c r="AB81" s="278">
        <v>3</v>
      </c>
      <c r="AC81" s="278">
        <v>1</v>
      </c>
      <c r="AD81" s="278">
        <v>3</v>
      </c>
      <c r="AE81" s="278">
        <v>1</v>
      </c>
      <c r="AF81" s="278">
        <v>3</v>
      </c>
      <c r="AG81" s="278">
        <v>1</v>
      </c>
      <c r="AH81" s="278">
        <v>3</v>
      </c>
      <c r="AI81" s="362"/>
      <c r="AJ81">
        <f t="shared" si="46"/>
        <v>0</v>
      </c>
      <c r="AK81">
        <f t="shared" si="47"/>
        <v>0</v>
      </c>
      <c r="AL81">
        <f t="shared" si="48"/>
        <v>0</v>
      </c>
      <c r="AM81">
        <f t="shared" si="49"/>
        <v>0</v>
      </c>
      <c r="AN81">
        <f t="shared" si="50"/>
        <v>0</v>
      </c>
      <c r="AO81">
        <f t="shared" si="51"/>
        <v>0</v>
      </c>
      <c r="AP81">
        <f t="shared" si="52"/>
        <v>0</v>
      </c>
      <c r="AQ81">
        <f t="shared" si="53"/>
        <v>0</v>
      </c>
      <c r="AR81">
        <f t="shared" si="54"/>
        <v>0</v>
      </c>
      <c r="AS81">
        <f t="shared" si="55"/>
        <v>0</v>
      </c>
      <c r="AT81">
        <f t="shared" si="56"/>
        <v>0</v>
      </c>
      <c r="AU81">
        <f t="shared" si="57"/>
        <v>0</v>
      </c>
      <c r="AV81" s="415">
        <f t="shared" si="58"/>
        <v>0</v>
      </c>
      <c r="AW81" s="415">
        <f t="shared" si="59"/>
        <v>0</v>
      </c>
      <c r="AX81" s="416">
        <f t="shared" si="60"/>
        <v>0</v>
      </c>
      <c r="AY81" s="416">
        <f t="shared" si="61"/>
        <v>0</v>
      </c>
      <c r="BA81" s="28"/>
      <c r="BB81" s="28"/>
      <c r="BC81" s="29"/>
      <c r="BD81" s="339"/>
      <c r="BE81" s="339"/>
      <c r="BF81" s="339"/>
      <c r="BG81" s="339"/>
      <c r="BH81" s="339"/>
      <c r="BI81" s="339"/>
    </row>
    <row r="82" spans="1:61">
      <c r="A82" s="339"/>
      <c r="B82" s="340"/>
      <c r="C82" s="339"/>
      <c r="D82" s="339"/>
      <c r="E82" s="339"/>
      <c r="F82" s="341"/>
      <c r="G82" s="339"/>
      <c r="H82" s="342"/>
      <c r="I82" s="339"/>
      <c r="J82" s="339"/>
      <c r="K82" s="339"/>
      <c r="L82" s="339"/>
      <c r="M82" s="339"/>
      <c r="N82" s="339"/>
      <c r="O82" s="339"/>
      <c r="P82" s="339"/>
      <c r="Q82" s="339"/>
      <c r="R82" s="339"/>
      <c r="S82" s="339"/>
      <c r="T82" s="339"/>
      <c r="U82" s="339"/>
      <c r="V82" s="339"/>
      <c r="W82" s="339"/>
      <c r="X82" s="339"/>
      <c r="Y82" s="339"/>
      <c r="Z82" s="339"/>
      <c r="AA82" s="339"/>
      <c r="AB82" s="339"/>
      <c r="AC82" s="339"/>
      <c r="AD82" s="339"/>
      <c r="AE82" s="339"/>
      <c r="AF82" s="339"/>
      <c r="AG82" s="339"/>
      <c r="AH82" s="339"/>
      <c r="AI82" s="339"/>
      <c r="AJ82" s="339"/>
      <c r="AK82" s="339"/>
      <c r="AL82" s="339"/>
      <c r="AM82" s="339"/>
      <c r="AN82" s="339"/>
      <c r="AO82" s="339"/>
      <c r="AP82" s="339"/>
      <c r="AQ82" s="339"/>
      <c r="AR82" s="339"/>
      <c r="AS82" s="339"/>
      <c r="AT82" s="339"/>
      <c r="AU82" s="339"/>
      <c r="AV82" s="339"/>
      <c r="AW82" s="339"/>
      <c r="AX82" s="339"/>
      <c r="AY82" s="339"/>
      <c r="AZ82" s="342"/>
      <c r="BA82" s="339"/>
      <c r="BB82" s="339"/>
      <c r="BC82" s="339"/>
      <c r="BD82" s="339"/>
      <c r="BE82" s="339"/>
      <c r="BF82" s="339"/>
      <c r="BG82" s="339"/>
      <c r="BH82" s="339"/>
      <c r="BI82" s="339"/>
    </row>
    <row r="83" spans="1:61">
      <c r="A83" s="339"/>
      <c r="B83" s="340"/>
      <c r="C83" s="339"/>
      <c r="D83" s="339"/>
      <c r="E83" s="339"/>
      <c r="F83" s="341"/>
      <c r="G83" s="339"/>
      <c r="H83" s="342"/>
      <c r="I83" s="339"/>
      <c r="J83" s="339"/>
      <c r="K83" s="339"/>
      <c r="L83" s="339"/>
      <c r="M83" s="339"/>
      <c r="N83" s="339"/>
      <c r="O83" s="339"/>
      <c r="P83" s="339"/>
      <c r="Q83" s="339"/>
      <c r="R83" s="339"/>
      <c r="S83" s="339"/>
      <c r="T83" s="339"/>
      <c r="U83" s="339"/>
      <c r="V83" s="339"/>
      <c r="W83" s="339"/>
      <c r="X83" s="339"/>
      <c r="Y83" s="339"/>
      <c r="Z83" s="339"/>
      <c r="AA83" s="339"/>
      <c r="AB83" s="339"/>
      <c r="AC83" s="339"/>
      <c r="AD83" s="339"/>
      <c r="AE83" s="339"/>
      <c r="AF83" s="339"/>
      <c r="AG83" s="339"/>
      <c r="AH83" s="339"/>
      <c r="AI83" s="339"/>
      <c r="AJ83" s="339"/>
      <c r="AK83" s="339"/>
      <c r="AL83" s="339"/>
      <c r="AM83" s="339"/>
      <c r="AN83" s="339"/>
      <c r="AO83" s="339"/>
      <c r="AP83" s="339"/>
      <c r="AQ83" s="339"/>
      <c r="AR83" s="339"/>
      <c r="AS83" s="339"/>
      <c r="AT83" s="339"/>
      <c r="AU83" s="339"/>
      <c r="AV83" s="339"/>
      <c r="AW83" s="339"/>
      <c r="AX83" s="339"/>
      <c r="AY83" s="339"/>
      <c r="AZ83" s="342"/>
      <c r="BA83" s="339"/>
      <c r="BB83" s="339"/>
      <c r="BC83" s="339"/>
      <c r="BD83" s="339"/>
      <c r="BE83" s="339"/>
      <c r="BF83" s="339"/>
      <c r="BG83" s="339"/>
      <c r="BH83" s="339"/>
      <c r="BI83" s="339"/>
    </row>
    <row r="84" spans="1:61">
      <c r="A84" s="339"/>
      <c r="B84" s="340"/>
      <c r="C84" s="339"/>
      <c r="D84" s="339"/>
      <c r="E84" s="339"/>
      <c r="F84" s="341"/>
      <c r="G84" s="339"/>
      <c r="H84" s="342"/>
      <c r="I84" s="339"/>
      <c r="J84" s="339"/>
      <c r="K84" s="339"/>
      <c r="L84" s="339"/>
      <c r="M84" s="339"/>
      <c r="N84" s="339"/>
      <c r="O84" s="339"/>
      <c r="P84" s="339"/>
      <c r="Q84" s="339"/>
      <c r="R84" s="339"/>
      <c r="S84" s="339"/>
      <c r="T84" s="339"/>
      <c r="U84" s="339"/>
      <c r="V84" s="339"/>
      <c r="W84" s="339"/>
      <c r="X84" s="339"/>
      <c r="Y84" s="339"/>
      <c r="Z84" s="339"/>
      <c r="AA84" s="339"/>
      <c r="AB84" s="339"/>
      <c r="AC84" s="339"/>
      <c r="AD84" s="339"/>
      <c r="AE84" s="339"/>
      <c r="AF84" s="339"/>
      <c r="AG84" s="339"/>
      <c r="AH84" s="339"/>
      <c r="AI84" s="339"/>
      <c r="AJ84" s="339"/>
      <c r="AK84" s="339"/>
      <c r="AL84" s="339"/>
      <c r="AM84" s="339"/>
      <c r="AN84" s="339"/>
      <c r="AO84" s="339"/>
      <c r="AP84" s="339"/>
      <c r="AQ84" s="339"/>
      <c r="AR84" s="339"/>
      <c r="AS84" s="339"/>
      <c r="AT84" s="339"/>
      <c r="AU84" s="339"/>
      <c r="AV84" s="339"/>
      <c r="AW84" s="339"/>
      <c r="AX84" s="339"/>
      <c r="AY84" s="339"/>
      <c r="AZ84" s="342"/>
      <c r="BA84" s="339"/>
      <c r="BB84" s="339"/>
      <c r="BC84" s="339"/>
      <c r="BD84" s="339"/>
      <c r="BE84" s="339"/>
      <c r="BF84" s="339"/>
      <c r="BG84" s="339"/>
      <c r="BH84" s="339"/>
      <c r="BI84" s="339"/>
    </row>
    <row r="85" spans="1:61">
      <c r="A85" s="339"/>
      <c r="B85" s="340"/>
      <c r="C85" s="339"/>
      <c r="D85" s="339"/>
      <c r="E85" s="339"/>
      <c r="F85" s="341"/>
      <c r="G85" s="339"/>
      <c r="H85" s="342"/>
      <c r="I85" s="339"/>
      <c r="J85" s="339"/>
      <c r="K85" s="339"/>
      <c r="L85" s="339"/>
      <c r="M85" s="339"/>
      <c r="N85" s="339"/>
      <c r="O85" s="339"/>
      <c r="P85" s="339"/>
      <c r="Q85" s="339"/>
      <c r="R85" s="339"/>
      <c r="S85" s="339"/>
      <c r="T85" s="339"/>
      <c r="U85" s="339"/>
      <c r="V85" s="339"/>
      <c r="W85" s="339"/>
      <c r="X85" s="339"/>
      <c r="Y85" s="339"/>
      <c r="Z85" s="339"/>
      <c r="AA85" s="339"/>
      <c r="AB85" s="339"/>
      <c r="AC85" s="339"/>
      <c r="AD85" s="339"/>
      <c r="AE85" s="339"/>
      <c r="AF85" s="339"/>
      <c r="AG85" s="339"/>
      <c r="AH85" s="339"/>
      <c r="AI85" s="339"/>
      <c r="AJ85" s="339"/>
      <c r="AK85" s="339"/>
      <c r="AL85" s="339"/>
      <c r="AM85" s="339"/>
      <c r="AN85" s="339"/>
      <c r="AO85" s="339"/>
      <c r="AP85" s="339"/>
      <c r="AQ85" s="339"/>
      <c r="AR85" s="339"/>
      <c r="AS85" s="339"/>
      <c r="AT85" s="339"/>
      <c r="AU85" s="339"/>
      <c r="AV85" s="339"/>
      <c r="AW85" s="339"/>
      <c r="AX85" s="339"/>
      <c r="AY85" s="339"/>
      <c r="AZ85" s="342"/>
      <c r="BA85" s="339"/>
      <c r="BB85" s="339"/>
      <c r="BC85" s="339"/>
      <c r="BD85" s="339"/>
      <c r="BE85" s="339"/>
      <c r="BF85" s="339"/>
      <c r="BG85" s="339"/>
      <c r="BH85" s="339"/>
      <c r="BI85" s="339"/>
    </row>
    <row r="86" spans="1:61">
      <c r="A86" s="339"/>
      <c r="B86" s="340"/>
      <c r="C86" s="339"/>
      <c r="D86" s="339"/>
      <c r="E86" s="339"/>
      <c r="F86" s="341"/>
      <c r="G86" s="339"/>
      <c r="H86" s="342"/>
      <c r="I86" s="339"/>
      <c r="J86" s="339"/>
      <c r="K86" s="339"/>
      <c r="L86" s="339"/>
      <c r="M86" s="339"/>
      <c r="N86" s="339"/>
      <c r="O86" s="339"/>
      <c r="P86" s="339"/>
      <c r="Q86" s="339"/>
      <c r="R86" s="339"/>
      <c r="S86" s="339"/>
      <c r="T86" s="339"/>
      <c r="U86" s="339"/>
      <c r="V86" s="339"/>
      <c r="W86" s="339"/>
      <c r="X86" s="339"/>
      <c r="Y86" s="339"/>
      <c r="Z86" s="339"/>
      <c r="AA86" s="339"/>
      <c r="AB86" s="339"/>
      <c r="AC86" s="339"/>
      <c r="AD86" s="339"/>
      <c r="AE86" s="339"/>
      <c r="AF86" s="339"/>
      <c r="AG86" s="339"/>
      <c r="AH86" s="339"/>
      <c r="AI86" s="339"/>
      <c r="AJ86" s="339"/>
      <c r="AK86" s="339"/>
      <c r="AL86" s="339"/>
      <c r="AM86" s="339"/>
      <c r="AN86" s="339"/>
      <c r="AO86" s="339"/>
      <c r="AP86" s="339"/>
      <c r="AQ86" s="339"/>
      <c r="AR86" s="339"/>
      <c r="AS86" s="339"/>
      <c r="AT86" s="339"/>
      <c r="AU86" s="339"/>
      <c r="AV86" s="339"/>
      <c r="AW86" s="339"/>
      <c r="AX86" s="339"/>
      <c r="AY86" s="339"/>
      <c r="AZ86" s="342"/>
      <c r="BA86" s="339"/>
      <c r="BB86" s="339"/>
      <c r="BC86" s="339"/>
      <c r="BD86" s="339"/>
      <c r="BE86" s="339"/>
      <c r="BF86" s="339"/>
      <c r="BG86" s="339"/>
      <c r="BH86" s="339"/>
      <c r="BI86" s="339"/>
    </row>
  </sheetData>
  <sheetProtection algorithmName="SHA-512" hashValue="acUW9Bqlp8j6y+Nud/uL2Ej70Xd+bqcVTCNVyPJW6Pl7R8IyLzrq/Ls4A8F2uxu35G+mygl/P27mSUqUzN6pqw==" saltValue="cqZhQPdHxfu8jZ4u+W1OUg==" spinCount="100000" sheet="1" objects="1" scenarios="1"/>
  <mergeCells count="88">
    <mergeCell ref="C81:D81"/>
    <mergeCell ref="C67:D67"/>
    <mergeCell ref="C68:D68"/>
    <mergeCell ref="C69:D69"/>
    <mergeCell ref="C79:D79"/>
    <mergeCell ref="C80:D80"/>
    <mergeCell ref="C70:D70"/>
    <mergeCell ref="C71:D71"/>
    <mergeCell ref="C72:D72"/>
    <mergeCell ref="C74:D74"/>
    <mergeCell ref="C75:D75"/>
    <mergeCell ref="C76:D76"/>
    <mergeCell ref="C77:D77"/>
    <mergeCell ref="BE10:BI18"/>
    <mergeCell ref="C10:D10"/>
    <mergeCell ref="C11:D11"/>
    <mergeCell ref="C8:D8"/>
    <mergeCell ref="C12:D12"/>
    <mergeCell ref="C13:D13"/>
    <mergeCell ref="C14:D14"/>
    <mergeCell ref="C18:D18"/>
    <mergeCell ref="B7:W7"/>
    <mergeCell ref="J8:W8"/>
    <mergeCell ref="BE44:BF44"/>
    <mergeCell ref="BG44:BH44"/>
    <mergeCell ref="BE30:BF30"/>
    <mergeCell ref="BG30:BH30"/>
    <mergeCell ref="BE38:BF38"/>
    <mergeCell ref="BG38:BH38"/>
    <mergeCell ref="C15:D15"/>
    <mergeCell ref="C16:D16"/>
    <mergeCell ref="C17:D17"/>
    <mergeCell ref="C31:D31"/>
    <mergeCell ref="C34:D34"/>
    <mergeCell ref="C41:D41"/>
    <mergeCell ref="C32:D32"/>
    <mergeCell ref="C33:D33"/>
    <mergeCell ref="C52:D52"/>
    <mergeCell ref="C53:D53"/>
    <mergeCell ref="C54:D54"/>
    <mergeCell ref="C55:D55"/>
    <mergeCell ref="C20:D20"/>
    <mergeCell ref="C21:D21"/>
    <mergeCell ref="C22:D22"/>
    <mergeCell ref="C40:D40"/>
    <mergeCell ref="C42:D42"/>
    <mergeCell ref="C23:D23"/>
    <mergeCell ref="C24:D24"/>
    <mergeCell ref="C38:D38"/>
    <mergeCell ref="C25:D25"/>
    <mergeCell ref="C19:D19"/>
    <mergeCell ref="C43:D43"/>
    <mergeCell ref="C26:D26"/>
    <mergeCell ref="C27:D27"/>
    <mergeCell ref="C28:D28"/>
    <mergeCell ref="C29:D29"/>
    <mergeCell ref="C30:D30"/>
    <mergeCell ref="C35:D35"/>
    <mergeCell ref="C36:D36"/>
    <mergeCell ref="C37:D37"/>
    <mergeCell ref="C39:D39"/>
    <mergeCell ref="C63:D63"/>
    <mergeCell ref="C60:D60"/>
    <mergeCell ref="C44:D44"/>
    <mergeCell ref="C45:D45"/>
    <mergeCell ref="C46:D46"/>
    <mergeCell ref="C47:D47"/>
    <mergeCell ref="C48:D48"/>
    <mergeCell ref="C61:D61"/>
    <mergeCell ref="C62:D62"/>
    <mergeCell ref="C59:D59"/>
    <mergeCell ref="C56:D56"/>
    <mergeCell ref="C57:D57"/>
    <mergeCell ref="C58:D58"/>
    <mergeCell ref="C49:D49"/>
    <mergeCell ref="C50:D50"/>
    <mergeCell ref="C51:D51"/>
    <mergeCell ref="C64:D64"/>
    <mergeCell ref="C65:D65"/>
    <mergeCell ref="C66:D66"/>
    <mergeCell ref="C78:D78"/>
    <mergeCell ref="C73:D73"/>
    <mergeCell ref="B2:E3"/>
    <mergeCell ref="B4:E5"/>
    <mergeCell ref="G2:I2"/>
    <mergeCell ref="G3:I3"/>
    <mergeCell ref="G4:I4"/>
    <mergeCell ref="G5:I5"/>
  </mergeCells>
  <conditionalFormatting sqref="B7 X7:BC7 B8:C9 X8:AY9 BA8:BC9 F8:F10 G11:G81">
    <cfRule type="containsText" dxfId="81" priority="85" operator="containsText" text="N/A">
      <formula>NOT(ISERROR(SEARCH("N/A",B7)))</formula>
    </cfRule>
  </conditionalFormatting>
  <conditionalFormatting sqref="B10:F81">
    <cfRule type="containsText" dxfId="80" priority="11" operator="containsText" text="N/A">
      <formula>NOT(ISERROR(SEARCH("N/A",B10)))</formula>
    </cfRule>
  </conditionalFormatting>
  <conditionalFormatting sqref="G10:G81">
    <cfRule type="containsText" dxfId="79" priority="3" operator="containsText" text="select">
      <formula>NOT(ISERROR(SEARCH("select",G10)))</formula>
    </cfRule>
  </conditionalFormatting>
  <conditionalFormatting sqref="G8:J9">
    <cfRule type="containsText" dxfId="78" priority="9" operator="containsText" text="N/A">
      <formula>NOT(ISERROR(SEARCH("N/A",G8)))</formula>
    </cfRule>
  </conditionalFormatting>
  <conditionalFormatting sqref="H10:H81">
    <cfRule type="cellIs" dxfId="77" priority="1" operator="equal">
      <formula>TRUE</formula>
    </cfRule>
  </conditionalFormatting>
  <conditionalFormatting sqref="H10:I81">
    <cfRule type="cellIs" dxfId="76" priority="2" operator="equal">
      <formula>FALSE</formula>
    </cfRule>
  </conditionalFormatting>
  <dataValidations count="1">
    <dataValidation type="list" allowBlank="1" showInputMessage="1" showErrorMessage="1" sqref="G10:G81" xr:uid="{00000000-0002-0000-0500-000000000000}">
      <formula1>$BK$8:$BK$12</formula1>
    </dataValidation>
  </dataValidations>
  <pageMargins left="0.23622047244094491" right="0.23622047244094491" top="0.35433070866141736" bottom="0.55118110236220474" header="0.31496062992125984" footer="0.31496062992125984"/>
  <pageSetup paperSize="9" scale="62" fitToHeight="0" orientation="portrait" r:id="rId1"/>
  <headerFooter>
    <oddFooter>&amp;L&amp;F&amp;R&amp;A; &amp;D; &amp;T</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40B04-8580-43D4-A77C-1374FA493C3A}">
  <sheetPr>
    <tabColor rgb="FFFF0000"/>
    <pageSetUpPr fitToPage="1"/>
  </sheetPr>
  <dimension ref="A1:AS33"/>
  <sheetViews>
    <sheetView showGridLines="0" showRowColHeaders="0" tabSelected="1" workbookViewId="0">
      <selection activeCell="U30" sqref="U30"/>
    </sheetView>
  </sheetViews>
  <sheetFormatPr baseColWidth="10" defaultColWidth="11.1796875" defaultRowHeight="15.5"/>
  <cols>
    <col min="1" max="1" width="2.81640625" style="427" customWidth="1"/>
    <col min="2" max="4" width="5.81640625" style="427" customWidth="1"/>
    <col min="5" max="5" width="7" style="427" customWidth="1"/>
    <col min="6" max="6" width="2.7265625" style="427" customWidth="1"/>
    <col min="7" max="10" width="5.81640625" style="427" customWidth="1"/>
    <col min="11" max="11" width="5.26953125" style="427" customWidth="1"/>
    <col min="12" max="13" width="5.81640625" style="427" customWidth="1"/>
    <col min="14" max="14" width="6" style="427" customWidth="1"/>
    <col min="15" max="15" width="5.26953125" style="427" customWidth="1"/>
    <col min="16" max="16" width="2.7265625" style="427" customWidth="1"/>
    <col min="17" max="23" width="5.81640625" style="427" customWidth="1"/>
    <col min="24" max="24" width="0.453125" style="427" customWidth="1"/>
    <col min="25" max="25" width="1.26953125" style="427" customWidth="1"/>
    <col min="26" max="26" width="12" style="427" customWidth="1"/>
    <col min="27" max="28" width="5.81640625" style="427" customWidth="1"/>
    <col min="29" max="29" width="5.26953125" style="427" customWidth="1"/>
    <col min="30" max="30" width="2.54296875" style="427" customWidth="1"/>
    <col min="31" max="31" width="5.54296875" style="433" customWidth="1"/>
    <col min="32" max="32" width="5.26953125" style="434" customWidth="1"/>
    <col min="33" max="33" width="5.26953125" style="427" customWidth="1"/>
    <col min="34" max="34" width="16.26953125" style="427" customWidth="1"/>
    <col min="35" max="35" width="9.453125" style="427" customWidth="1"/>
    <col min="36" max="36" width="16.1796875" style="427" customWidth="1"/>
    <col min="37" max="37" width="7.26953125" style="427" customWidth="1"/>
    <col min="38" max="121" width="7" style="427" customWidth="1"/>
    <col min="122" max="16384" width="11.1796875" style="427"/>
  </cols>
  <sheetData>
    <row r="1" spans="1:45" s="421" customFormat="1" ht="11.5" customHeight="1">
      <c r="A1" s="420"/>
      <c r="B1" s="420"/>
      <c r="C1" s="420"/>
      <c r="D1" s="420"/>
      <c r="E1" s="420"/>
      <c r="F1" s="420"/>
      <c r="G1" s="420"/>
      <c r="H1" s="420"/>
      <c r="I1" s="420"/>
    </row>
    <row r="2" spans="1:45" s="421" customFormat="1" ht="14.25" customHeight="1">
      <c r="A2" s="420"/>
      <c r="B2" s="420"/>
      <c r="C2" s="420"/>
      <c r="D2" s="420"/>
      <c r="E2" s="679" t="str">
        <f>'Fields names'!A14</f>
        <v>Product Specification Card</v>
      </c>
      <c r="F2" s="679"/>
      <c r="G2" s="679"/>
      <c r="H2" s="679"/>
      <c r="I2" s="679"/>
      <c r="J2" s="679"/>
      <c r="K2" s="679"/>
      <c r="L2" s="679"/>
      <c r="M2" s="679"/>
      <c r="N2" s="679"/>
      <c r="O2" s="679"/>
      <c r="P2" s="679"/>
      <c r="Q2" s="679"/>
      <c r="R2" s="422"/>
      <c r="S2" s="423"/>
      <c r="T2" s="423"/>
      <c r="X2" s="303"/>
      <c r="Y2" s="303" t="str">
        <f>'Fields names'!A16</f>
        <v>QVC SKN (Article Number)</v>
      </c>
      <c r="Z2" s="540">
        <f>'PRODUCT &amp; PO'!$X$2</f>
        <v>0</v>
      </c>
      <c r="AA2" s="540"/>
      <c r="AB2" s="540">
        <f>'[2]PRODUCT &amp; PO'!$X$2</f>
        <v>0</v>
      </c>
      <c r="AC2" s="678"/>
    </row>
    <row r="3" spans="1:45" s="421" customFormat="1" ht="16.899999999999999" customHeight="1">
      <c r="A3" s="420"/>
      <c r="B3" s="420"/>
      <c r="C3" s="420"/>
      <c r="D3" s="420"/>
      <c r="E3" s="679"/>
      <c r="F3" s="679"/>
      <c r="G3" s="679"/>
      <c r="H3" s="679"/>
      <c r="I3" s="679"/>
      <c r="J3" s="679"/>
      <c r="K3" s="679"/>
      <c r="L3" s="679"/>
      <c r="M3" s="679"/>
      <c r="N3" s="679"/>
      <c r="O3" s="679"/>
      <c r="P3" s="679"/>
      <c r="Q3" s="679"/>
      <c r="R3" s="422"/>
      <c r="X3" s="303"/>
      <c r="Y3" s="303" t="str">
        <f>'Fields names'!A21</f>
        <v>Product Name</v>
      </c>
      <c r="Z3" s="540">
        <f>'PRODUCT &amp; PO'!$J$16</f>
        <v>0</v>
      </c>
      <c r="AA3" s="540"/>
      <c r="AB3" s="540">
        <f>'[2]PRODUCT &amp; PO'!$S$6</f>
        <v>0</v>
      </c>
      <c r="AC3" s="678"/>
    </row>
    <row r="4" spans="1:45" s="421" customFormat="1" ht="27" customHeight="1">
      <c r="A4" s="420"/>
      <c r="B4" s="424"/>
      <c r="C4" s="424"/>
      <c r="D4" s="424"/>
      <c r="E4" s="680" t="str">
        <f>'Fields names'!A265</f>
        <v>Apparel and Accessories</v>
      </c>
      <c r="F4" s="680"/>
      <c r="G4" s="680"/>
      <c r="H4" s="680"/>
      <c r="I4" s="680"/>
      <c r="J4" s="680"/>
      <c r="K4" s="680"/>
      <c r="L4" s="680"/>
      <c r="M4" s="680"/>
      <c r="N4" s="680"/>
      <c r="O4" s="680"/>
      <c r="P4" s="680"/>
      <c r="Q4" s="680"/>
      <c r="R4" s="422"/>
      <c r="X4" s="303"/>
      <c r="Y4" s="303" t="str">
        <f>'Fields names'!A17</f>
        <v>Vendor Name</v>
      </c>
      <c r="Z4" s="540">
        <f>'PRODUCT &amp; PO'!$B$6</f>
        <v>0</v>
      </c>
      <c r="AA4" s="540"/>
      <c r="AB4" s="540">
        <f>'[2]PRODUCT &amp; PO'!$J$6</f>
        <v>0</v>
      </c>
      <c r="AC4" s="678"/>
    </row>
    <row r="5" spans="1:45" s="421" customFormat="1">
      <c r="A5" s="420"/>
      <c r="B5" s="420"/>
      <c r="C5" s="420"/>
      <c r="D5" s="420"/>
      <c r="E5" s="420"/>
      <c r="F5" s="420"/>
      <c r="G5" s="420"/>
      <c r="H5" s="420"/>
      <c r="I5" s="420"/>
      <c r="M5" s="425"/>
      <c r="X5" s="303"/>
      <c r="Y5" s="303" t="str">
        <f>'Fields names'!A19</f>
        <v>Brand</v>
      </c>
      <c r="Z5" s="540">
        <f>'PRODUCT &amp; PO'!$P$6</f>
        <v>0</v>
      </c>
      <c r="AA5" s="540"/>
      <c r="AB5" s="540">
        <f>'[2]PRODUCT &amp; PO'!$B$6</f>
        <v>0</v>
      </c>
      <c r="AC5" s="678"/>
    </row>
    <row r="6" spans="1:45">
      <c r="A6" s="426"/>
      <c r="B6" s="426"/>
      <c r="C6" s="426"/>
      <c r="D6" s="426"/>
      <c r="E6" s="426"/>
      <c r="F6" s="426"/>
      <c r="G6" s="426"/>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row>
    <row r="7" spans="1:45" ht="26">
      <c r="A7" s="428"/>
      <c r="B7" s="681" t="str">
        <f>'[2]Fields names'!A53</f>
        <v xml:space="preserve">Customs </v>
      </c>
      <c r="C7" s="681"/>
      <c r="D7" s="681"/>
      <c r="E7" s="681"/>
      <c r="F7" s="681"/>
      <c r="G7" s="681"/>
      <c r="H7" s="681"/>
      <c r="I7" s="681"/>
      <c r="J7" s="681"/>
      <c r="K7" s="681"/>
      <c r="L7" s="681"/>
      <c r="M7" s="681"/>
      <c r="N7" s="681"/>
      <c r="O7" s="681"/>
      <c r="P7" s="681"/>
      <c r="Q7" s="681"/>
      <c r="R7" s="681"/>
      <c r="S7" s="681"/>
      <c r="T7" s="681"/>
      <c r="U7" s="681"/>
      <c r="V7" s="681"/>
      <c r="W7" s="681"/>
      <c r="X7" s="681"/>
      <c r="Y7" s="681"/>
      <c r="Z7" s="681"/>
      <c r="AA7" s="681"/>
      <c r="AB7" s="681"/>
      <c r="AC7" s="681"/>
      <c r="AD7" s="428"/>
      <c r="AE7" s="426"/>
      <c r="AF7" s="428"/>
      <c r="AG7" s="428"/>
      <c r="AH7" s="428"/>
      <c r="AI7" s="426"/>
      <c r="AJ7" s="426"/>
      <c r="AK7" s="426"/>
      <c r="AL7" s="426"/>
      <c r="AM7" s="426"/>
      <c r="AN7" s="426"/>
      <c r="AO7" s="426"/>
      <c r="AP7" s="426"/>
      <c r="AQ7" s="426"/>
      <c r="AR7" s="426"/>
      <c r="AS7" s="426"/>
    </row>
    <row r="8" spans="1:45" ht="93" customHeight="1">
      <c r="A8" s="428"/>
      <c r="B8" s="682" t="str">
        <f>'drop down choices'!DN3</f>
        <v>Dear vendor, please note that the requirements set out below are critical to ensuring customs compliance rules and regulations are satisfied. Detailed product information, including what the product is, what it is made of and its main function, as well as its country of origin (manufacture) underpins our compliance position and ensures operational and legal requirements can be met. It is also imorptant this information is provided to support commercial documentation supplied by you the vendor (during the import stage) and is in line with the hardgoods/jewellery logistics manual requirements that has been supplied to yourself on Vendor set up, please refer to the section for commercial documentation requirements to understand key information used for customs purposes. After reviewing the logstics manual, if you still require any guidance in relation to product information used for customs purposes, please contact the Customs Compliance team who will be able to clarify any questions you have regarding this area. They can be contacted on:</v>
      </c>
      <c r="C8" s="682"/>
      <c r="D8" s="682"/>
      <c r="E8" s="682"/>
      <c r="F8" s="682"/>
      <c r="G8" s="682"/>
      <c r="H8" s="682"/>
      <c r="I8" s="682"/>
      <c r="J8" s="682"/>
      <c r="K8" s="682"/>
      <c r="L8" s="682"/>
      <c r="M8" s="682"/>
      <c r="N8" s="682"/>
      <c r="O8" s="682"/>
      <c r="P8" s="682"/>
      <c r="Q8" s="682"/>
      <c r="R8" s="682"/>
      <c r="S8" s="682"/>
      <c r="T8" s="682"/>
      <c r="U8" s="682"/>
      <c r="V8" s="682"/>
      <c r="W8" s="682"/>
      <c r="X8" s="682"/>
      <c r="Y8" s="682"/>
      <c r="Z8" s="682"/>
      <c r="AA8" s="682"/>
      <c r="AB8" s="682"/>
      <c r="AC8" s="682"/>
      <c r="AD8" s="426"/>
      <c r="AE8" s="429" t="str">
        <f>B10</f>
        <v>Plastic parts in Polyamide</v>
      </c>
      <c r="AF8" s="430"/>
      <c r="AG8" s="430"/>
      <c r="AH8" s="430"/>
      <c r="AI8" s="430"/>
      <c r="AJ8" s="430"/>
      <c r="AK8" s="430"/>
      <c r="AL8" s="430"/>
      <c r="AM8" s="430"/>
    </row>
    <row r="9" spans="1:45" ht="20.5" customHeight="1">
      <c r="A9" s="428"/>
      <c r="B9" s="683" t="str">
        <f>'drop down choices'!DN4</f>
        <v>de-zoll@qvc.com</v>
      </c>
      <c r="C9" s="683"/>
      <c r="D9" s="683"/>
      <c r="E9" s="683"/>
      <c r="F9" s="683"/>
      <c r="G9" s="683"/>
      <c r="H9" s="683"/>
      <c r="I9" s="683"/>
      <c r="J9" s="683"/>
      <c r="K9" s="683"/>
      <c r="L9" s="683"/>
      <c r="M9" s="683"/>
      <c r="N9" s="683"/>
      <c r="O9" s="683"/>
      <c r="P9" s="431"/>
      <c r="Q9" s="431"/>
      <c r="R9" s="431"/>
      <c r="S9" s="431"/>
      <c r="T9" s="431"/>
      <c r="U9" s="431"/>
      <c r="V9" s="431"/>
      <c r="W9" s="431"/>
      <c r="X9" s="431"/>
      <c r="Y9" s="431"/>
      <c r="Z9" s="431"/>
      <c r="AA9" s="431"/>
      <c r="AB9" s="431"/>
      <c r="AC9" s="431"/>
      <c r="AD9" s="428"/>
      <c r="AE9" s="684" t="str">
        <f>CONCATENATE("&lt;==",'Fields names'!A70)</f>
        <v>&lt;==Real Fur (Y/N)</v>
      </c>
      <c r="AF9" s="684"/>
      <c r="AG9" s="684"/>
      <c r="AH9" s="684"/>
      <c r="AI9" s="684"/>
      <c r="AJ9" s="684"/>
      <c r="AK9" s="684"/>
      <c r="AL9" s="684"/>
      <c r="AM9" s="684"/>
      <c r="AN9" s="684"/>
      <c r="AO9" s="426"/>
      <c r="AP9" s="426"/>
      <c r="AQ9" s="426"/>
      <c r="AR9" s="426"/>
      <c r="AS9" s="426"/>
    </row>
    <row r="10" spans="1:45">
      <c r="A10" s="428"/>
      <c r="B10" s="685" t="str">
        <f>'Fields names'!A56</f>
        <v>Plastic parts in Polyamide</v>
      </c>
      <c r="C10" s="686"/>
      <c r="D10" s="686"/>
      <c r="E10" s="686"/>
      <c r="F10" s="686"/>
      <c r="G10" s="687"/>
      <c r="H10" s="691"/>
      <c r="I10" s="692"/>
      <c r="J10" s="692"/>
      <c r="K10" s="692"/>
      <c r="L10" s="692"/>
      <c r="M10" s="692"/>
      <c r="N10" s="692"/>
      <c r="O10" s="693"/>
      <c r="P10" s="432"/>
      <c r="Q10" s="697" t="str">
        <f>'Fields names'!A60</f>
        <v>Textile Construction</v>
      </c>
      <c r="R10" s="697"/>
      <c r="S10" s="697"/>
      <c r="T10" s="697"/>
      <c r="U10" s="697"/>
      <c r="V10" s="697"/>
      <c r="W10" s="698"/>
      <c r="X10" s="698"/>
      <c r="Y10" s="698"/>
      <c r="Z10" s="698"/>
      <c r="AA10" s="698"/>
      <c r="AB10" s="698"/>
      <c r="AC10" s="698"/>
      <c r="AD10" s="428"/>
      <c r="AE10" s="699" t="str">
        <f>instructions!A13</f>
        <v xml:space="preserve">Customs Tariff (intrastat commodity code): this classification number is assigned based on the product description and is essential to customs clearance procedures (see attributes for sets) </v>
      </c>
      <c r="AF10" s="699"/>
      <c r="AG10" s="699"/>
      <c r="AH10" s="699"/>
      <c r="AI10" s="699"/>
      <c r="AJ10" s="699"/>
      <c r="AK10" s="699"/>
      <c r="AL10" s="699"/>
      <c r="AM10" s="699"/>
      <c r="AO10" s="426"/>
      <c r="AP10" s="426"/>
      <c r="AQ10" s="426"/>
      <c r="AR10" s="426"/>
      <c r="AS10" s="426"/>
    </row>
    <row r="11" spans="1:45">
      <c r="A11" s="428"/>
      <c r="B11" s="688"/>
      <c r="C11" s="689"/>
      <c r="D11" s="689"/>
      <c r="E11" s="689"/>
      <c r="F11" s="689"/>
      <c r="G11" s="690"/>
      <c r="H11" s="694"/>
      <c r="I11" s="695"/>
      <c r="J11" s="695"/>
      <c r="K11" s="695"/>
      <c r="L11" s="695"/>
      <c r="M11" s="695"/>
      <c r="N11" s="695"/>
      <c r="O11" s="696"/>
      <c r="P11" s="432"/>
      <c r="Q11" s="697"/>
      <c r="R11" s="697"/>
      <c r="S11" s="697"/>
      <c r="T11" s="697"/>
      <c r="U11" s="697"/>
      <c r="V11" s="697"/>
      <c r="W11" s="698"/>
      <c r="X11" s="698"/>
      <c r="Y11" s="698"/>
      <c r="Z11" s="698"/>
      <c r="AA11" s="698"/>
      <c r="AB11" s="698"/>
      <c r="AC11" s="698"/>
      <c r="AD11" s="428"/>
      <c r="AE11" s="699"/>
      <c r="AF11" s="699"/>
      <c r="AG11" s="699"/>
      <c r="AH11" s="699"/>
      <c r="AI11" s="699"/>
      <c r="AJ11" s="699"/>
      <c r="AK11" s="699"/>
      <c r="AL11" s="699"/>
      <c r="AM11" s="699"/>
      <c r="AO11" s="426"/>
      <c r="AP11" s="426"/>
      <c r="AQ11" s="426"/>
      <c r="AR11" s="426"/>
      <c r="AS11" s="426"/>
    </row>
    <row r="12" spans="1:45" ht="18.75" customHeight="1">
      <c r="A12" s="428"/>
      <c r="B12" s="428"/>
      <c r="C12" s="428"/>
      <c r="D12" s="428"/>
      <c r="E12" s="428"/>
      <c r="F12" s="428"/>
      <c r="G12" s="428"/>
      <c r="H12" s="428"/>
      <c r="I12" s="428"/>
      <c r="J12" s="428"/>
      <c r="K12" s="428"/>
      <c r="L12" s="428"/>
      <c r="M12" s="428"/>
      <c r="N12" s="428"/>
      <c r="O12" s="428"/>
      <c r="P12" s="428"/>
      <c r="Q12" s="428"/>
      <c r="R12" s="428"/>
      <c r="S12" s="428"/>
      <c r="T12" s="428"/>
      <c r="U12" s="428"/>
      <c r="V12" s="428"/>
      <c r="W12" s="428"/>
      <c r="X12" s="428"/>
      <c r="Y12" s="428"/>
      <c r="Z12" s="428"/>
      <c r="AA12" s="428"/>
      <c r="AB12" s="428"/>
      <c r="AC12" s="428"/>
      <c r="AD12" s="428"/>
      <c r="AN12" s="426"/>
      <c r="AO12" s="426"/>
      <c r="AP12" s="426"/>
      <c r="AQ12" s="426"/>
      <c r="AR12" s="426"/>
      <c r="AS12" s="426"/>
    </row>
    <row r="13" spans="1:45" ht="27" customHeight="1">
      <c r="A13" s="428"/>
      <c r="B13" s="426"/>
      <c r="C13" s="426"/>
      <c r="D13" s="426"/>
      <c r="E13" s="426"/>
      <c r="F13" s="426"/>
      <c r="G13" s="426"/>
      <c r="H13" s="426"/>
      <c r="I13" s="426"/>
      <c r="J13" s="426"/>
      <c r="K13" s="426"/>
      <c r="L13" s="426"/>
      <c r="M13" s="426"/>
      <c r="N13" s="426"/>
      <c r="O13" s="426"/>
      <c r="P13" s="432"/>
      <c r="Q13" s="708" t="str">
        <f>'[2]Fields names'!A79</f>
        <v xml:space="preserve">Does the product contain … ? </v>
      </c>
      <c r="R13" s="708"/>
      <c r="S13" s="708"/>
      <c r="T13" s="708"/>
      <c r="U13" s="708"/>
      <c r="V13" s="709"/>
      <c r="W13" s="710" t="str">
        <f>'Fields names'!A49</f>
        <v>Material Composition</v>
      </c>
      <c r="X13" s="710"/>
      <c r="Y13" s="710"/>
      <c r="Z13" s="710"/>
      <c r="AA13" s="710"/>
      <c r="AB13" s="710"/>
      <c r="AC13" s="710"/>
      <c r="AD13" s="428"/>
      <c r="AE13" s="707" t="str">
        <f>CONCATENATE("&lt;== ",instructions!A12)</f>
        <v>&lt;== Please indicate Textile Construction: this information for textile items (main part) is required for customs clearance procedures</v>
      </c>
      <c r="AF13" s="707"/>
      <c r="AG13" s="707"/>
      <c r="AH13" s="707"/>
      <c r="AI13" s="707"/>
      <c r="AJ13" s="707"/>
      <c r="AK13" s="707"/>
      <c r="AL13" s="707"/>
      <c r="AM13" s="707"/>
      <c r="AN13" s="707"/>
      <c r="AO13" s="707"/>
      <c r="AP13" s="707"/>
      <c r="AQ13" s="426"/>
      <c r="AR13" s="426"/>
      <c r="AS13" s="426"/>
    </row>
    <row r="14" spans="1:45" ht="32.5" customHeight="1">
      <c r="A14" s="428"/>
      <c r="B14" s="700" t="str">
        <f>'[2]Fields names'!A79</f>
        <v xml:space="preserve">Does the product contain … ? </v>
      </c>
      <c r="C14" s="700"/>
      <c r="D14" s="700"/>
      <c r="E14" s="700"/>
      <c r="F14" s="700"/>
      <c r="G14" s="701"/>
      <c r="H14" s="702" t="str">
        <f>'Fields names'!A66</f>
        <v>Type</v>
      </c>
      <c r="I14" s="702"/>
      <c r="J14" s="702"/>
      <c r="K14" s="702"/>
      <c r="L14" s="702" t="str">
        <f>'Fields names'!A67</f>
        <v>Animal</v>
      </c>
      <c r="M14" s="702"/>
      <c r="N14" s="702"/>
      <c r="O14" s="702"/>
      <c r="P14" s="432"/>
      <c r="Q14" s="703" t="str">
        <f>'Fields names'!A75</f>
        <v>Brushes / bristles</v>
      </c>
      <c r="R14" s="704"/>
      <c r="S14" s="704"/>
      <c r="T14" s="704"/>
      <c r="U14" s="705"/>
      <c r="V14" s="435" t="s">
        <v>299</v>
      </c>
      <c r="W14" s="706" t="str">
        <f>IF(V14='[2]drop down choices'!G5,"n/a","")</f>
        <v/>
      </c>
      <c r="X14" s="706"/>
      <c r="Y14" s="706"/>
      <c r="Z14" s="706"/>
      <c r="AA14" s="706"/>
      <c r="AB14" s="706"/>
      <c r="AC14" s="706"/>
      <c r="AD14" s="428"/>
      <c r="AE14" s="429" t="str">
        <f>Q13</f>
        <v xml:space="preserve">Does the product contain … ? </v>
      </c>
      <c r="AF14" s="436"/>
      <c r="AG14" s="436"/>
      <c r="AH14" s="436"/>
      <c r="AI14" s="436"/>
      <c r="AJ14" s="436"/>
      <c r="AK14" s="436"/>
      <c r="AL14" s="436"/>
      <c r="AM14" s="436"/>
      <c r="AN14" s="426"/>
      <c r="AO14" s="426"/>
      <c r="AP14" s="426"/>
      <c r="AQ14" s="426"/>
      <c r="AR14" s="426"/>
      <c r="AS14" s="426"/>
    </row>
    <row r="15" spans="1:45" ht="32.5" customHeight="1">
      <c r="A15" s="428"/>
      <c r="B15" s="713" t="str">
        <f>'Fields names'!A68</f>
        <v>Leather (Y/N)</v>
      </c>
      <c r="C15" s="713"/>
      <c r="D15" s="713"/>
      <c r="E15" s="713"/>
      <c r="F15" s="713"/>
      <c r="G15" s="435" t="s">
        <v>299</v>
      </c>
      <c r="H15" s="714" t="str">
        <f>IF(G15='[2]drop down choices'!$G$5,"n/a","")</f>
        <v/>
      </c>
      <c r="I15" s="714"/>
      <c r="J15" s="714"/>
      <c r="K15" s="714"/>
      <c r="L15" s="714" t="str">
        <f>IF(G15='[2]drop down choices'!$G$5,"n/a","")</f>
        <v/>
      </c>
      <c r="M15" s="714"/>
      <c r="N15" s="714"/>
      <c r="O15" s="714"/>
      <c r="P15" s="432"/>
      <c r="Q15" s="703" t="str">
        <f>'Fields names'!A55</f>
        <v>Plastic parts in Melamine</v>
      </c>
      <c r="R15" s="704"/>
      <c r="S15" s="704"/>
      <c r="T15" s="704"/>
      <c r="U15" s="705"/>
      <c r="V15" s="435" t="s">
        <v>299</v>
      </c>
      <c r="W15" s="706" t="str">
        <f>IF(V15='[2]drop down choices'!G5,"n/a",IF(V15='[2]drop down choices'!G4,"mg:",""))</f>
        <v/>
      </c>
      <c r="X15" s="706"/>
      <c r="Y15" s="706"/>
      <c r="Z15" s="706"/>
      <c r="AA15" s="706"/>
      <c r="AB15" s="706"/>
      <c r="AC15" s="706"/>
      <c r="AD15" s="428"/>
      <c r="AE15" s="707" t="str">
        <f>CONCATENATE("&lt;== ",[2]instructions!A88)</f>
        <v>&lt;== Please advise for every specific detail, if it applies to the product (yes/no). If yes, please specify the material/type/source.</v>
      </c>
      <c r="AF15" s="707"/>
      <c r="AG15" s="707"/>
      <c r="AH15" s="707"/>
      <c r="AI15" s="707"/>
      <c r="AJ15" s="707"/>
      <c r="AK15" s="707"/>
      <c r="AL15" s="707"/>
      <c r="AM15" s="707"/>
      <c r="AN15" s="707"/>
      <c r="AO15" s="707"/>
      <c r="AP15" s="707"/>
      <c r="AQ15" s="426"/>
      <c r="AR15" s="426"/>
      <c r="AS15" s="426"/>
    </row>
    <row r="16" spans="1:45" ht="17.5" customHeight="1">
      <c r="A16" s="428"/>
      <c r="B16" s="715" t="str">
        <f>'Fields names'!A69</f>
        <v>Real Feather &amp; Down (Y/N)</v>
      </c>
      <c r="C16" s="716"/>
      <c r="D16" s="716"/>
      <c r="E16" s="716"/>
      <c r="F16" s="717"/>
      <c r="G16" s="721" t="s">
        <v>299</v>
      </c>
      <c r="H16" s="723" t="str">
        <f>IF(G16='[2]drop down choices'!$G$5,"n/a","")</f>
        <v/>
      </c>
      <c r="I16" s="724"/>
      <c r="J16" s="724"/>
      <c r="K16" s="725"/>
      <c r="L16" s="723" t="str">
        <f>IF(G16='[2]drop down choices'!$G$5,"n/a","")</f>
        <v/>
      </c>
      <c r="M16" s="724"/>
      <c r="N16" s="724"/>
      <c r="O16" s="725"/>
      <c r="P16" s="432"/>
      <c r="Q16" s="715" t="str">
        <f>'Fields names'!A56</f>
        <v>Plastic parts in Polyamide</v>
      </c>
      <c r="R16" s="729"/>
      <c r="S16" s="729"/>
      <c r="T16" s="729"/>
      <c r="U16" s="730"/>
      <c r="V16" s="711" t="s">
        <v>299</v>
      </c>
      <c r="W16" s="743" t="str">
        <f>IF(V16='[2]drop down choices'!G5,"n/a",IF(V16='[2]drop down choices'!G4,"mg:",""))</f>
        <v/>
      </c>
      <c r="X16" s="744"/>
      <c r="Y16" s="744"/>
      <c r="Z16" s="744"/>
      <c r="AA16" s="744"/>
      <c r="AB16" s="744"/>
      <c r="AC16" s="745"/>
      <c r="AD16" s="428"/>
      <c r="AE16" s="734" t="str">
        <f>CONCATENATE(Q15," &amp; ",Q16)</f>
        <v>Plastic parts in Melamine &amp; Plastic parts in Polyamide</v>
      </c>
      <c r="AF16" s="734"/>
      <c r="AG16" s="734"/>
      <c r="AH16" s="734"/>
      <c r="AI16" s="734"/>
      <c r="AJ16" s="734"/>
      <c r="AK16" s="437"/>
      <c r="AL16" s="735" t="str">
        <f>[2]instructions!A99</f>
        <v xml:space="preserve">•	For POLYAMIDE product e.g. Nylon, primary aromatic amines consigned from Hong Kong or China and intended to come into contact with food, must not be released in a detectable quantity (the detection quantity is 0.01mg/kg) – please state the quantity in mg
•	For MELAMINE product, formaldehyde and intended to come into contact with food, should not be released at a quantity exceeding 15mg/kg – please state the quantity in mg
</v>
      </c>
      <c r="AM16" s="736"/>
      <c r="AN16" s="736"/>
      <c r="AO16" s="736"/>
      <c r="AP16" s="736"/>
      <c r="AQ16" s="736"/>
      <c r="AR16" s="736"/>
      <c r="AS16" s="737"/>
    </row>
    <row r="17" spans="1:45" ht="17.5" customHeight="1">
      <c r="A17" s="428"/>
      <c r="B17" s="718"/>
      <c r="C17" s="719"/>
      <c r="D17" s="719"/>
      <c r="E17" s="719"/>
      <c r="F17" s="720"/>
      <c r="G17" s="722"/>
      <c r="H17" s="726"/>
      <c r="I17" s="727"/>
      <c r="J17" s="727"/>
      <c r="K17" s="728"/>
      <c r="L17" s="726"/>
      <c r="M17" s="727"/>
      <c r="N17" s="727"/>
      <c r="O17" s="728"/>
      <c r="P17" s="432"/>
      <c r="Q17" s="731"/>
      <c r="R17" s="732"/>
      <c r="S17" s="732"/>
      <c r="T17" s="732"/>
      <c r="U17" s="733"/>
      <c r="V17" s="712"/>
      <c r="W17" s="746"/>
      <c r="X17" s="747"/>
      <c r="Y17" s="747"/>
      <c r="Z17" s="747"/>
      <c r="AA17" s="747"/>
      <c r="AB17" s="747"/>
      <c r="AC17" s="748"/>
      <c r="AD17" s="428"/>
      <c r="AE17" s="707" t="str">
        <f>[2]instructions!A98</f>
        <v>Note this regulation only applies to articles consigned from Hong Kong or China ==&gt;</v>
      </c>
      <c r="AF17" s="707"/>
      <c r="AG17" s="707"/>
      <c r="AH17" s="707"/>
      <c r="AI17" s="707"/>
      <c r="AJ17" s="707"/>
      <c r="AK17" s="739"/>
      <c r="AL17" s="738"/>
      <c r="AM17" s="707"/>
      <c r="AN17" s="707"/>
      <c r="AO17" s="707"/>
      <c r="AP17" s="707"/>
      <c r="AQ17" s="707"/>
      <c r="AR17" s="707"/>
      <c r="AS17" s="739"/>
    </row>
    <row r="18" spans="1:45" ht="11.5" customHeight="1">
      <c r="A18" s="438"/>
      <c r="B18" s="715" t="str">
        <f>'Fields names'!A70</f>
        <v>Real Fur (Y/N)</v>
      </c>
      <c r="C18" s="716"/>
      <c r="D18" s="716"/>
      <c r="E18" s="716"/>
      <c r="F18" s="717"/>
      <c r="G18" s="721" t="s">
        <v>299</v>
      </c>
      <c r="H18" s="754" t="str">
        <f>IF(G18='[2]drop down choices'!$G$5,"n/a","")</f>
        <v/>
      </c>
      <c r="I18" s="755"/>
      <c r="J18" s="755"/>
      <c r="K18" s="756"/>
      <c r="L18" s="754" t="str">
        <f>IF(G18='[2]drop down choices'!$G$5,"n/a","")</f>
        <v/>
      </c>
      <c r="M18" s="755"/>
      <c r="N18" s="755"/>
      <c r="O18" s="756"/>
      <c r="P18" s="432"/>
      <c r="Q18" s="715" t="str">
        <f>'Fields names'!A76</f>
        <v>Pearls</v>
      </c>
      <c r="R18" s="716"/>
      <c r="S18" s="716"/>
      <c r="T18" s="716"/>
      <c r="U18" s="717"/>
      <c r="V18" s="721" t="s">
        <v>299</v>
      </c>
      <c r="W18" s="750"/>
      <c r="X18" s="751"/>
      <c r="Y18" s="751"/>
      <c r="Z18" s="751"/>
      <c r="AA18" s="751"/>
      <c r="AB18" s="751"/>
      <c r="AC18" s="752"/>
      <c r="AD18" s="428"/>
      <c r="AE18" s="436"/>
      <c r="AF18" s="436"/>
      <c r="AG18" s="436"/>
      <c r="AH18" s="436"/>
      <c r="AI18" s="436"/>
      <c r="AJ18" s="436"/>
      <c r="AK18" s="439"/>
      <c r="AL18" s="738"/>
      <c r="AM18" s="707"/>
      <c r="AN18" s="707"/>
      <c r="AO18" s="707"/>
      <c r="AP18" s="707"/>
      <c r="AQ18" s="707"/>
      <c r="AR18" s="707"/>
      <c r="AS18" s="739"/>
    </row>
    <row r="19" spans="1:45" ht="18.649999999999999" customHeight="1">
      <c r="A19" s="438"/>
      <c r="B19" s="718"/>
      <c r="C19" s="719"/>
      <c r="D19" s="719"/>
      <c r="E19" s="719"/>
      <c r="F19" s="720"/>
      <c r="G19" s="722"/>
      <c r="H19" s="712"/>
      <c r="I19" s="757"/>
      <c r="J19" s="757"/>
      <c r="K19" s="758"/>
      <c r="L19" s="712"/>
      <c r="M19" s="757"/>
      <c r="N19" s="757"/>
      <c r="O19" s="758"/>
      <c r="P19" s="432"/>
      <c r="Q19" s="731"/>
      <c r="R19" s="732"/>
      <c r="S19" s="732"/>
      <c r="T19" s="732"/>
      <c r="U19" s="733"/>
      <c r="V19" s="749"/>
      <c r="W19" s="726"/>
      <c r="X19" s="727"/>
      <c r="Y19" s="727"/>
      <c r="Z19" s="727"/>
      <c r="AA19" s="727"/>
      <c r="AB19" s="727"/>
      <c r="AC19" s="728"/>
      <c r="AD19" s="428"/>
      <c r="AE19" s="440" t="str">
        <f>CONCATENATE("&lt;== ",'[2]Fields names'!A78)</f>
        <v>&lt;== Please specify Exact Species of pearls</v>
      </c>
      <c r="AF19" s="436"/>
      <c r="AG19" s="436"/>
      <c r="AH19" s="436"/>
      <c r="AI19" s="436"/>
      <c r="AJ19" s="436"/>
      <c r="AK19" s="439"/>
      <c r="AL19" s="738"/>
      <c r="AM19" s="707"/>
      <c r="AN19" s="707"/>
      <c r="AO19" s="707"/>
      <c r="AP19" s="707"/>
      <c r="AQ19" s="707"/>
      <c r="AR19" s="707"/>
      <c r="AS19" s="739"/>
    </row>
    <row r="20" spans="1:45" ht="28.15" customHeight="1">
      <c r="A20" s="438"/>
      <c r="B20" s="713" t="str">
        <f>'Fields names'!A71</f>
        <v>Natural Components</v>
      </c>
      <c r="C20" s="713"/>
      <c r="D20" s="713"/>
      <c r="E20" s="713"/>
      <c r="F20" s="713"/>
      <c r="G20" s="435" t="s">
        <v>299</v>
      </c>
      <c r="H20" s="714" t="str">
        <f>IF(G20='[2]drop down choices'!$G$5,"n/a","")</f>
        <v/>
      </c>
      <c r="I20" s="714"/>
      <c r="J20" s="714"/>
      <c r="K20" s="714"/>
      <c r="L20" s="714" t="str">
        <f>IF(G20='[2]drop down choices'!$G$5,"n/a","")</f>
        <v/>
      </c>
      <c r="M20" s="714"/>
      <c r="N20" s="714"/>
      <c r="O20" s="714"/>
      <c r="P20" s="432"/>
      <c r="Q20" s="703" t="str">
        <f>'Fields names'!A77</f>
        <v>Glasses/sunglasses</v>
      </c>
      <c r="R20" s="704"/>
      <c r="S20" s="704"/>
      <c r="T20" s="704"/>
      <c r="U20" s="705"/>
      <c r="V20" s="435" t="s">
        <v>299</v>
      </c>
      <c r="W20" s="753"/>
      <c r="X20" s="753"/>
      <c r="Y20" s="753"/>
      <c r="Z20" s="753"/>
      <c r="AA20" s="753"/>
      <c r="AB20" s="753"/>
      <c r="AC20" s="753"/>
      <c r="AD20" s="428"/>
      <c r="AE20" s="436"/>
      <c r="AF20" s="436"/>
      <c r="AG20" s="436"/>
      <c r="AH20" s="436"/>
      <c r="AI20" s="436"/>
      <c r="AJ20" s="436"/>
      <c r="AK20" s="439"/>
      <c r="AL20" s="738"/>
      <c r="AM20" s="707"/>
      <c r="AN20" s="707"/>
      <c r="AO20" s="707"/>
      <c r="AP20" s="707"/>
      <c r="AQ20" s="707"/>
      <c r="AR20" s="707"/>
      <c r="AS20" s="739"/>
    </row>
    <row r="21" spans="1:45" ht="18" customHeight="1">
      <c r="A21" s="426"/>
      <c r="B21" s="441" t="str">
        <f>IF(G18='[2]drop down choices'!G4,'[2]Fields names'!A52,"")</f>
        <v/>
      </c>
      <c r="C21" s="438"/>
      <c r="D21" s="438"/>
      <c r="E21" s="438"/>
      <c r="F21" s="438"/>
      <c r="G21" s="438"/>
      <c r="H21" s="438"/>
      <c r="I21" s="438"/>
      <c r="J21" s="438"/>
      <c r="K21" s="438"/>
      <c r="L21" s="438"/>
      <c r="M21" s="438"/>
      <c r="N21" s="438"/>
      <c r="O21" s="438"/>
      <c r="P21" s="432"/>
      <c r="Q21" s="438"/>
      <c r="R21" s="438"/>
      <c r="S21" s="438"/>
      <c r="T21" s="438"/>
      <c r="U21" s="438"/>
      <c r="V21" s="438"/>
      <c r="W21" s="438"/>
      <c r="X21" s="438"/>
      <c r="Y21" s="438"/>
      <c r="Z21" s="438"/>
      <c r="AA21" s="438"/>
      <c r="AB21" s="438"/>
      <c r="AC21" s="438"/>
      <c r="AD21" s="428"/>
      <c r="AE21" s="442"/>
      <c r="AF21" s="443"/>
      <c r="AG21" s="426"/>
      <c r="AH21" s="426"/>
      <c r="AI21" s="426"/>
      <c r="AJ21" s="426"/>
      <c r="AK21" s="444"/>
      <c r="AL21" s="738"/>
      <c r="AM21" s="707"/>
      <c r="AN21" s="707"/>
      <c r="AO21" s="707"/>
      <c r="AP21" s="707"/>
      <c r="AQ21" s="707"/>
      <c r="AR21" s="707"/>
      <c r="AS21" s="739"/>
    </row>
    <row r="22" spans="1:45" ht="9.65" customHeight="1">
      <c r="A22" s="426"/>
      <c r="B22" s="441"/>
      <c r="C22" s="438"/>
      <c r="D22" s="438"/>
      <c r="E22" s="438"/>
      <c r="F22" s="438"/>
      <c r="G22" s="438"/>
      <c r="H22" s="438"/>
      <c r="I22" s="438"/>
      <c r="J22" s="438"/>
      <c r="K22" s="438"/>
      <c r="L22" s="438"/>
      <c r="M22" s="438"/>
      <c r="N22" s="438"/>
      <c r="O22" s="438"/>
      <c r="P22" s="432"/>
      <c r="Q22" s="438"/>
      <c r="R22" s="438"/>
      <c r="S22" s="438"/>
      <c r="T22" s="438"/>
      <c r="U22" s="438"/>
      <c r="V22" s="438"/>
      <c r="W22" s="438"/>
      <c r="X22" s="438"/>
      <c r="Y22" s="438"/>
      <c r="Z22" s="438"/>
      <c r="AA22" s="438"/>
      <c r="AB22" s="438"/>
      <c r="AC22" s="438"/>
      <c r="AD22" s="428"/>
      <c r="AE22" s="438"/>
      <c r="AF22" s="426"/>
      <c r="AG22" s="426"/>
      <c r="AH22" s="426"/>
      <c r="AI22" s="426"/>
      <c r="AJ22" s="426"/>
      <c r="AK22" s="444"/>
      <c r="AL22" s="740"/>
      <c r="AM22" s="741"/>
      <c r="AN22" s="741"/>
      <c r="AO22" s="741"/>
      <c r="AP22" s="741"/>
      <c r="AQ22" s="741"/>
      <c r="AR22" s="741"/>
      <c r="AS22" s="742"/>
    </row>
    <row r="23" spans="1:45" ht="34.15" customHeight="1">
      <c r="A23" s="426"/>
      <c r="B23" s="428"/>
      <c r="C23" s="428"/>
      <c r="D23" s="428"/>
      <c r="E23" s="428"/>
      <c r="F23" s="445" t="str">
        <f>'[2]Fields names'!A34</f>
        <v>Components</v>
      </c>
      <c r="G23" s="759"/>
      <c r="H23" s="760"/>
      <c r="I23" s="761"/>
      <c r="J23" s="759"/>
      <c r="K23" s="760"/>
      <c r="L23" s="761"/>
      <c r="M23" s="759"/>
      <c r="N23" s="760"/>
      <c r="O23" s="761"/>
      <c r="P23" s="768"/>
      <c r="Q23" s="768"/>
      <c r="R23" s="768"/>
      <c r="S23" s="768"/>
      <c r="T23" s="759"/>
      <c r="U23" s="760"/>
      <c r="V23" s="761"/>
      <c r="W23" s="759"/>
      <c r="X23" s="760"/>
      <c r="Y23" s="760"/>
      <c r="Z23" s="761"/>
      <c r="AA23" s="759"/>
      <c r="AB23" s="760"/>
      <c r="AC23" s="761"/>
      <c r="AD23" s="428"/>
      <c r="AE23" s="429" t="str">
        <f>'[2]Fields names'!A33</f>
        <v>Specific Components (to be completed) only in case of Set =&gt;</v>
      </c>
      <c r="AF23" s="426"/>
      <c r="AG23" s="426"/>
      <c r="AH23" s="426"/>
      <c r="AI23" s="426"/>
      <c r="AJ23" s="426"/>
      <c r="AK23" s="426"/>
      <c r="AL23" s="426"/>
      <c r="AM23" s="426"/>
      <c r="AN23" s="426"/>
      <c r="AO23" s="426"/>
      <c r="AP23" s="426"/>
      <c r="AQ23" s="426"/>
      <c r="AR23" s="426"/>
      <c r="AS23" s="426"/>
    </row>
    <row r="24" spans="1:45" ht="41.25" customHeight="1">
      <c r="A24" s="426"/>
      <c r="B24" s="762" t="str">
        <f>'Fields names'!A57</f>
        <v>Customs
Tariff Number</v>
      </c>
      <c r="C24" s="763"/>
      <c r="D24" s="763"/>
      <c r="E24" s="763"/>
      <c r="F24" s="763"/>
      <c r="G24" s="764"/>
      <c r="H24" s="765"/>
      <c r="I24" s="766"/>
      <c r="J24" s="764"/>
      <c r="K24" s="765"/>
      <c r="L24" s="766"/>
      <c r="M24" s="764"/>
      <c r="N24" s="765"/>
      <c r="O24" s="766"/>
      <c r="P24" s="767"/>
      <c r="Q24" s="767"/>
      <c r="R24" s="767"/>
      <c r="S24" s="767"/>
      <c r="T24" s="764"/>
      <c r="U24" s="765"/>
      <c r="V24" s="766"/>
      <c r="W24" s="764"/>
      <c r="X24" s="765"/>
      <c r="Y24" s="765"/>
      <c r="Z24" s="766"/>
      <c r="AA24" s="764"/>
      <c r="AB24" s="765"/>
      <c r="AC24" s="766"/>
      <c r="AD24" s="428"/>
      <c r="AE24" s="772" t="str">
        <f>CONCATENATE("&lt;== ",[2]instructions!A22)</f>
        <v>&lt;== Please confirm the Customs Tariff (intrastat commodity code) for each component within the set and use a separate column for each component: this detail is essential for customs clearance procedures</v>
      </c>
      <c r="AF24" s="772"/>
      <c r="AG24" s="772"/>
      <c r="AH24" s="772"/>
      <c r="AI24" s="772"/>
      <c r="AJ24" s="772"/>
      <c r="AK24" s="772"/>
      <c r="AL24" s="772"/>
      <c r="AM24" s="772"/>
      <c r="AN24" s="426"/>
      <c r="AO24" s="426"/>
      <c r="AP24" s="426"/>
      <c r="AQ24" s="426"/>
      <c r="AR24" s="426"/>
      <c r="AS24" s="426"/>
    </row>
    <row r="25" spans="1:45" ht="76.5" hidden="1" customHeight="1">
      <c r="A25" s="426"/>
      <c r="B25" s="762" t="str">
        <f>'[2]Fields names'!A57</f>
        <v>Product Composition/material (customs purpose)</v>
      </c>
      <c r="C25" s="763"/>
      <c r="D25" s="763"/>
      <c r="E25" s="763"/>
      <c r="F25" s="763"/>
      <c r="G25" s="773" t="s">
        <v>219</v>
      </c>
      <c r="H25" s="774"/>
      <c r="I25" s="775"/>
      <c r="J25" s="773" t="s">
        <v>219</v>
      </c>
      <c r="K25" s="774"/>
      <c r="L25" s="775"/>
      <c r="M25" s="773" t="s">
        <v>219</v>
      </c>
      <c r="N25" s="774"/>
      <c r="O25" s="775"/>
      <c r="P25" s="776" t="s">
        <v>219</v>
      </c>
      <c r="Q25" s="776"/>
      <c r="R25" s="776"/>
      <c r="S25" s="776"/>
      <c r="T25" s="773" t="s">
        <v>219</v>
      </c>
      <c r="U25" s="774"/>
      <c r="V25" s="775"/>
      <c r="W25" s="773" t="s">
        <v>219</v>
      </c>
      <c r="X25" s="774"/>
      <c r="Y25" s="774"/>
      <c r="Z25" s="775"/>
      <c r="AA25" s="773" t="s">
        <v>219</v>
      </c>
      <c r="AB25" s="774"/>
      <c r="AC25" s="775"/>
      <c r="AD25" s="428"/>
      <c r="AE25" s="772" t="str">
        <f>CONCATENATE("&lt;== ",[2]instructions!A91)</f>
        <v>&lt;== Please indicate product composition e.g. powder or cream based cosmetics or material used e.g. bags made of synthetics (for customs purposes) and please ensure this is shown for each component within the set and they have separate columns for each component. Not applicable for textiles.
For textiles please enter Material Composition on QA tab only</v>
      </c>
      <c r="AF25" s="772"/>
      <c r="AG25" s="772"/>
      <c r="AH25" s="772"/>
      <c r="AI25" s="772"/>
      <c r="AJ25" s="772"/>
      <c r="AK25" s="772"/>
      <c r="AL25" s="772"/>
      <c r="AM25" s="772"/>
      <c r="AN25" s="426"/>
      <c r="AO25" s="426"/>
      <c r="AP25" s="426"/>
      <c r="AQ25" s="426"/>
      <c r="AR25" s="426"/>
      <c r="AS25" s="426"/>
    </row>
    <row r="26" spans="1:45" ht="34.15" customHeight="1">
      <c r="A26" s="426"/>
      <c r="B26" s="762" t="str">
        <f>'Fields names'!A43</f>
        <v>Country of Origin</v>
      </c>
      <c r="C26" s="763"/>
      <c r="D26" s="763"/>
      <c r="E26" s="763"/>
      <c r="F26" s="763"/>
      <c r="G26" s="769"/>
      <c r="H26" s="770"/>
      <c r="I26" s="771"/>
      <c r="J26" s="769"/>
      <c r="K26" s="770"/>
      <c r="L26" s="771"/>
      <c r="M26" s="769"/>
      <c r="N26" s="770"/>
      <c r="O26" s="771"/>
      <c r="P26" s="777"/>
      <c r="Q26" s="777"/>
      <c r="R26" s="777"/>
      <c r="S26" s="777"/>
      <c r="T26" s="769"/>
      <c r="U26" s="770"/>
      <c r="V26" s="771"/>
      <c r="W26" s="769"/>
      <c r="X26" s="770"/>
      <c r="Y26" s="770"/>
      <c r="Z26" s="771"/>
      <c r="AA26" s="769"/>
      <c r="AB26" s="770"/>
      <c r="AC26" s="771"/>
      <c r="AD26" s="428"/>
      <c r="AE26" s="772" t="str">
        <f>CONCATENATE("&lt;== ",[2]instructions!A21)</f>
        <v>&lt;== Please confirm the product Country of Origin (country of manufacture) for each component within the set and use a separate column for each component: this detail is essential for customs clearance procedures</v>
      </c>
      <c r="AF26" s="772"/>
      <c r="AG26" s="772"/>
      <c r="AH26" s="772"/>
      <c r="AI26" s="772"/>
      <c r="AJ26" s="772"/>
      <c r="AK26" s="772"/>
      <c r="AL26" s="772"/>
      <c r="AM26" s="772"/>
      <c r="AN26" s="426"/>
      <c r="AO26" s="426"/>
      <c r="AP26" s="426"/>
      <c r="AQ26" s="426"/>
      <c r="AR26" s="426"/>
      <c r="AS26" s="426"/>
    </row>
    <row r="27" spans="1:45" ht="15.65" customHeight="1">
      <c r="A27" s="426"/>
      <c r="B27" s="426"/>
      <c r="C27" s="426"/>
      <c r="D27" s="426"/>
      <c r="E27" s="426"/>
      <c r="F27" s="426"/>
      <c r="G27" s="426"/>
      <c r="H27" s="426"/>
      <c r="I27" s="426"/>
      <c r="J27" s="426"/>
      <c r="K27" s="426"/>
      <c r="L27" s="426"/>
      <c r="M27" s="426"/>
      <c r="N27" s="426"/>
      <c r="O27" s="426"/>
      <c r="P27" s="426"/>
      <c r="Q27" s="426"/>
      <c r="R27" s="426"/>
      <c r="S27" s="426"/>
      <c r="T27" s="426"/>
      <c r="U27" s="426"/>
      <c r="V27" s="426"/>
      <c r="W27" s="426"/>
      <c r="X27" s="426"/>
      <c r="Y27" s="426"/>
      <c r="Z27" s="426"/>
      <c r="AA27" s="426"/>
      <c r="AB27" s="426"/>
      <c r="AC27" s="426"/>
      <c r="AD27" s="428"/>
      <c r="AE27" s="442"/>
      <c r="AF27" s="443"/>
      <c r="AG27" s="426"/>
      <c r="AH27" s="426"/>
      <c r="AI27" s="426"/>
      <c r="AJ27" s="426"/>
      <c r="AK27" s="426"/>
      <c r="AL27" s="426"/>
      <c r="AM27" s="426"/>
      <c r="AN27" s="426"/>
      <c r="AO27" s="426"/>
      <c r="AP27" s="426"/>
      <c r="AQ27" s="426"/>
      <c r="AR27" s="426"/>
      <c r="AS27" s="426"/>
    </row>
    <row r="28" spans="1:45">
      <c r="A28" s="426"/>
      <c r="B28" s="426"/>
      <c r="C28" s="426"/>
      <c r="D28" s="426"/>
      <c r="E28" s="426"/>
      <c r="F28" s="426"/>
      <c r="G28" s="426"/>
      <c r="H28" s="426"/>
      <c r="I28" s="426"/>
      <c r="J28" s="426"/>
      <c r="K28" s="426"/>
      <c r="L28" s="426"/>
      <c r="M28" s="426"/>
      <c r="N28" s="426"/>
      <c r="O28" s="426"/>
      <c r="P28" s="426"/>
      <c r="Q28" s="426"/>
      <c r="R28" s="426"/>
      <c r="S28" s="426"/>
      <c r="T28" s="426"/>
      <c r="U28" s="426"/>
      <c r="V28" s="426"/>
      <c r="W28" s="426"/>
      <c r="X28" s="426"/>
      <c r="Y28" s="426"/>
      <c r="Z28" s="426"/>
      <c r="AA28" s="426"/>
      <c r="AB28" s="426"/>
      <c r="AC28" s="428"/>
      <c r="AD28" s="428"/>
      <c r="AE28" s="446"/>
      <c r="AF28" s="446"/>
      <c r="AG28" s="446"/>
      <c r="AH28" s="446"/>
      <c r="AI28" s="446"/>
      <c r="AJ28" s="446"/>
      <c r="AK28" s="446"/>
      <c r="AL28" s="446"/>
      <c r="AM28" s="426"/>
      <c r="AN28" s="426"/>
      <c r="AO28" s="426"/>
      <c r="AP28" s="426"/>
      <c r="AQ28" s="426"/>
      <c r="AR28" s="426"/>
      <c r="AS28" s="426"/>
    </row>
    <row r="29" spans="1:45" ht="42.65" customHeight="1">
      <c r="A29" s="426"/>
      <c r="B29" s="426"/>
      <c r="C29" s="426"/>
      <c r="D29" s="426"/>
      <c r="E29" s="426"/>
      <c r="F29" s="426"/>
      <c r="G29" s="426"/>
      <c r="H29" s="426"/>
      <c r="I29" s="426"/>
      <c r="J29" s="426"/>
      <c r="K29" s="426"/>
      <c r="L29" s="426"/>
      <c r="M29" s="426"/>
      <c r="N29" s="426"/>
      <c r="O29" s="426"/>
      <c r="P29" s="426"/>
      <c r="Q29" s="426"/>
      <c r="R29" s="426"/>
      <c r="S29" s="426"/>
      <c r="T29" s="426"/>
      <c r="U29" s="426"/>
      <c r="V29" s="426"/>
      <c r="W29" s="426"/>
      <c r="X29" s="426"/>
      <c r="Y29" s="426"/>
      <c r="Z29" s="426"/>
      <c r="AA29" s="426"/>
      <c r="AB29" s="426"/>
      <c r="AC29" s="428"/>
      <c r="AD29" s="428"/>
      <c r="AE29" s="772"/>
      <c r="AF29" s="772"/>
      <c r="AG29" s="772"/>
      <c r="AH29" s="772"/>
      <c r="AI29" s="772"/>
      <c r="AJ29" s="772"/>
      <c r="AK29" s="772"/>
      <c r="AL29" s="772"/>
      <c r="AM29" s="772"/>
      <c r="AN29" s="426"/>
      <c r="AO29" s="426"/>
      <c r="AP29" s="426"/>
      <c r="AQ29" s="426"/>
      <c r="AR29" s="426"/>
      <c r="AS29" s="426"/>
    </row>
    <row r="30" spans="1:45" ht="42.65" customHeight="1">
      <c r="A30" s="426"/>
      <c r="B30" s="426"/>
      <c r="C30" s="426"/>
      <c r="D30" s="426"/>
      <c r="E30" s="426"/>
      <c r="F30" s="426"/>
      <c r="G30" s="426"/>
      <c r="H30" s="426"/>
      <c r="I30" s="426"/>
      <c r="J30" s="426"/>
      <c r="K30" s="426"/>
      <c r="L30" s="426"/>
      <c r="M30" s="426"/>
      <c r="N30" s="426"/>
      <c r="O30" s="426"/>
      <c r="P30" s="426"/>
      <c r="Q30" s="426"/>
      <c r="R30" s="426"/>
      <c r="S30" s="426"/>
      <c r="T30" s="426"/>
      <c r="U30" s="426"/>
      <c r="V30" s="426"/>
      <c r="W30" s="426"/>
      <c r="X30" s="426"/>
      <c r="Y30" s="426"/>
      <c r="Z30" s="426"/>
      <c r="AA30" s="426"/>
      <c r="AB30" s="426"/>
      <c r="AC30" s="428"/>
      <c r="AD30" s="428"/>
      <c r="AE30" s="772"/>
      <c r="AF30" s="772"/>
      <c r="AG30" s="772"/>
      <c r="AH30" s="772"/>
      <c r="AI30" s="772"/>
      <c r="AJ30" s="772"/>
      <c r="AK30" s="772"/>
      <c r="AL30" s="772"/>
      <c r="AM30" s="772"/>
      <c r="AN30" s="426"/>
      <c r="AO30" s="426"/>
      <c r="AP30" s="426"/>
      <c r="AQ30" s="426"/>
      <c r="AR30" s="426"/>
      <c r="AS30" s="426"/>
    </row>
    <row r="31" spans="1:45" ht="42.65" customHeight="1">
      <c r="A31" s="426"/>
      <c r="B31" s="426"/>
      <c r="C31" s="426"/>
      <c r="D31" s="426"/>
      <c r="E31" s="426"/>
      <c r="F31" s="426"/>
      <c r="G31" s="426"/>
      <c r="H31" s="426"/>
      <c r="I31" s="426"/>
      <c r="J31" s="426"/>
      <c r="K31" s="426"/>
      <c r="L31" s="426"/>
      <c r="M31" s="426"/>
      <c r="N31" s="426"/>
      <c r="O31" s="426"/>
      <c r="P31" s="426"/>
      <c r="Q31" s="426"/>
      <c r="R31" s="426"/>
      <c r="S31" s="426"/>
      <c r="T31" s="426"/>
      <c r="U31" s="426"/>
      <c r="V31" s="426"/>
      <c r="W31" s="426"/>
      <c r="X31" s="426"/>
      <c r="Y31" s="426"/>
      <c r="Z31" s="426"/>
      <c r="AA31" s="426"/>
      <c r="AB31" s="426"/>
      <c r="AC31" s="428"/>
      <c r="AD31" s="428"/>
      <c r="AE31" s="446"/>
      <c r="AF31" s="446"/>
      <c r="AG31" s="446"/>
      <c r="AH31" s="446"/>
      <c r="AI31" s="446"/>
      <c r="AJ31" s="446"/>
      <c r="AK31" s="446"/>
      <c r="AL31" s="446"/>
      <c r="AM31" s="426"/>
      <c r="AN31" s="426"/>
      <c r="AO31" s="426"/>
      <c r="AP31" s="426"/>
      <c r="AQ31" s="426"/>
      <c r="AR31" s="426"/>
      <c r="AS31" s="426"/>
    </row>
    <row r="32" spans="1:45" ht="42.65" customHeight="1">
      <c r="A32" s="426"/>
      <c r="B32" s="426"/>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8"/>
      <c r="AD32" s="428"/>
      <c r="AE32" s="446"/>
      <c r="AF32" s="446"/>
      <c r="AG32" s="446"/>
      <c r="AH32" s="446"/>
      <c r="AI32" s="446"/>
      <c r="AJ32" s="446"/>
      <c r="AK32" s="446"/>
      <c r="AL32" s="446"/>
      <c r="AM32" s="426"/>
      <c r="AN32" s="426"/>
      <c r="AO32" s="426"/>
      <c r="AP32" s="426"/>
      <c r="AQ32" s="426"/>
      <c r="AR32" s="426"/>
      <c r="AS32" s="426"/>
    </row>
    <row r="33" spans="1:45" ht="42.65" customHeight="1">
      <c r="A33" s="426"/>
      <c r="B33" s="426"/>
      <c r="C33" s="426"/>
      <c r="D33" s="426"/>
      <c r="E33" s="426"/>
      <c r="F33" s="426"/>
      <c r="G33" s="426"/>
      <c r="H33" s="426"/>
      <c r="I33" s="426"/>
      <c r="J33" s="426"/>
      <c r="K33" s="426"/>
      <c r="L33" s="426"/>
      <c r="M33" s="426"/>
      <c r="N33" s="426"/>
      <c r="O33" s="426"/>
      <c r="P33" s="426"/>
      <c r="Q33" s="426"/>
      <c r="R33" s="426"/>
      <c r="S33" s="426"/>
      <c r="T33" s="426"/>
      <c r="U33" s="426"/>
      <c r="V33" s="426"/>
      <c r="W33" s="426"/>
      <c r="X33" s="426"/>
      <c r="Y33" s="426"/>
      <c r="Z33" s="426"/>
      <c r="AA33" s="426"/>
      <c r="AB33" s="426"/>
      <c r="AC33" s="428"/>
      <c r="AD33" s="428"/>
      <c r="AE33" s="446"/>
      <c r="AF33" s="446"/>
      <c r="AG33" s="446"/>
      <c r="AH33" s="446"/>
      <c r="AI33" s="446"/>
      <c r="AJ33" s="446"/>
      <c r="AK33" s="446"/>
      <c r="AL33" s="446"/>
      <c r="AM33" s="426"/>
      <c r="AN33" s="426"/>
      <c r="AO33" s="426"/>
      <c r="AP33" s="426"/>
      <c r="AQ33" s="426"/>
      <c r="AR33" s="426"/>
      <c r="AS33" s="426"/>
    </row>
  </sheetData>
  <sheetProtection formatCells="0" formatColumns="0" formatRows="0" insertColumns="0" insertRows="0" insertHyperlinks="0" selectLockedCells="1" sort="0" autoFilter="0"/>
  <dataConsolidate/>
  <mergeCells count="87">
    <mergeCell ref="W26:Z26"/>
    <mergeCell ref="AA26:AC26"/>
    <mergeCell ref="AE26:AM26"/>
    <mergeCell ref="AE29:AM29"/>
    <mergeCell ref="AE30:AM30"/>
    <mergeCell ref="T26:V26"/>
    <mergeCell ref="AE24:AM24"/>
    <mergeCell ref="B25:F25"/>
    <mergeCell ref="G25:I25"/>
    <mergeCell ref="J25:L25"/>
    <mergeCell ref="M25:O25"/>
    <mergeCell ref="P25:S25"/>
    <mergeCell ref="T25:V25"/>
    <mergeCell ref="W25:Z25"/>
    <mergeCell ref="AA25:AC25"/>
    <mergeCell ref="AE25:AM25"/>
    <mergeCell ref="B26:F26"/>
    <mergeCell ref="G26:I26"/>
    <mergeCell ref="J26:L26"/>
    <mergeCell ref="M26:O26"/>
    <mergeCell ref="P26:S26"/>
    <mergeCell ref="AA23:AC23"/>
    <mergeCell ref="B24:F24"/>
    <mergeCell ref="G24:I24"/>
    <mergeCell ref="J24:L24"/>
    <mergeCell ref="M24:O24"/>
    <mergeCell ref="P24:S24"/>
    <mergeCell ref="T24:V24"/>
    <mergeCell ref="W24:Z24"/>
    <mergeCell ref="AA24:AC24"/>
    <mergeCell ref="G23:I23"/>
    <mergeCell ref="J23:L23"/>
    <mergeCell ref="M23:O23"/>
    <mergeCell ref="P23:S23"/>
    <mergeCell ref="T23:V23"/>
    <mergeCell ref="W23:Z23"/>
    <mergeCell ref="B18:F19"/>
    <mergeCell ref="G18:G19"/>
    <mergeCell ref="H18:K19"/>
    <mergeCell ref="L18:O19"/>
    <mergeCell ref="Q18:U19"/>
    <mergeCell ref="B20:F20"/>
    <mergeCell ref="H20:K20"/>
    <mergeCell ref="L20:O20"/>
    <mergeCell ref="Q20:U20"/>
    <mergeCell ref="W20:AC20"/>
    <mergeCell ref="AE16:AJ16"/>
    <mergeCell ref="AL16:AS22"/>
    <mergeCell ref="AE17:AK17"/>
    <mergeCell ref="W16:AC17"/>
    <mergeCell ref="V18:V19"/>
    <mergeCell ref="W18:AC19"/>
    <mergeCell ref="V16:V17"/>
    <mergeCell ref="B15:F15"/>
    <mergeCell ref="H15:K15"/>
    <mergeCell ref="L15:O15"/>
    <mergeCell ref="Q15:U15"/>
    <mergeCell ref="B16:F17"/>
    <mergeCell ref="G16:G17"/>
    <mergeCell ref="H16:K17"/>
    <mergeCell ref="L16:O17"/>
    <mergeCell ref="Q16:U17"/>
    <mergeCell ref="AE15:AP15"/>
    <mergeCell ref="Q13:V13"/>
    <mergeCell ref="W13:AC13"/>
    <mergeCell ref="AE13:AP13"/>
    <mergeCell ref="W15:AC15"/>
    <mergeCell ref="B14:G14"/>
    <mergeCell ref="H14:K14"/>
    <mergeCell ref="L14:O14"/>
    <mergeCell ref="Q14:U14"/>
    <mergeCell ref="W14:AC14"/>
    <mergeCell ref="B7:AC7"/>
    <mergeCell ref="B8:AC8"/>
    <mergeCell ref="B9:O9"/>
    <mergeCell ref="AE9:AN9"/>
    <mergeCell ref="B10:G11"/>
    <mergeCell ref="H10:O11"/>
    <mergeCell ref="Q10:V11"/>
    <mergeCell ref="W10:AC11"/>
    <mergeCell ref="AE10:AM11"/>
    <mergeCell ref="Z5:AC5"/>
    <mergeCell ref="E2:Q3"/>
    <mergeCell ref="Z2:AC2"/>
    <mergeCell ref="Z3:AC3"/>
    <mergeCell ref="E4:Q4"/>
    <mergeCell ref="Z4:AC4"/>
  </mergeCells>
  <conditionalFormatting sqref="B7">
    <cfRule type="containsText" dxfId="75" priority="24" operator="containsText" text="select">
      <formula>NOT(ISERROR(SEARCH("select",B7)))</formula>
    </cfRule>
    <cfRule type="containsText" dxfId="74" priority="25" operator="containsText" text="N/A">
      <formula>NOT(ISERROR(SEARCH("N/A",#REF!)))</formula>
    </cfRule>
  </conditionalFormatting>
  <conditionalFormatting sqref="B15:B16">
    <cfRule type="cellIs" dxfId="73" priority="27" operator="equal">
      <formula>0</formula>
    </cfRule>
  </conditionalFormatting>
  <conditionalFormatting sqref="B18 B20">
    <cfRule type="cellIs" dxfId="72" priority="26" operator="equal">
      <formula>0</formula>
    </cfRule>
  </conditionalFormatting>
  <conditionalFormatting sqref="B24">
    <cfRule type="containsText" dxfId="71" priority="9" operator="containsText" text="select">
      <formula>NOT(ISERROR(SEARCH("select",B24)))</formula>
    </cfRule>
  </conditionalFormatting>
  <conditionalFormatting sqref="B26">
    <cfRule type="containsText" dxfId="70" priority="7" operator="containsText" text="select">
      <formula>NOT(ISERROR(SEARCH("select",B26)))</formula>
    </cfRule>
  </conditionalFormatting>
  <conditionalFormatting sqref="G15:G16">
    <cfRule type="containsText" dxfId="69" priority="30" operator="containsText" text="select">
      <formula>NOT(ISERROR(SEARCH("select",G15)))</formula>
    </cfRule>
  </conditionalFormatting>
  <conditionalFormatting sqref="G18">
    <cfRule type="containsText" dxfId="68" priority="28" operator="containsText" text="select">
      <formula>NOT(ISERROR(SEARCH("select",G18)))</formula>
    </cfRule>
  </conditionalFormatting>
  <conditionalFormatting sqref="G20">
    <cfRule type="containsText" dxfId="67" priority="23" operator="containsText" text="select">
      <formula>NOT(ISERROR(SEARCH("select",G20)))</formula>
    </cfRule>
  </conditionalFormatting>
  <conditionalFormatting sqref="H14">
    <cfRule type="cellIs" dxfId="66" priority="31" operator="equal">
      <formula>0</formula>
    </cfRule>
  </conditionalFormatting>
  <conditionalFormatting sqref="H15:O15 H16 L16 H18:O18 H20:O20">
    <cfRule type="containsText" dxfId="65" priority="22" operator="containsText" text="n/a">
      <formula>NOT(ISERROR(SEARCH("n/a",H15)))</formula>
    </cfRule>
  </conditionalFormatting>
  <conditionalFormatting sqref="L14">
    <cfRule type="cellIs" dxfId="64" priority="29" operator="equal">
      <formula>0</formula>
    </cfRule>
  </conditionalFormatting>
  <conditionalFormatting sqref="Q14:Q16">
    <cfRule type="cellIs" dxfId="63" priority="19" operator="equal">
      <formula>0</formula>
    </cfRule>
  </conditionalFormatting>
  <conditionalFormatting sqref="Q18">
    <cfRule type="cellIs" dxfId="62" priority="17" operator="equal">
      <formula>0</formula>
    </cfRule>
  </conditionalFormatting>
  <conditionalFormatting sqref="Q20">
    <cfRule type="cellIs" dxfId="61" priority="13" operator="equal">
      <formula>0</formula>
    </cfRule>
  </conditionalFormatting>
  <conditionalFormatting sqref="V14:V16">
    <cfRule type="containsText" dxfId="60" priority="10" operator="containsText" text="select">
      <formula>NOT(ISERROR(SEARCH("select",V14)))</formula>
    </cfRule>
  </conditionalFormatting>
  <conditionalFormatting sqref="V18">
    <cfRule type="containsText" dxfId="59" priority="18" operator="containsText" text="select">
      <formula>NOT(ISERROR(SEARCH("select",V18)))</formula>
    </cfRule>
  </conditionalFormatting>
  <conditionalFormatting sqref="V20">
    <cfRule type="containsText" dxfId="58" priority="14" operator="containsText" text="select">
      <formula>NOT(ISERROR(SEARCH("select",V20)))</formula>
    </cfRule>
  </conditionalFormatting>
  <conditionalFormatting sqref="W10">
    <cfRule type="containsText" dxfId="57" priority="8" operator="containsText" text="select">
      <formula>NOT(ISERROR(SEARCH("select",W10)))</formula>
    </cfRule>
    <cfRule type="containsText" dxfId="56" priority="20" operator="containsText" text="n/a">
      <formula>NOT(ISERROR(SEARCH("n/a",W10)))</formula>
    </cfRule>
  </conditionalFormatting>
  <conditionalFormatting sqref="W16">
    <cfRule type="containsText" dxfId="55" priority="4" operator="containsText" text="please">
      <formula>NOT(ISERROR(SEARCH("please",W16)))</formula>
    </cfRule>
    <cfRule type="containsText" dxfId="54" priority="5" operator="containsText" text="n/a">
      <formula>NOT(ISERROR(SEARCH("n/a",W16)))</formula>
    </cfRule>
  </conditionalFormatting>
  <conditionalFormatting sqref="W13:X13">
    <cfRule type="cellIs" dxfId="53" priority="6" operator="equal">
      <formula>0</formula>
    </cfRule>
  </conditionalFormatting>
  <conditionalFormatting sqref="W14:AA15">
    <cfRule type="containsText" dxfId="52" priority="1" operator="containsText" text="n/a">
      <formula>NOT(ISERROR(SEARCH("n/a",W14)))</formula>
    </cfRule>
  </conditionalFormatting>
  <conditionalFormatting sqref="W18:AA18">
    <cfRule type="containsText" dxfId="51" priority="16" operator="containsText" text="n/a">
      <formula>NOT(ISERROR(SEARCH("n/a",W18)))</formula>
    </cfRule>
  </conditionalFormatting>
  <conditionalFormatting sqref="W20:AA20">
    <cfRule type="containsText" dxfId="50" priority="12" operator="containsText" text="n/a">
      <formula>NOT(ISERROR(SEARCH("n/a",W20)))</formula>
    </cfRule>
  </conditionalFormatting>
  <conditionalFormatting sqref="W18:AC18">
    <cfRule type="containsText" dxfId="49" priority="15" operator="containsText" text="please">
      <formula>NOT(ISERROR(SEARCH("please",W18)))</formula>
    </cfRule>
  </conditionalFormatting>
  <conditionalFormatting sqref="W20:AC20">
    <cfRule type="containsText" dxfId="48" priority="11" operator="containsText" text="please">
      <formula>NOT(ISERROR(SEARCH("please",W20)))</formula>
    </cfRule>
  </conditionalFormatting>
  <dataValidations count="1">
    <dataValidation type="decimal" operator="greaterThan" allowBlank="1" showInputMessage="1" showErrorMessage="1" sqref="Y15:Z15" xr:uid="{DD345DDB-CC67-4801-9C4C-3220AF3E95C5}">
      <formula1>0</formula1>
    </dataValidation>
  </dataValidations>
  <pageMargins left="0.23622047244094491" right="0.23622047244094491" top="0.35433070866141736" bottom="0.55118110236220474" header="0.31496062992125984" footer="0.31496062992125984"/>
  <pageSetup paperSize="9" scale="63" orientation="portrait" r:id="rId1"/>
  <headerFooter>
    <oddFooter>&amp;L&amp;F&amp;R&amp;A; &amp;D; &amp;T</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9814067-0E2A-4682-9D18-CC72CA74E16C}">
          <x14:formula1>
            <xm:f>'Attributes list'!$A$124:$A$126</xm:f>
          </x14:formula1>
          <xm:sqref>G15:G20 V14:V20</xm:sqref>
        </x14:dataValidation>
        <x14:dataValidation type="list" allowBlank="1" showInputMessage="1" showErrorMessage="1" xr:uid="{5EE3CCB6-9EB7-40DA-AB9E-E715633FFBB9}">
          <x14:formula1>
            <xm:f>'drop down choices'!$BD$3:$BD$7</xm:f>
          </x14:formula1>
          <xm:sqref>W10:AC11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272"/>
  <sheetViews>
    <sheetView topLeftCell="A185" workbookViewId="0">
      <selection activeCell="A57" sqref="A57"/>
    </sheetView>
  </sheetViews>
  <sheetFormatPr baseColWidth="10" defaultColWidth="9.1796875" defaultRowHeight="14.5"/>
  <cols>
    <col min="1" max="1" width="55" style="77" customWidth="1"/>
    <col min="2" max="4" width="55" style="86" customWidth="1"/>
    <col min="5" max="16384" width="9.1796875" style="57"/>
  </cols>
  <sheetData>
    <row r="1" spans="1:4">
      <c r="A1" s="73" t="str">
        <f>START!B7</f>
        <v>Germany</v>
      </c>
      <c r="B1" s="74" t="s">
        <v>195</v>
      </c>
      <c r="C1" s="74" t="s">
        <v>119</v>
      </c>
      <c r="D1" s="74" t="s">
        <v>103</v>
      </c>
    </row>
    <row r="2" spans="1:4">
      <c r="A2" s="73" t="str">
        <f>START!B9</f>
        <v>English (default)</v>
      </c>
      <c r="B2" s="74" t="s">
        <v>239</v>
      </c>
      <c r="C2" s="74" t="s">
        <v>240</v>
      </c>
      <c r="D2" s="74" t="s">
        <v>241</v>
      </c>
    </row>
    <row r="3" spans="1:4">
      <c r="A3" s="75" t="s">
        <v>251</v>
      </c>
      <c r="B3" s="76" t="s">
        <v>251</v>
      </c>
      <c r="C3" s="76" t="s">
        <v>251</v>
      </c>
      <c r="D3" s="76" t="s">
        <v>251</v>
      </c>
    </row>
    <row r="4" spans="1:4">
      <c r="A4" s="77" t="str">
        <f t="shared" ref="A4:A24" si="0">IF($A$2=$B$2,B4,IF($A$2=$C$2,C4,IF($A$2=$D$2,D4)))</f>
        <v>Select Your Language Preference</v>
      </c>
      <c r="B4" s="72" t="s">
        <v>359</v>
      </c>
      <c r="C4" s="72" t="s">
        <v>275</v>
      </c>
      <c r="D4" s="72" t="s">
        <v>519</v>
      </c>
    </row>
    <row r="5" spans="1:4">
      <c r="A5" s="77" t="str">
        <f t="shared" si="0"/>
        <v>Select QVC Market you are supplying to</v>
      </c>
      <c r="B5" s="72" t="s">
        <v>360</v>
      </c>
      <c r="C5" s="72" t="s">
        <v>361</v>
      </c>
      <c r="D5" s="72" t="s">
        <v>520</v>
      </c>
    </row>
    <row r="6" spans="1:4">
      <c r="A6" s="77" t="str">
        <f t="shared" si="0"/>
        <v>Select Category</v>
      </c>
      <c r="B6" s="72" t="s">
        <v>0</v>
      </c>
      <c r="C6" s="72" t="s">
        <v>276</v>
      </c>
      <c r="D6" s="72" t="s">
        <v>521</v>
      </c>
    </row>
    <row r="7" spans="1:4">
      <c r="A7" s="77" t="str">
        <f t="shared" si="0"/>
        <v>Select Sub Category</v>
      </c>
      <c r="B7" s="72" t="s">
        <v>365</v>
      </c>
      <c r="C7" s="72" t="s">
        <v>364</v>
      </c>
      <c r="D7" s="72" t="s">
        <v>522</v>
      </c>
    </row>
    <row r="8" spans="1:4" s="89" customFormat="1">
      <c r="A8" s="12" t="str">
        <f t="shared" si="0"/>
        <v>IMPORTANT INSTRUCTION FOR ACCURATE COMPLETION:</v>
      </c>
      <c r="B8" s="88" t="s">
        <v>1643</v>
      </c>
      <c r="C8" s="88" t="s">
        <v>264</v>
      </c>
      <c r="D8" s="88" t="s">
        <v>523</v>
      </c>
    </row>
    <row r="9" spans="1:4">
      <c r="A9" s="77" t="str">
        <f t="shared" si="0"/>
        <v>Date</v>
      </c>
      <c r="B9" s="72" t="s">
        <v>277</v>
      </c>
      <c r="C9" s="72" t="s">
        <v>279</v>
      </c>
      <c r="D9" s="72" t="s">
        <v>524</v>
      </c>
    </row>
    <row r="10" spans="1:4">
      <c r="A10" s="77" t="str">
        <f t="shared" si="0"/>
        <v>Version</v>
      </c>
      <c r="B10" s="72" t="s">
        <v>278</v>
      </c>
      <c r="C10" s="72" t="s">
        <v>280</v>
      </c>
      <c r="D10" s="72" t="s">
        <v>278</v>
      </c>
    </row>
    <row r="11" spans="1:4">
      <c r="A11" s="77" t="str">
        <f t="shared" si="0"/>
        <v>Reason for updates</v>
      </c>
      <c r="B11" s="72" t="s">
        <v>642</v>
      </c>
      <c r="C11" s="72" t="s">
        <v>643</v>
      </c>
      <c r="D11" s="72" t="s">
        <v>645</v>
      </c>
    </row>
    <row r="12" spans="1:4">
      <c r="A12" s="75" t="str">
        <f t="shared" si="0"/>
        <v>PRODUCT &amp; PO</v>
      </c>
      <c r="B12" s="76" t="s">
        <v>1421</v>
      </c>
      <c r="C12" s="76" t="s">
        <v>1422</v>
      </c>
      <c r="D12" s="76" t="s">
        <v>1426</v>
      </c>
    </row>
    <row r="13" spans="1:4">
      <c r="A13" s="77" t="str">
        <f t="shared" si="0"/>
        <v>Do you need additional instructions?</v>
      </c>
      <c r="B13" s="78" t="s">
        <v>234</v>
      </c>
      <c r="C13" s="78" t="s">
        <v>357</v>
      </c>
      <c r="D13" s="78" t="s">
        <v>530</v>
      </c>
    </row>
    <row r="14" spans="1:4">
      <c r="A14" s="77" t="str">
        <f t="shared" si="0"/>
        <v>Product Specification Card</v>
      </c>
      <c r="B14" s="78" t="s">
        <v>210</v>
      </c>
      <c r="C14" s="78" t="s">
        <v>274</v>
      </c>
      <c r="D14" s="78" t="s">
        <v>210</v>
      </c>
    </row>
    <row r="15" spans="1:4">
      <c r="A15" s="77" t="str">
        <f t="shared" si="0"/>
        <v>Vendor Data</v>
      </c>
      <c r="B15" s="78" t="s">
        <v>1390</v>
      </c>
      <c r="C15" s="78" t="s">
        <v>282</v>
      </c>
      <c r="D15" s="78" t="s">
        <v>1392</v>
      </c>
    </row>
    <row r="16" spans="1:4">
      <c r="A16" s="77" t="str">
        <f t="shared" si="0"/>
        <v>QVC SKN (Article Number)</v>
      </c>
      <c r="B16" s="78" t="s">
        <v>222</v>
      </c>
      <c r="C16" s="78" t="s">
        <v>281</v>
      </c>
      <c r="D16" s="78" t="s">
        <v>525</v>
      </c>
    </row>
    <row r="17" spans="1:4">
      <c r="A17" s="77" t="str">
        <f t="shared" si="0"/>
        <v>Vendor Name</v>
      </c>
      <c r="B17" s="78" t="s">
        <v>1</v>
      </c>
      <c r="C17" s="78" t="s">
        <v>282</v>
      </c>
      <c r="D17" s="78" t="s">
        <v>526</v>
      </c>
    </row>
    <row r="18" spans="1:4">
      <c r="A18" s="77" t="str">
        <f t="shared" si="0"/>
        <v>Agency</v>
      </c>
      <c r="B18" s="78" t="s">
        <v>272</v>
      </c>
      <c r="C18" s="78" t="s">
        <v>283</v>
      </c>
      <c r="D18" s="78" t="s">
        <v>527</v>
      </c>
    </row>
    <row r="19" spans="1:4">
      <c r="A19" s="77" t="str">
        <f t="shared" si="0"/>
        <v>Brand</v>
      </c>
      <c r="B19" s="78" t="s">
        <v>206</v>
      </c>
      <c r="C19" s="78" t="s">
        <v>206</v>
      </c>
      <c r="D19" s="78" t="s">
        <v>528</v>
      </c>
    </row>
    <row r="20" spans="1:4">
      <c r="A20" s="77" t="str">
        <f t="shared" si="0"/>
        <v>Vendor Model # (Style #)</v>
      </c>
      <c r="B20" s="78" t="s">
        <v>211</v>
      </c>
      <c r="C20" s="78" t="s">
        <v>288</v>
      </c>
      <c r="D20" s="78" t="s">
        <v>529</v>
      </c>
    </row>
    <row r="21" spans="1:4">
      <c r="A21" s="77" t="str">
        <f t="shared" si="0"/>
        <v>Product Name</v>
      </c>
      <c r="B21" s="78" t="s">
        <v>1038</v>
      </c>
      <c r="C21" s="78" t="s">
        <v>1102</v>
      </c>
      <c r="D21" s="78" t="s">
        <v>1393</v>
      </c>
    </row>
    <row r="22" spans="1:4" ht="29">
      <c r="A22" s="77" t="str">
        <f t="shared" si="0"/>
        <v xml:space="preserve">
Contact for QA/Spec Card Issues (name and email address)</v>
      </c>
      <c r="B22" s="78" t="s">
        <v>1440</v>
      </c>
      <c r="C22" s="78" t="s">
        <v>1103</v>
      </c>
      <c r="D22" s="78" t="s">
        <v>1394</v>
      </c>
    </row>
    <row r="23" spans="1:4" ht="29">
      <c r="A23" s="77" t="str">
        <f>IF($A$2=$B$2,B23,IF($A$2=$C$2,C23,IF($A$2=$D$2,D23)))</f>
        <v>Imported into UK by
(If QVC Please State 'QVC')</v>
      </c>
      <c r="B23" s="78" t="s">
        <v>2250</v>
      </c>
      <c r="C23" s="78"/>
      <c r="D23" s="78"/>
    </row>
    <row r="24" spans="1:4" ht="29">
      <c r="A24" s="77" t="str">
        <f t="shared" si="0"/>
        <v>Imported into EU by
(If QVC Please State 'QVC')</v>
      </c>
      <c r="B24" s="78" t="s">
        <v>224</v>
      </c>
      <c r="C24" s="78" t="s">
        <v>589</v>
      </c>
      <c r="D24" s="78" t="s">
        <v>531</v>
      </c>
    </row>
    <row r="25" spans="1:4">
      <c r="A25" s="75" t="s">
        <v>1037</v>
      </c>
      <c r="B25" s="79"/>
      <c r="C25" s="79"/>
      <c r="D25" s="79"/>
    </row>
    <row r="26" spans="1:4">
      <c r="A26" s="77" t="str">
        <f>IF($A$2=$B$2,B26,IF($A$2=$C$2,C26,IF($A$2=$D$2,D26)))</f>
        <v>Product Category (tops / bottoms / dresses / jumpsuits )</v>
      </c>
      <c r="B26" s="78" t="s">
        <v>2595</v>
      </c>
      <c r="C26" s="78"/>
      <c r="D26" s="78" t="s">
        <v>2596</v>
      </c>
    </row>
    <row r="27" spans="1:4">
      <c r="A27" s="77" t="str">
        <f t="shared" ref="A27:A58" si="1">IF($A$2=$B$2,B27,IF($A$2=$C$2,C27,IF($A$2=$D$2,D27)))</f>
        <v>Product Spec Card</v>
      </c>
      <c r="B27" s="78" t="s">
        <v>1036</v>
      </c>
      <c r="C27" s="78" t="s">
        <v>274</v>
      </c>
      <c r="D27" s="78" t="s">
        <v>210</v>
      </c>
    </row>
    <row r="28" spans="1:4">
      <c r="A28" s="77" t="str">
        <f t="shared" si="1"/>
        <v>TV Caption/Dubner (Short Description)</v>
      </c>
      <c r="B28" s="78" t="s">
        <v>1389</v>
      </c>
      <c r="C28" s="78" t="s">
        <v>289</v>
      </c>
      <c r="D28" s="78" t="s">
        <v>535</v>
      </c>
    </row>
    <row r="29" spans="1:4">
      <c r="A29" s="77" t="str">
        <f t="shared" si="1"/>
        <v>Short Description</v>
      </c>
      <c r="B29" s="78" t="s">
        <v>1068</v>
      </c>
      <c r="C29" s="78" t="s">
        <v>1069</v>
      </c>
      <c r="D29" s="78" t="s">
        <v>535</v>
      </c>
    </row>
    <row r="30" spans="1:4">
      <c r="A30" s="77" t="str">
        <f t="shared" si="1"/>
        <v>Product Description</v>
      </c>
      <c r="B30" s="78" t="s">
        <v>1391</v>
      </c>
      <c r="C30" s="78" t="s">
        <v>287</v>
      </c>
      <c r="D30" s="78" t="s">
        <v>1432</v>
      </c>
    </row>
    <row r="31" spans="1:4">
      <c r="A31" s="77" t="str">
        <f t="shared" si="1"/>
        <v>Long Description</v>
      </c>
      <c r="B31" s="78" t="s">
        <v>1037</v>
      </c>
      <c r="C31" s="78" t="s">
        <v>667</v>
      </c>
      <c r="D31" s="78" t="s">
        <v>666</v>
      </c>
    </row>
    <row r="32" spans="1:4">
      <c r="A32" s="77" t="str">
        <f t="shared" si="1"/>
        <v>value</v>
      </c>
      <c r="B32" s="78" t="s">
        <v>1372</v>
      </c>
      <c r="C32" s="78" t="s">
        <v>1373</v>
      </c>
      <c r="D32" s="78" t="s">
        <v>1433</v>
      </c>
    </row>
    <row r="33" spans="1:4">
      <c r="A33" s="77" t="str">
        <f t="shared" si="1"/>
        <v>ATTRIBUTES</v>
      </c>
      <c r="B33" s="78" t="s">
        <v>629</v>
      </c>
      <c r="C33" s="78" t="s">
        <v>630</v>
      </c>
      <c r="D33" s="78" t="s">
        <v>1434</v>
      </c>
    </row>
    <row r="34" spans="1:4">
      <c r="A34" s="77" t="str">
        <f t="shared" si="1"/>
        <v>Specific Components (to be completed) only in case of Set =&gt;</v>
      </c>
      <c r="B34" s="78" t="s">
        <v>631</v>
      </c>
      <c r="C34" s="78" t="s">
        <v>632</v>
      </c>
      <c r="D34" s="78" t="s">
        <v>633</v>
      </c>
    </row>
    <row r="35" spans="1:4">
      <c r="A35" s="77" t="str">
        <f t="shared" si="1"/>
        <v>Components</v>
      </c>
      <c r="B35" s="78" t="s">
        <v>852</v>
      </c>
      <c r="C35" s="78" t="s">
        <v>295</v>
      </c>
      <c r="D35" s="78" t="s">
        <v>539</v>
      </c>
    </row>
    <row r="36" spans="1:4" ht="29">
      <c r="A36" s="77" t="str">
        <f t="shared" si="1"/>
        <v>PRODUCT 
IMAGE</v>
      </c>
      <c r="B36" s="78" t="s">
        <v>1388</v>
      </c>
      <c r="C36" s="78" t="s">
        <v>290</v>
      </c>
      <c r="D36" s="78" t="s">
        <v>1435</v>
      </c>
    </row>
    <row r="37" spans="1:4">
      <c r="A37" s="77" t="str">
        <f t="shared" si="1"/>
        <v>Price</v>
      </c>
      <c r="B37" s="78" t="s">
        <v>1039</v>
      </c>
      <c r="C37" s="78" t="s">
        <v>1380</v>
      </c>
      <c r="D37" s="78" t="s">
        <v>1395</v>
      </c>
    </row>
    <row r="38" spans="1:4">
      <c r="A38" s="77" t="str">
        <f t="shared" si="1"/>
        <v>Quantity</v>
      </c>
      <c r="B38" s="78" t="s">
        <v>1349</v>
      </c>
      <c r="C38" s="78" t="s">
        <v>1381</v>
      </c>
      <c r="D38" s="78" t="s">
        <v>1396</v>
      </c>
    </row>
    <row r="39" spans="1:4">
      <c r="A39" s="77" t="str">
        <f t="shared" si="1"/>
        <v>Currency</v>
      </c>
      <c r="B39" s="78" t="s">
        <v>11</v>
      </c>
      <c r="C39" s="78" t="s">
        <v>1644</v>
      </c>
      <c r="D39" s="78" t="s">
        <v>1645</v>
      </c>
    </row>
    <row r="40" spans="1:4">
      <c r="A40" s="77" t="str">
        <f t="shared" si="1"/>
        <v>FIRST DELIVERY DATE AT DC</v>
      </c>
      <c r="B40" s="78" t="s">
        <v>1346</v>
      </c>
      <c r="C40" s="78" t="s">
        <v>1382</v>
      </c>
      <c r="D40" s="78" t="s">
        <v>1397</v>
      </c>
    </row>
    <row r="41" spans="1:4">
      <c r="A41" s="77" t="str">
        <f t="shared" si="1"/>
        <v>ATS DATE</v>
      </c>
      <c r="B41" s="78" t="s">
        <v>1040</v>
      </c>
      <c r="C41" s="78" t="s">
        <v>1040</v>
      </c>
      <c r="D41" s="78" t="s">
        <v>1398</v>
      </c>
    </row>
    <row r="42" spans="1:4">
      <c r="A42" s="77" t="str">
        <f t="shared" si="1"/>
        <v>Country of Departure</v>
      </c>
      <c r="B42" s="78" t="s">
        <v>1120</v>
      </c>
      <c r="C42" s="78" t="s">
        <v>284</v>
      </c>
      <c r="D42" s="78" t="s">
        <v>1399</v>
      </c>
    </row>
    <row r="43" spans="1:4">
      <c r="A43" s="77" t="str">
        <f t="shared" si="1"/>
        <v>Country of Origin</v>
      </c>
      <c r="B43" s="78" t="s">
        <v>2</v>
      </c>
      <c r="C43" s="78" t="s">
        <v>284</v>
      </c>
      <c r="D43" s="78" t="s">
        <v>532</v>
      </c>
    </row>
    <row r="44" spans="1:4">
      <c r="A44" s="77" t="str">
        <f t="shared" si="1"/>
        <v>Offered Style Variants (Available Options: colors, sizes...)</v>
      </c>
      <c r="B44" s="78" t="s">
        <v>1043</v>
      </c>
      <c r="C44" s="78" t="s">
        <v>291</v>
      </c>
      <c r="D44" s="78" t="s">
        <v>536</v>
      </c>
    </row>
    <row r="45" spans="1:4">
      <c r="A45" s="77" t="str">
        <f t="shared" si="1"/>
        <v>Components</v>
      </c>
      <c r="B45" s="78" t="s">
        <v>852</v>
      </c>
      <c r="C45" s="78" t="s">
        <v>293</v>
      </c>
      <c r="D45" s="78" t="s">
        <v>640</v>
      </c>
    </row>
    <row r="46" spans="1:4">
      <c r="A46" s="77" t="str">
        <f t="shared" si="1"/>
        <v>Size</v>
      </c>
      <c r="B46" s="78" t="s">
        <v>201</v>
      </c>
      <c r="C46" s="78" t="s">
        <v>294</v>
      </c>
      <c r="D46" s="78" t="s">
        <v>537</v>
      </c>
    </row>
    <row r="47" spans="1:4">
      <c r="A47" s="77" t="str">
        <f t="shared" si="1"/>
        <v>Style/Option/Color</v>
      </c>
      <c r="B47" s="78" t="s">
        <v>207</v>
      </c>
      <c r="C47" s="78" t="s">
        <v>292</v>
      </c>
      <c r="D47" s="78" t="s">
        <v>538</v>
      </c>
    </row>
    <row r="48" spans="1:4">
      <c r="A48" s="77" t="str">
        <f t="shared" si="1"/>
        <v>PO details</v>
      </c>
      <c r="B48" s="78" t="s">
        <v>1386</v>
      </c>
      <c r="C48" s="78" t="s">
        <v>1071</v>
      </c>
      <c r="D48" s="78" t="s">
        <v>1400</v>
      </c>
    </row>
    <row r="49" spans="1:4">
      <c r="A49" s="77" t="str">
        <f t="shared" si="1"/>
        <v>Material Composition</v>
      </c>
      <c r="B49" s="72" t="s">
        <v>570</v>
      </c>
      <c r="C49" s="72" t="s">
        <v>341</v>
      </c>
      <c r="D49" s="72" t="s">
        <v>1401</v>
      </c>
    </row>
    <row r="50" spans="1:4">
      <c r="A50" s="77" t="str">
        <f t="shared" si="1"/>
        <v>Temperature Sensitive ?</v>
      </c>
      <c r="B50" s="72" t="s">
        <v>1376</v>
      </c>
      <c r="C50" s="72" t="s">
        <v>1377</v>
      </c>
      <c r="D50" s="72" t="s">
        <v>1402</v>
      </c>
    </row>
    <row r="51" spans="1:4">
      <c r="A51" s="75" t="str">
        <f t="shared" si="1"/>
        <v>CUSTOM</v>
      </c>
      <c r="B51" s="76" t="s">
        <v>1423</v>
      </c>
      <c r="C51" s="76" t="s">
        <v>1424</v>
      </c>
      <c r="D51" s="76" t="s">
        <v>1425</v>
      </c>
    </row>
    <row r="52" spans="1:4" ht="29">
      <c r="A52" s="77" t="str">
        <f t="shared" si="1"/>
        <v>^ in case of KIT/different product components in the product, please use the table below v</v>
      </c>
      <c r="B52" s="72" t="s">
        <v>1374</v>
      </c>
      <c r="C52" s="72" t="s">
        <v>1375</v>
      </c>
      <c r="D52" s="72" t="s">
        <v>1403</v>
      </c>
    </row>
    <row r="53" spans="1:4" ht="39">
      <c r="A53" s="77" t="str">
        <f t="shared" si="1"/>
        <v xml:space="preserve">&gt;== If there are parts in Real Fur please check with QVC if the product is sellable </v>
      </c>
      <c r="B53" s="72" t="s">
        <v>2163</v>
      </c>
      <c r="C53" s="72" t="s">
        <v>2162</v>
      </c>
      <c r="D53" s="72" t="s">
        <v>1404</v>
      </c>
    </row>
    <row r="54" spans="1:4">
      <c r="A54" s="77" t="str">
        <f t="shared" si="1"/>
        <v xml:space="preserve">Customs </v>
      </c>
      <c r="B54" s="78" t="s">
        <v>1347</v>
      </c>
      <c r="C54" s="78" t="s">
        <v>1070</v>
      </c>
      <c r="D54" s="78" t="s">
        <v>1348</v>
      </c>
    </row>
    <row r="55" spans="1:4">
      <c r="A55" s="77" t="str">
        <f t="shared" si="1"/>
        <v>Plastic parts in Melamine</v>
      </c>
      <c r="B55" s="78" t="s">
        <v>2158</v>
      </c>
      <c r="C55" s="78" t="s">
        <v>2160</v>
      </c>
      <c r="D55" s="78" t="s">
        <v>1405</v>
      </c>
    </row>
    <row r="56" spans="1:4">
      <c r="A56" s="77" t="str">
        <f t="shared" si="1"/>
        <v>Plastic parts in Polyamide</v>
      </c>
      <c r="B56" s="78" t="s">
        <v>2159</v>
      </c>
      <c r="C56" s="78" t="s">
        <v>2161</v>
      </c>
      <c r="D56" s="78" t="s">
        <v>1406</v>
      </c>
    </row>
    <row r="57" spans="1:4" ht="29">
      <c r="A57" s="77" t="str">
        <f t="shared" si="1"/>
        <v>Customs
Tariff Number</v>
      </c>
      <c r="B57" s="78" t="s">
        <v>606</v>
      </c>
      <c r="C57" s="78" t="s">
        <v>285</v>
      </c>
      <c r="D57" s="78" t="s">
        <v>533</v>
      </c>
    </row>
    <row r="58" spans="1:4">
      <c r="A58" s="77" t="str">
        <f t="shared" si="1"/>
        <v>Product Composition/material (customs purpose)</v>
      </c>
      <c r="B58" s="78" t="s">
        <v>1041</v>
      </c>
      <c r="C58" s="78" t="s">
        <v>1104</v>
      </c>
      <c r="D58" s="78" t="s">
        <v>1407</v>
      </c>
    </row>
    <row r="59" spans="1:4">
      <c r="A59" s="77" t="str">
        <f t="shared" ref="A59:A82" si="2">IF($A$2=$B$2,B59,IF($A$2=$C$2,C59,IF($A$2=$D$2,D59)))</f>
        <v>Textile</v>
      </c>
      <c r="B59" s="78" t="s">
        <v>64</v>
      </c>
      <c r="C59" s="78" t="s">
        <v>1428</v>
      </c>
      <c r="D59" s="78" t="s">
        <v>1408</v>
      </c>
    </row>
    <row r="60" spans="1:4">
      <c r="A60" s="77" t="str">
        <f t="shared" si="2"/>
        <v>Textile Construction</v>
      </c>
      <c r="B60" s="78" t="s">
        <v>273</v>
      </c>
      <c r="C60" s="78" t="s">
        <v>286</v>
      </c>
      <c r="D60" s="78" t="s">
        <v>534</v>
      </c>
    </row>
    <row r="61" spans="1:4" ht="26">
      <c r="A61" s="77" t="str">
        <f t="shared" si="2"/>
        <v>Shoes</v>
      </c>
      <c r="B61" s="78" t="s">
        <v>1116</v>
      </c>
      <c r="C61" s="78" t="s">
        <v>1117</v>
      </c>
      <c r="D61" s="78" t="s">
        <v>1589</v>
      </c>
    </row>
    <row r="62" spans="1:4">
      <c r="A62" s="77" t="str">
        <f t="shared" si="2"/>
        <v>Please specify sole and upper material</v>
      </c>
      <c r="B62" s="78" t="s">
        <v>1118</v>
      </c>
      <c r="C62" s="78" t="s">
        <v>1427</v>
      </c>
      <c r="D62" s="78" t="s">
        <v>1590</v>
      </c>
    </row>
    <row r="63" spans="1:4" ht="26">
      <c r="A63" s="77" t="str">
        <f t="shared" si="2"/>
        <v>Base Price (Y/N)</v>
      </c>
      <c r="B63" s="78" t="s">
        <v>212</v>
      </c>
      <c r="C63" s="78" t="s">
        <v>1608</v>
      </c>
      <c r="D63" s="78" t="s">
        <v>1409</v>
      </c>
    </row>
    <row r="64" spans="1:4">
      <c r="A64" s="77" t="str">
        <f t="shared" si="2"/>
        <v>N/A</v>
      </c>
      <c r="B64" s="72" t="s">
        <v>53</v>
      </c>
      <c r="C64" s="72" t="s">
        <v>53</v>
      </c>
      <c r="D64" s="72" t="s">
        <v>53</v>
      </c>
    </row>
    <row r="65" spans="1:4">
      <c r="A65" s="77" t="str">
        <f t="shared" si="2"/>
        <v>Additional Info</v>
      </c>
      <c r="B65" s="72" t="s">
        <v>1062</v>
      </c>
      <c r="C65" s="72" t="s">
        <v>1063</v>
      </c>
      <c r="D65" s="72" t="s">
        <v>2145</v>
      </c>
    </row>
    <row r="66" spans="1:4">
      <c r="A66" s="77" t="str">
        <f t="shared" si="2"/>
        <v>Type</v>
      </c>
      <c r="B66" s="72" t="s">
        <v>232</v>
      </c>
      <c r="C66" s="72" t="s">
        <v>1027</v>
      </c>
      <c r="D66" s="72" t="s">
        <v>1028</v>
      </c>
    </row>
    <row r="67" spans="1:4">
      <c r="A67" s="77" t="str">
        <f t="shared" si="2"/>
        <v>Animal</v>
      </c>
      <c r="B67" s="72" t="s">
        <v>1065</v>
      </c>
      <c r="C67" s="72" t="s">
        <v>1569</v>
      </c>
      <c r="D67" s="72" t="s">
        <v>1478</v>
      </c>
    </row>
    <row r="68" spans="1:4">
      <c r="A68" s="77" t="str">
        <f t="shared" si="2"/>
        <v>Leather (Y/N)</v>
      </c>
      <c r="B68" s="84" t="s">
        <v>1058</v>
      </c>
      <c r="C68" s="84" t="s">
        <v>1612</v>
      </c>
      <c r="D68" s="84" t="s">
        <v>1479</v>
      </c>
    </row>
    <row r="69" spans="1:4">
      <c r="A69" s="77" t="str">
        <f t="shared" si="2"/>
        <v>Real Feather &amp; Down (Y/N)</v>
      </c>
      <c r="B69" s="84" t="s">
        <v>1057</v>
      </c>
      <c r="C69" s="84" t="s">
        <v>1059</v>
      </c>
      <c r="D69" s="84" t="s">
        <v>1480</v>
      </c>
    </row>
    <row r="70" spans="1:4">
      <c r="A70" s="77" t="str">
        <f t="shared" si="2"/>
        <v>Real Fur (Y/N)</v>
      </c>
      <c r="B70" s="84" t="s">
        <v>1060</v>
      </c>
      <c r="C70" s="84" t="s">
        <v>1061</v>
      </c>
      <c r="D70" s="84" t="s">
        <v>1481</v>
      </c>
    </row>
    <row r="71" spans="1:4">
      <c r="A71" s="77" t="str">
        <f t="shared" si="2"/>
        <v>Natural Components</v>
      </c>
      <c r="B71" s="72" t="s">
        <v>1361</v>
      </c>
      <c r="C71" s="72" t="s">
        <v>1362</v>
      </c>
      <c r="D71" s="72" t="s">
        <v>1482</v>
      </c>
    </row>
    <row r="72" spans="1:4">
      <c r="A72" s="77" t="str">
        <f t="shared" si="2"/>
        <v>Please indicate custom tariff</v>
      </c>
      <c r="B72" s="78" t="s">
        <v>2164</v>
      </c>
      <c r="C72" s="78" t="s">
        <v>297</v>
      </c>
      <c r="D72" s="78" t="s">
        <v>1410</v>
      </c>
    </row>
    <row r="73" spans="1:4">
      <c r="A73" s="77" t="str">
        <f t="shared" si="2"/>
        <v>Please indicate country of origin</v>
      </c>
      <c r="B73" s="78" t="s">
        <v>2165</v>
      </c>
      <c r="C73" s="78" t="s">
        <v>296</v>
      </c>
      <c r="D73" s="78" t="s">
        <v>1411</v>
      </c>
    </row>
    <row r="74" spans="1:4">
      <c r="A74" s="77" t="str">
        <f t="shared" si="2"/>
        <v>Select fabric framework</v>
      </c>
      <c r="B74" s="78" t="s">
        <v>1429</v>
      </c>
      <c r="C74" s="78" t="s">
        <v>298</v>
      </c>
      <c r="D74" s="78" t="s">
        <v>1412</v>
      </c>
    </row>
    <row r="75" spans="1:4">
      <c r="A75" s="77" t="str">
        <f t="shared" si="2"/>
        <v>Brushes / bristles</v>
      </c>
      <c r="B75" s="78" t="s">
        <v>2155</v>
      </c>
      <c r="C75" s="78" t="s">
        <v>2156</v>
      </c>
      <c r="D75" s="78" t="s">
        <v>1413</v>
      </c>
    </row>
    <row r="76" spans="1:4">
      <c r="A76" s="77" t="str">
        <f t="shared" si="2"/>
        <v>Pearls</v>
      </c>
      <c r="B76" s="78" t="s">
        <v>1113</v>
      </c>
      <c r="C76" s="78" t="s">
        <v>1114</v>
      </c>
      <c r="D76" s="78" t="s">
        <v>1414</v>
      </c>
    </row>
    <row r="77" spans="1:4">
      <c r="A77" s="77" t="str">
        <f t="shared" si="2"/>
        <v>Glasses/sunglasses</v>
      </c>
      <c r="B77" s="78" t="s">
        <v>2259</v>
      </c>
      <c r="C77" s="78" t="s">
        <v>2157</v>
      </c>
      <c r="D77" s="78" t="s">
        <v>1415</v>
      </c>
    </row>
    <row r="78" spans="1:4">
      <c r="A78" s="77" t="str">
        <f t="shared" si="2"/>
        <v>Please specify lenses material</v>
      </c>
      <c r="B78" s="78" t="s">
        <v>1119</v>
      </c>
      <c r="C78" s="78" t="s">
        <v>1522</v>
      </c>
      <c r="D78" s="78" t="s">
        <v>1416</v>
      </c>
    </row>
    <row r="79" spans="1:4">
      <c r="A79" s="77" t="str">
        <f t="shared" si="2"/>
        <v>Please specify Exact Species of pearls</v>
      </c>
      <c r="B79" s="78" t="s">
        <v>1115</v>
      </c>
      <c r="C79" s="78" t="s">
        <v>1430</v>
      </c>
      <c r="D79" s="78" t="s">
        <v>1417</v>
      </c>
    </row>
    <row r="80" spans="1:4">
      <c r="A80" s="77" t="str">
        <f t="shared" si="2"/>
        <v xml:space="preserve">Does the product contain … ? </v>
      </c>
      <c r="B80" s="78" t="s">
        <v>1486</v>
      </c>
      <c r="C80" s="78" t="s">
        <v>1521</v>
      </c>
      <c r="D80" s="78" t="s">
        <v>1418</v>
      </c>
    </row>
    <row r="81" spans="1:4">
      <c r="A81" s="77" t="str">
        <f t="shared" si="2"/>
        <v>Please specify material</v>
      </c>
      <c r="B81" s="78" t="s">
        <v>1378</v>
      </c>
      <c r="C81" s="78" t="s">
        <v>1523</v>
      </c>
      <c r="D81" s="78" t="s">
        <v>1419</v>
      </c>
    </row>
    <row r="82" spans="1:4">
      <c r="A82" s="77" t="str">
        <f t="shared" si="2"/>
        <v>Please specify Textile composition</v>
      </c>
      <c r="B82" s="78" t="s">
        <v>1379</v>
      </c>
      <c r="C82" s="78" t="s">
        <v>1431</v>
      </c>
      <c r="D82" s="78" t="s">
        <v>1420</v>
      </c>
    </row>
    <row r="83" spans="1:4">
      <c r="A83" s="75" t="str">
        <f>IF($A$2=$B$2,B83,IF($A$2=$C$2,C83,IF($A$2=$D$2,D83,IF($A$2=#REF!,#REF!))))</f>
        <v>Packaging</v>
      </c>
      <c r="B83" s="79" t="s">
        <v>676</v>
      </c>
      <c r="C83" s="79" t="s">
        <v>676</v>
      </c>
      <c r="D83" s="79" t="s">
        <v>677</v>
      </c>
    </row>
    <row r="84" spans="1:4">
      <c r="A84" s="77" t="str">
        <f t="shared" ref="A84:A107" si="3">IF($A$2=$B$2,B84,IF($A$2=$C$2,C84,IF($A$2=$D$2,D84)))</f>
        <v>Product Specification Card</v>
      </c>
      <c r="B84" s="72" t="s">
        <v>210</v>
      </c>
      <c r="C84" s="72" t="s">
        <v>274</v>
      </c>
      <c r="D84" s="72" t="s">
        <v>210</v>
      </c>
    </row>
    <row r="85" spans="1:4">
      <c r="A85" s="77" t="str">
        <f t="shared" si="3"/>
        <v>Product Dimensions in cm</v>
      </c>
      <c r="B85" s="72" t="s">
        <v>213</v>
      </c>
      <c r="C85" s="72" t="s">
        <v>300</v>
      </c>
      <c r="D85" s="72" t="s">
        <v>540</v>
      </c>
    </row>
    <row r="86" spans="1:4">
      <c r="A86" s="77" t="str">
        <f t="shared" si="3"/>
        <v>Master Carton</v>
      </c>
      <c r="B86" s="72" t="s">
        <v>674</v>
      </c>
      <c r="C86" s="72" t="s">
        <v>674</v>
      </c>
      <c r="D86" s="72" t="s">
        <v>675</v>
      </c>
    </row>
    <row r="87" spans="1:4">
      <c r="A87" s="77" t="str">
        <f t="shared" si="3"/>
        <v>Do you need additional instructions?</v>
      </c>
      <c r="B87" s="72" t="s">
        <v>234</v>
      </c>
      <c r="C87" s="72" t="s">
        <v>357</v>
      </c>
      <c r="D87" s="72" t="s">
        <v>530</v>
      </c>
    </row>
    <row r="88" spans="1:4">
      <c r="A88" s="77" t="str">
        <f t="shared" si="3"/>
        <v>Gross Weight (g)</v>
      </c>
      <c r="B88" s="72" t="s">
        <v>671</v>
      </c>
      <c r="C88" s="72" t="s">
        <v>672</v>
      </c>
      <c r="D88" s="72" t="s">
        <v>1584</v>
      </c>
    </row>
    <row r="89" spans="1:4">
      <c r="A89" s="77" t="str">
        <f t="shared" si="3"/>
        <v>Packaging dimensions per SKU</v>
      </c>
      <c r="B89" s="72" t="s">
        <v>2169</v>
      </c>
      <c r="C89" s="72" t="s">
        <v>2170</v>
      </c>
      <c r="D89" s="72" t="s">
        <v>2171</v>
      </c>
    </row>
    <row r="90" spans="1:4">
      <c r="A90" s="77" t="str">
        <f t="shared" si="3"/>
        <v>Length (mm)</v>
      </c>
      <c r="B90" s="72" t="s">
        <v>1363</v>
      </c>
      <c r="C90" s="72" t="s">
        <v>1364</v>
      </c>
      <c r="D90" s="72" t="s">
        <v>1365</v>
      </c>
    </row>
    <row r="91" spans="1:4">
      <c r="A91" s="77" t="str">
        <f t="shared" si="3"/>
        <v>Width (mm)</v>
      </c>
      <c r="B91" s="72" t="s">
        <v>1366</v>
      </c>
      <c r="C91" s="72" t="s">
        <v>1367</v>
      </c>
      <c r="D91" s="72" t="s">
        <v>1368</v>
      </c>
    </row>
    <row r="92" spans="1:4">
      <c r="A92" s="77" t="str">
        <f t="shared" si="3"/>
        <v>Height (mm)</v>
      </c>
      <c r="B92" s="72" t="s">
        <v>1369</v>
      </c>
      <c r="C92" s="72" t="s">
        <v>1370</v>
      </c>
      <c r="D92" s="72" t="s">
        <v>1371</v>
      </c>
    </row>
    <row r="93" spans="1:4">
      <c r="A93" s="77" t="str">
        <f t="shared" si="3"/>
        <v>Product Weight (g)</v>
      </c>
      <c r="B93" s="72" t="s">
        <v>680</v>
      </c>
      <c r="C93" s="72" t="s">
        <v>219</v>
      </c>
      <c r="D93" s="72" t="s">
        <v>219</v>
      </c>
    </row>
    <row r="94" spans="1:4">
      <c r="A94" s="77" t="str">
        <f t="shared" si="3"/>
        <v>Weight (g)</v>
      </c>
      <c r="B94" s="72" t="s">
        <v>5</v>
      </c>
      <c r="C94" s="72" t="s">
        <v>301</v>
      </c>
      <c r="D94" s="72" t="s">
        <v>541</v>
      </c>
    </row>
    <row r="95" spans="1:4">
      <c r="A95" s="77" t="str">
        <f t="shared" si="3"/>
        <v>Qty per Master Carton</v>
      </c>
      <c r="B95" s="72" t="s">
        <v>6</v>
      </c>
      <c r="C95" s="72" t="s">
        <v>302</v>
      </c>
      <c r="D95" s="72" t="s">
        <v>542</v>
      </c>
    </row>
    <row r="96" spans="1:4" ht="29">
      <c r="A96" s="77" t="str">
        <f t="shared" si="3"/>
        <v xml:space="preserve">Packaging Description 
(QVC single saleable unit) </v>
      </c>
      <c r="B96" s="72" t="s">
        <v>684</v>
      </c>
      <c r="C96" s="72" t="s">
        <v>683</v>
      </c>
      <c r="D96" s="72" t="s">
        <v>685</v>
      </c>
    </row>
    <row r="97" spans="1:4" ht="29">
      <c r="A97" s="77" t="str">
        <f t="shared" si="3"/>
        <v>Waste Component 
(packaging waste (g))</v>
      </c>
      <c r="B97" s="72" t="s">
        <v>673</v>
      </c>
      <c r="C97" s="72" t="s">
        <v>682</v>
      </c>
      <c r="D97" s="72" t="s">
        <v>609</v>
      </c>
    </row>
    <row r="98" spans="1:4">
      <c r="A98" s="77" t="str">
        <f t="shared" si="3"/>
        <v>Material Type</v>
      </c>
      <c r="B98" s="72" t="s">
        <v>4</v>
      </c>
      <c r="C98" s="72" t="s">
        <v>303</v>
      </c>
      <c r="D98" s="72" t="s">
        <v>543</v>
      </c>
    </row>
    <row r="99" spans="1:4">
      <c r="A99" s="77" t="str">
        <f t="shared" si="3"/>
        <v>Aluminium</v>
      </c>
      <c r="B99" s="72" t="s">
        <v>89</v>
      </c>
      <c r="C99" s="72" t="s">
        <v>339</v>
      </c>
      <c r="D99" s="72" t="s">
        <v>468</v>
      </c>
    </row>
    <row r="100" spans="1:4">
      <c r="A100" s="77" t="str">
        <f t="shared" si="3"/>
        <v>Ferrous Metals</v>
      </c>
      <c r="B100" s="72" t="s">
        <v>83</v>
      </c>
      <c r="C100" s="72" t="s">
        <v>338</v>
      </c>
      <c r="D100" s="72" t="s">
        <v>467</v>
      </c>
    </row>
    <row r="101" spans="1:4">
      <c r="A101" s="77" t="str">
        <f t="shared" si="3"/>
        <v>Glass</v>
      </c>
      <c r="B101" s="72" t="s">
        <v>74</v>
      </c>
      <c r="C101" s="72" t="s">
        <v>337</v>
      </c>
      <c r="D101" s="72" t="s">
        <v>466</v>
      </c>
    </row>
    <row r="102" spans="1:4">
      <c r="A102" s="77" t="str">
        <f t="shared" si="3"/>
        <v>Paper/Card</v>
      </c>
      <c r="B102" s="72" t="s">
        <v>35</v>
      </c>
      <c r="C102" s="72" t="s">
        <v>334</v>
      </c>
      <c r="D102" s="72" t="s">
        <v>620</v>
      </c>
    </row>
    <row r="103" spans="1:4">
      <c r="A103" s="77" t="str">
        <f t="shared" si="3"/>
        <v>Plastic</v>
      </c>
      <c r="B103" s="72" t="s">
        <v>49</v>
      </c>
      <c r="C103" s="72" t="s">
        <v>335</v>
      </c>
      <c r="D103" s="72" t="s">
        <v>621</v>
      </c>
    </row>
    <row r="104" spans="1:4">
      <c r="A104" s="77" t="str">
        <f t="shared" si="3"/>
        <v>Polystyrene</v>
      </c>
      <c r="B104" s="72" t="s">
        <v>98</v>
      </c>
      <c r="C104" s="72" t="s">
        <v>342</v>
      </c>
      <c r="D104" s="72" t="s">
        <v>622</v>
      </c>
    </row>
    <row r="105" spans="1:4">
      <c r="A105" s="77" t="str">
        <f t="shared" si="3"/>
        <v>Textile</v>
      </c>
      <c r="B105" s="72" t="s">
        <v>64</v>
      </c>
      <c r="C105" s="72" t="s">
        <v>336</v>
      </c>
      <c r="D105" s="72" t="s">
        <v>623</v>
      </c>
    </row>
    <row r="106" spans="1:4">
      <c r="A106" s="77" t="str">
        <f t="shared" si="3"/>
        <v>Wood</v>
      </c>
      <c r="B106" s="72" t="s">
        <v>221</v>
      </c>
      <c r="C106" s="72" t="s">
        <v>343</v>
      </c>
      <c r="D106" s="72" t="s">
        <v>624</v>
      </c>
    </row>
    <row r="107" spans="1:4">
      <c r="A107" s="77" t="str">
        <f t="shared" si="3"/>
        <v>Other Materials</v>
      </c>
      <c r="B107" s="72" t="s">
        <v>94</v>
      </c>
      <c r="C107" s="72" t="s">
        <v>340</v>
      </c>
      <c r="D107" s="72" t="s">
        <v>625</v>
      </c>
    </row>
    <row r="108" spans="1:4">
      <c r="A108" s="75" t="str">
        <f>IF($A$2=$B$2,B108,IF($A$2=$C$2,C108,IF($A$2=$D$2,D108,IF($A$2=#REF!,#REF!))))</f>
        <v>Hazardous Info</v>
      </c>
      <c r="B108" s="79" t="s">
        <v>1336</v>
      </c>
      <c r="C108" s="79" t="s">
        <v>1337</v>
      </c>
      <c r="D108" s="79" t="s">
        <v>1077</v>
      </c>
    </row>
    <row r="109" spans="1:4">
      <c r="A109" s="77" t="str">
        <f t="shared" ref="A109:A152" si="4">IF($A$2=$B$2,B109,IF($A$2=$C$2,C109,IF($A$2=$D$2,D109)))</f>
        <v>Transportation</v>
      </c>
      <c r="B109" s="72" t="s">
        <v>1107</v>
      </c>
      <c r="C109" s="72" t="s">
        <v>1108</v>
      </c>
      <c r="D109" s="72" t="s">
        <v>1441</v>
      </c>
    </row>
    <row r="110" spans="1:4">
      <c r="A110" s="77" t="str">
        <f t="shared" si="4"/>
        <v>Storage &amp; Handling</v>
      </c>
      <c r="B110" s="72" t="s">
        <v>1109</v>
      </c>
      <c r="C110" s="72" t="s">
        <v>1110</v>
      </c>
      <c r="D110" s="72" t="s">
        <v>1442</v>
      </c>
    </row>
    <row r="111" spans="1:4">
      <c r="A111" s="77" t="str">
        <f t="shared" si="4"/>
        <v>Explosive</v>
      </c>
      <c r="B111" s="72" t="s">
        <v>1046</v>
      </c>
      <c r="C111" s="72" t="s">
        <v>1079</v>
      </c>
      <c r="D111" s="72" t="s">
        <v>1443</v>
      </c>
    </row>
    <row r="112" spans="1:4">
      <c r="A112" s="77" t="str">
        <f t="shared" si="4"/>
        <v>Gases (aerosols, compressed gas)</v>
      </c>
      <c r="B112" s="72" t="s">
        <v>1047</v>
      </c>
      <c r="C112" s="72" t="s">
        <v>1080</v>
      </c>
      <c r="D112" s="72" t="s">
        <v>1444</v>
      </c>
    </row>
    <row r="113" spans="1:4">
      <c r="A113" s="77" t="str">
        <f t="shared" si="4"/>
        <v>Flammable Liquid (flashpoint ≤60°C)</v>
      </c>
      <c r="B113" s="72" t="s">
        <v>1048</v>
      </c>
      <c r="C113" s="72" t="s">
        <v>1081</v>
      </c>
      <c r="D113" s="72" t="s">
        <v>1445</v>
      </c>
    </row>
    <row r="114" spans="1:4">
      <c r="A114" s="77" t="str">
        <f t="shared" si="4"/>
        <v>Flammable Solid</v>
      </c>
      <c r="B114" s="72" t="s">
        <v>1049</v>
      </c>
      <c r="C114" s="72" t="s">
        <v>1082</v>
      </c>
      <c r="D114" s="72" t="s">
        <v>1446</v>
      </c>
    </row>
    <row r="115" spans="1:4">
      <c r="A115" s="77" t="str">
        <f t="shared" si="4"/>
        <v>Oxidizer/Organic Peroxide</v>
      </c>
      <c r="B115" s="72" t="s">
        <v>1050</v>
      </c>
      <c r="C115" s="72" t="s">
        <v>1078</v>
      </c>
      <c r="D115" s="72" t="s">
        <v>1447</v>
      </c>
    </row>
    <row r="116" spans="1:4">
      <c r="A116" s="77" t="str">
        <f t="shared" si="4"/>
        <v>Toxic / Infectious Substance</v>
      </c>
      <c r="B116" s="72" t="s">
        <v>1051</v>
      </c>
      <c r="C116" s="72" t="s">
        <v>1083</v>
      </c>
      <c r="D116" s="72" t="s">
        <v>1448</v>
      </c>
    </row>
    <row r="117" spans="1:4">
      <c r="A117" s="77" t="str">
        <f t="shared" si="4"/>
        <v>Radioactive</v>
      </c>
      <c r="B117" s="72" t="s">
        <v>1052</v>
      </c>
      <c r="C117" s="72" t="s">
        <v>1084</v>
      </c>
      <c r="D117" s="72" t="s">
        <v>1449</v>
      </c>
    </row>
    <row r="118" spans="1:4">
      <c r="A118" s="77" t="str">
        <f t="shared" si="4"/>
        <v xml:space="preserve">Corrosive </v>
      </c>
      <c r="B118" s="72" t="s">
        <v>1053</v>
      </c>
      <c r="C118" s="72" t="s">
        <v>1085</v>
      </c>
      <c r="D118" s="72" t="s">
        <v>1450</v>
      </c>
    </row>
    <row r="119" spans="1:4">
      <c r="A119" s="77" t="str">
        <f t="shared" si="4"/>
        <v>Misc. (Class 9)</v>
      </c>
      <c r="B119" s="72" t="s">
        <v>1054</v>
      </c>
      <c r="C119" s="72" t="s">
        <v>1086</v>
      </c>
      <c r="D119" s="72" t="s">
        <v>1451</v>
      </c>
    </row>
    <row r="120" spans="1:4">
      <c r="A120" s="77" t="str">
        <f t="shared" si="4"/>
        <v>Lithium Battery</v>
      </c>
      <c r="B120" s="72" t="s">
        <v>1055</v>
      </c>
      <c r="C120" s="72" t="s">
        <v>811</v>
      </c>
      <c r="D120" s="72" t="s">
        <v>1452</v>
      </c>
    </row>
    <row r="121" spans="1:4" ht="58">
      <c r="A121" s="77" t="str">
        <f t="shared" si="4"/>
        <v>Is any component in your product considered a dangerous goods/hazmat?
Ref: UN framework of international transport, ICAO/IATA, ADR/RID, IMDG</v>
      </c>
      <c r="B121" s="72" t="s">
        <v>1332</v>
      </c>
      <c r="C121" s="72" t="s">
        <v>1511</v>
      </c>
      <c r="D121" s="72" t="s">
        <v>1453</v>
      </c>
    </row>
    <row r="122" spans="1:4" ht="26">
      <c r="A122" s="77" t="str">
        <f t="shared" si="4"/>
        <v>SDS required</v>
      </c>
      <c r="B122" s="72" t="s">
        <v>1087</v>
      </c>
      <c r="C122" s="72" t="s">
        <v>1088</v>
      </c>
      <c r="D122" s="72" t="s">
        <v>1510</v>
      </c>
    </row>
    <row r="123" spans="1:4">
      <c r="A123" s="77" t="str">
        <f t="shared" si="4"/>
        <v>Homeware/Chemicals</v>
      </c>
      <c r="B123" s="72" t="s">
        <v>199</v>
      </c>
      <c r="C123" s="72" t="s">
        <v>305</v>
      </c>
      <c r="D123" s="72" t="s">
        <v>544</v>
      </c>
    </row>
    <row r="124" spans="1:4">
      <c r="A124" s="77" t="str">
        <f t="shared" si="4"/>
        <v>UN Number</v>
      </c>
      <c r="B124" s="72" t="s">
        <v>694</v>
      </c>
      <c r="C124" s="72" t="s">
        <v>310</v>
      </c>
      <c r="D124" s="72" t="s">
        <v>812</v>
      </c>
    </row>
    <row r="125" spans="1:4">
      <c r="A125" s="77" t="str">
        <f t="shared" si="4"/>
        <v>Proper Shipping Name</v>
      </c>
      <c r="B125" s="72" t="s">
        <v>1095</v>
      </c>
      <c r="C125" s="72" t="s">
        <v>1512</v>
      </c>
      <c r="D125" s="72" t="s">
        <v>1454</v>
      </c>
    </row>
    <row r="126" spans="1:4">
      <c r="A126" s="77" t="str">
        <f t="shared" si="4"/>
        <v>Classification (Sub risk)</v>
      </c>
      <c r="B126" s="72" t="s">
        <v>1096</v>
      </c>
      <c r="C126" s="72" t="s">
        <v>1513</v>
      </c>
      <c r="D126" s="72" t="s">
        <v>1455</v>
      </c>
    </row>
    <row r="127" spans="1:4">
      <c r="A127" s="77" t="str">
        <f t="shared" si="4"/>
        <v>Flash Point (°C)</v>
      </c>
      <c r="B127" s="72" t="s">
        <v>607</v>
      </c>
      <c r="C127" s="72" t="s">
        <v>593</v>
      </c>
      <c r="D127" s="72" t="s">
        <v>565</v>
      </c>
    </row>
    <row r="128" spans="1:4">
      <c r="A128" s="77" t="str">
        <f t="shared" si="4"/>
        <v>Boiling Point (°C)</v>
      </c>
      <c r="B128" s="72" t="s">
        <v>1097</v>
      </c>
      <c r="C128" s="72" t="s">
        <v>1514</v>
      </c>
      <c r="D128" s="72" t="s">
        <v>1587</v>
      </c>
    </row>
    <row r="129" spans="1:4">
      <c r="A129" s="77" t="str">
        <f t="shared" si="4"/>
        <v>Pack Size (Kg / L)</v>
      </c>
      <c r="B129" s="72" t="s">
        <v>1098</v>
      </c>
      <c r="C129" s="72" t="s">
        <v>1515</v>
      </c>
      <c r="D129" s="72" t="s">
        <v>1611</v>
      </c>
    </row>
    <row r="130" spans="1:4" ht="26">
      <c r="A130" s="77" t="str">
        <f t="shared" si="4"/>
        <v>Hazardous weight/volume (Kg/L)</v>
      </c>
      <c r="B130" s="72" t="s">
        <v>1552</v>
      </c>
      <c r="C130" s="72" t="s">
        <v>1555</v>
      </c>
      <c r="D130" s="72" t="s">
        <v>1591</v>
      </c>
    </row>
    <row r="131" spans="1:4">
      <c r="A131" s="77" t="str">
        <f t="shared" si="4"/>
        <v>Hazardous Water Miscible</v>
      </c>
      <c r="B131" s="72" t="s">
        <v>203</v>
      </c>
      <c r="C131" s="72" t="s">
        <v>312</v>
      </c>
      <c r="D131" s="72" t="s">
        <v>548</v>
      </c>
    </row>
    <row r="132" spans="1:4">
      <c r="A132" s="77" t="str">
        <f t="shared" si="4"/>
        <v>Content (%)</v>
      </c>
      <c r="B132" s="72" t="s">
        <v>1125</v>
      </c>
      <c r="C132" s="72" t="s">
        <v>1516</v>
      </c>
      <c r="D132" s="72" t="s">
        <v>1509</v>
      </c>
    </row>
    <row r="133" spans="1:4">
      <c r="A133" s="77" t="str">
        <f t="shared" si="4"/>
        <v>Acetone</v>
      </c>
      <c r="B133" s="72" t="s">
        <v>1121</v>
      </c>
      <c r="C133" s="72" t="s">
        <v>1121</v>
      </c>
      <c r="D133" s="72" t="s">
        <v>1456</v>
      </c>
    </row>
    <row r="134" spans="1:4">
      <c r="A134" s="77" t="str">
        <f t="shared" si="4"/>
        <v>please specify content (%) of Acetone</v>
      </c>
      <c r="B134" s="72" t="s">
        <v>1122</v>
      </c>
      <c r="C134" s="72" t="s">
        <v>1517</v>
      </c>
      <c r="D134" s="72" t="s">
        <v>1457</v>
      </c>
    </row>
    <row r="135" spans="1:4">
      <c r="A135" s="77" t="str">
        <f t="shared" si="4"/>
        <v>Alcohol</v>
      </c>
      <c r="B135" s="72" t="s">
        <v>1123</v>
      </c>
      <c r="C135" s="72" t="s">
        <v>1518</v>
      </c>
      <c r="D135" s="72" t="s">
        <v>1458</v>
      </c>
    </row>
    <row r="136" spans="1:4">
      <c r="A136" s="77" t="str">
        <f t="shared" si="4"/>
        <v>please specify content (%) of Alcohol</v>
      </c>
      <c r="B136" s="72" t="s">
        <v>1124</v>
      </c>
      <c r="C136" s="72" t="s">
        <v>1519</v>
      </c>
      <c r="D136" s="72" t="s">
        <v>1459</v>
      </c>
    </row>
    <row r="137" spans="1:4">
      <c r="A137" s="77" t="str">
        <f t="shared" si="4"/>
        <v>Sealed Polybag for Hazardous Goods Y/N</v>
      </c>
      <c r="B137" s="72" t="s">
        <v>308</v>
      </c>
      <c r="C137" s="72" t="s">
        <v>1609</v>
      </c>
      <c r="D137" s="72" t="s">
        <v>1460</v>
      </c>
    </row>
    <row r="138" spans="1:4">
      <c r="A138" s="77" t="str">
        <f t="shared" si="4"/>
        <v>Electrics/Electronics</v>
      </c>
      <c r="B138" s="72" t="s">
        <v>304</v>
      </c>
      <c r="C138" s="72" t="s">
        <v>306</v>
      </c>
      <c r="D138" s="72" t="s">
        <v>545</v>
      </c>
    </row>
    <row r="139" spans="1:4">
      <c r="A139" s="77" t="str">
        <f t="shared" si="4"/>
        <v>Flammability Rating</v>
      </c>
      <c r="B139" s="72" t="s">
        <v>307</v>
      </c>
      <c r="C139" s="72" t="s">
        <v>309</v>
      </c>
      <c r="D139" s="72" t="s">
        <v>546</v>
      </c>
    </row>
    <row r="140" spans="1:4">
      <c r="A140" s="77" t="str">
        <f t="shared" si="4"/>
        <v>UN Number</v>
      </c>
      <c r="B140" s="72" t="s">
        <v>694</v>
      </c>
      <c r="C140" s="72" t="s">
        <v>310</v>
      </c>
      <c r="D140" s="72" t="s">
        <v>547</v>
      </c>
    </row>
    <row r="141" spans="1:4">
      <c r="A141" s="77" t="str">
        <f t="shared" si="4"/>
        <v>Packing Group</v>
      </c>
      <c r="B141" s="72" t="s">
        <v>1105</v>
      </c>
      <c r="C141" s="72" t="s">
        <v>1520</v>
      </c>
      <c r="D141" s="72" t="s">
        <v>1461</v>
      </c>
    </row>
    <row r="142" spans="1:4">
      <c r="A142" s="77" t="str">
        <f t="shared" si="4"/>
        <v>Hazard Goods class</v>
      </c>
      <c r="B142" s="72" t="s">
        <v>1111</v>
      </c>
      <c r="C142" s="72" t="s">
        <v>1112</v>
      </c>
      <c r="D142" s="72" t="s">
        <v>1462</v>
      </c>
    </row>
    <row r="143" spans="1:4">
      <c r="A143" s="77" t="str">
        <f t="shared" si="4"/>
        <v>Hazardous Water Miscible</v>
      </c>
      <c r="B143" s="72" t="s">
        <v>203</v>
      </c>
      <c r="C143" s="72" t="s">
        <v>312</v>
      </c>
      <c r="D143" s="72" t="s">
        <v>548</v>
      </c>
    </row>
    <row r="144" spans="1:4">
      <c r="A144" s="77" t="str">
        <f t="shared" si="4"/>
        <v>Water Hazard class</v>
      </c>
      <c r="B144" s="72" t="s">
        <v>205</v>
      </c>
      <c r="C144" s="72" t="s">
        <v>311</v>
      </c>
      <c r="D144" s="72" t="s">
        <v>549</v>
      </c>
    </row>
    <row r="145" spans="1:4">
      <c r="A145" s="77" t="str">
        <f t="shared" si="4"/>
        <v>Harmful (Y/N)</v>
      </c>
      <c r="B145" s="72" t="s">
        <v>204</v>
      </c>
      <c r="C145" s="72" t="s">
        <v>1610</v>
      </c>
      <c r="D145" s="72" t="s">
        <v>550</v>
      </c>
    </row>
    <row r="146" spans="1:4">
      <c r="A146" s="77" t="str">
        <f t="shared" si="4"/>
        <v>Harmful Options (Please mark)</v>
      </c>
      <c r="B146" s="72" t="s">
        <v>1044</v>
      </c>
      <c r="C146" s="72" t="s">
        <v>313</v>
      </c>
      <c r="D146" s="72" t="s">
        <v>551</v>
      </c>
    </row>
    <row r="147" spans="1:4">
      <c r="A147" s="77" t="str">
        <f t="shared" si="4"/>
        <v>Oxidised</v>
      </c>
      <c r="B147" s="85" t="s">
        <v>1195</v>
      </c>
      <c r="C147" s="85" t="s">
        <v>1196</v>
      </c>
      <c r="D147" s="85" t="s">
        <v>552</v>
      </c>
    </row>
    <row r="148" spans="1:4">
      <c r="A148" s="77" t="str">
        <f t="shared" si="4"/>
        <v>Irritant (Y/N)</v>
      </c>
      <c r="B148" s="85" t="s">
        <v>1333</v>
      </c>
      <c r="C148" s="85" t="s">
        <v>1334</v>
      </c>
      <c r="D148" s="85" t="s">
        <v>1463</v>
      </c>
    </row>
    <row r="149" spans="1:4">
      <c r="A149" s="77" t="str">
        <f t="shared" si="4"/>
        <v>Toxic</v>
      </c>
      <c r="B149" s="85" t="s">
        <v>1197</v>
      </c>
      <c r="C149" s="85" t="s">
        <v>1198</v>
      </c>
      <c r="D149" s="85" t="s">
        <v>554</v>
      </c>
    </row>
    <row r="150" spans="1:4">
      <c r="A150" s="77" t="str">
        <f t="shared" si="4"/>
        <v>Corrosive</v>
      </c>
      <c r="B150" s="87" t="s">
        <v>8</v>
      </c>
      <c r="C150" s="87" t="s">
        <v>1199</v>
      </c>
      <c r="D150" s="87" t="s">
        <v>1450</v>
      </c>
    </row>
    <row r="151" spans="1:4">
      <c r="A151" s="77" t="str">
        <f t="shared" si="4"/>
        <v>Please add details</v>
      </c>
      <c r="B151" s="87" t="s">
        <v>1338</v>
      </c>
      <c r="C151" s="87" t="s">
        <v>1628</v>
      </c>
      <c r="D151" s="87" t="s">
        <v>1464</v>
      </c>
    </row>
    <row r="152" spans="1:4">
      <c r="A152" s="75" t="str">
        <f t="shared" si="4"/>
        <v>WASTE MANAGEMENT</v>
      </c>
      <c r="B152" s="79" t="s">
        <v>1358</v>
      </c>
      <c r="C152" s="79" t="s">
        <v>1359</v>
      </c>
      <c r="D152" s="79" t="s">
        <v>1465</v>
      </c>
    </row>
    <row r="153" spans="1:4">
      <c r="A153" s="77" t="str">
        <f>IF($A$2=$B$2,B153,IF($A$2=$C$2,C153,IF($A$2=$D$2,D153,IF($A$2=#REF!,#REF!))))</f>
        <v>PACKAGING WASTE</v>
      </c>
      <c r="B153" s="72" t="s">
        <v>1360</v>
      </c>
      <c r="C153" s="72" t="s">
        <v>1524</v>
      </c>
      <c r="D153" s="72" t="s">
        <v>1466</v>
      </c>
    </row>
    <row r="154" spans="1:4" ht="39">
      <c r="A154" s="77" t="str">
        <f>IF($A$2=$B$2,B154,IF($A$2=$C$2,C154,IF($A$2=$D$2,D154,IF($A$2=#REF!,#REF!))))</f>
        <v>Packaging waste (waste of single saleable unit (g))</v>
      </c>
      <c r="B154" s="72" t="s">
        <v>2176</v>
      </c>
      <c r="C154" s="72" t="s">
        <v>2177</v>
      </c>
      <c r="D154" s="72" t="s">
        <v>1467</v>
      </c>
    </row>
    <row r="155" spans="1:4">
      <c r="A155" s="77" t="str">
        <f>IF($A$2=$B$2,B155,IF($A$2=$C$2,C155,IF($A$2=$D$2,D155,IF($A$2=#REF!,#REF!))))</f>
        <v>Subject to WEEE law?</v>
      </c>
      <c r="B155" s="72" t="s">
        <v>1327</v>
      </c>
      <c r="C155" s="72" t="s">
        <v>1507</v>
      </c>
      <c r="D155" s="72" t="s">
        <v>1508</v>
      </c>
    </row>
    <row r="156" spans="1:4">
      <c r="A156" s="77" t="str">
        <f>IF($A$2=$B$2,B156,IF($A$2=$C$2,C156,IF($A$2=$D$2,D156,IF($A$2=#REF!,#REF!))))</f>
        <v>WEEE and BATTERY</v>
      </c>
      <c r="B156" s="72" t="s">
        <v>1328</v>
      </c>
      <c r="C156" s="72" t="s">
        <v>1525</v>
      </c>
      <c r="D156" s="72" t="s">
        <v>1468</v>
      </c>
    </row>
    <row r="157" spans="1:4" s="81" customFormat="1">
      <c r="A157" s="77" t="str">
        <f>IF($A$2=$B$2,B157,IF($A$2=$C$2,C157,IF($A$2=$D$2,D157,IF($A$2=#REF!,#REF!))))</f>
        <v>please insert a WEEE registration number here</v>
      </c>
      <c r="B157" s="80" t="s">
        <v>1326</v>
      </c>
      <c r="C157" s="80" t="s">
        <v>1329</v>
      </c>
      <c r="D157" s="80" t="s">
        <v>1469</v>
      </c>
    </row>
    <row r="158" spans="1:4">
      <c r="A158" s="77" t="str">
        <f>IF($A$2=$B$2,B158,IF($A$2=$C$2,C158,IF($A$2=$D$2,D158,IF($A$2=#REF!,#REF!))))</f>
        <v>Waste Electrical and Electronic Equipment</v>
      </c>
      <c r="B158" s="85" t="s">
        <v>1330</v>
      </c>
      <c r="C158" s="85" t="s">
        <v>1331</v>
      </c>
      <c r="D158" s="85" t="s">
        <v>1470</v>
      </c>
    </row>
    <row r="159" spans="1:4">
      <c r="A159" s="77" t="str">
        <f>IF($A$2=$B$2,B159,IF($A$2=$C$2,C159,IF($A$2=$D$2,D159,IF($A$2=#REF!,#REF!))))</f>
        <v>WEEE Product Category</v>
      </c>
      <c r="B159" s="72" t="s">
        <v>344</v>
      </c>
      <c r="C159" s="72" t="s">
        <v>590</v>
      </c>
      <c r="D159" s="72" t="s">
        <v>556</v>
      </c>
    </row>
    <row r="160" spans="1:4">
      <c r="A160" s="77" t="str">
        <f>IF($A$2=$B$2,B160,IF($A$2=$C$2,C160,IF($A$2=$D$2,D160,IF($A$2=#REF!,#REF!))))</f>
        <v>WEEE Product Device type</v>
      </c>
      <c r="B160" s="72" t="s">
        <v>23</v>
      </c>
      <c r="C160" s="72" t="s">
        <v>346</v>
      </c>
      <c r="D160" s="72" t="s">
        <v>557</v>
      </c>
    </row>
    <row r="161" spans="1:4">
      <c r="A161" s="77" t="str">
        <f>IF($A$2=$B$2,B161,IF($A$2=$C$2,C161,IF($A$2=$D$2,D161,IF($A$2=#REF!,#REF!))))</f>
        <v>WEE Weight (g)</v>
      </c>
      <c r="B161" s="72" t="s">
        <v>347</v>
      </c>
      <c r="C161" s="72" t="s">
        <v>345</v>
      </c>
      <c r="D161" s="72" t="s">
        <v>558</v>
      </c>
    </row>
    <row r="162" spans="1:4">
      <c r="A162" s="77" t="str">
        <f>IF($A$2=$B$2,B162,IF($A$2=$C$2,C162,IF($A$2=$D$2,D162,IF($A$2=#REF!,#REF!))))</f>
        <v>WEE Registration Number</v>
      </c>
      <c r="B162" s="72" t="s">
        <v>348</v>
      </c>
      <c r="C162" s="72" t="s">
        <v>591</v>
      </c>
      <c r="D162" s="72" t="s">
        <v>559</v>
      </c>
    </row>
    <row r="163" spans="1:4">
      <c r="A163" s="77" t="str">
        <f>IF($A$2=$B$2,B163,IF($A$2=$C$2,C163,IF($A$2=$D$2,D163,IF($A$2=#REF!,#REF!))))</f>
        <v>Subject to BATTERY law?</v>
      </c>
      <c r="B163" s="82" t="s">
        <v>1339</v>
      </c>
      <c r="C163" s="82" t="s">
        <v>1526</v>
      </c>
      <c r="D163" s="82" t="s">
        <v>1471</v>
      </c>
    </row>
    <row r="164" spans="1:4">
      <c r="A164" s="77" t="str">
        <f>IF($A$2=$B$2,B164,IF($A$2=$C$2,C164,IF($A$2=$D$2,D164,IF($A$2=#REF!,#REF!))))</f>
        <v>BATTERY DISPOSAL</v>
      </c>
      <c r="B164" s="72" t="s">
        <v>1487</v>
      </c>
      <c r="C164" s="72" t="s">
        <v>1527</v>
      </c>
      <c r="D164" s="72" t="s">
        <v>1472</v>
      </c>
    </row>
    <row r="165" spans="1:4">
      <c r="A165" s="77" t="str">
        <f>IF($A$2=$B$2,B165,IF($A$2=$C$2,C165,IF($A$2=$D$2,D165,IF($A$2=#REF!,#REF!))))</f>
        <v>Battery Type</v>
      </c>
      <c r="B165" s="72" t="s">
        <v>13</v>
      </c>
      <c r="C165" s="72" t="s">
        <v>351</v>
      </c>
      <c r="D165" s="72" t="s">
        <v>560</v>
      </c>
    </row>
    <row r="166" spans="1:4">
      <c r="A166" s="77" t="str">
        <f>IF($A$2=$B$2,B166,IF($A$2=$C$2,C166,IF($A$2=$D$2,D166,IF($A$2=#REF!,#REF!))))</f>
        <v xml:space="preserve">Battery Size </v>
      </c>
      <c r="B166" s="72" t="s">
        <v>349</v>
      </c>
      <c r="C166" s="72" t="s">
        <v>352</v>
      </c>
      <c r="D166" s="72" t="s">
        <v>561</v>
      </c>
    </row>
    <row r="167" spans="1:4">
      <c r="A167" s="77" t="str">
        <f>IF($A$2=$B$2,B167,IF($A$2=$C$2,C167,IF($A$2=$D$2,D167,IF($A$2=#REF!,#REF!))))</f>
        <v>Batteries Qty</v>
      </c>
      <c r="B167" s="72" t="s">
        <v>730</v>
      </c>
      <c r="C167" s="72" t="s">
        <v>354</v>
      </c>
      <c r="D167" s="72" t="s">
        <v>813</v>
      </c>
    </row>
    <row r="168" spans="1:4">
      <c r="A168" s="77" t="str">
        <f>IF($A$2=$B$2,B168,IF($A$2=$C$2,C168,IF($A$2=$D$2,D168,IF($A$2=#REF!,#REF!))))</f>
        <v>Weight (g) per Battery</v>
      </c>
      <c r="B168" s="72" t="s">
        <v>350</v>
      </c>
      <c r="C168" s="72" t="s">
        <v>353</v>
      </c>
      <c r="D168" s="72" t="s">
        <v>562</v>
      </c>
    </row>
    <row r="169" spans="1:4">
      <c r="A169" s="77" t="str">
        <f>IF($A$2=$B$2,B169,IF($A$2=$C$2,C169,IF($A$2=$D$2,D169,IF($A$2=#REF!,#REF!))))</f>
        <v>Battery Registration Number</v>
      </c>
      <c r="B169" s="72" t="s">
        <v>200</v>
      </c>
      <c r="C169" s="72" t="s">
        <v>592</v>
      </c>
      <c r="D169" s="72" t="s">
        <v>563</v>
      </c>
    </row>
    <row r="170" spans="1:4">
      <c r="A170" s="77" t="str">
        <f>IF($A$2=$B$2,B170,IF($A$2=$C$2,C170,IF($A$2=$D$2,D170,IF($A$2=#REF!,#REF!))))</f>
        <v>Type of Expiry</v>
      </c>
      <c r="B170" s="72" t="s">
        <v>15</v>
      </c>
      <c r="C170" s="72" t="s">
        <v>355</v>
      </c>
      <c r="D170" s="72" t="s">
        <v>564</v>
      </c>
    </row>
    <row r="171" spans="1:4">
      <c r="A171" s="77" t="str">
        <f>IF($A$2=$B$2,B171,IF($A$2=$C$2,C171,IF($A$2=$D$2,D171,IF($A$2=#REF!,#REF!))))</f>
        <v>Flash Point (°C)</v>
      </c>
      <c r="B171" s="72" t="s">
        <v>607</v>
      </c>
      <c r="C171" s="72" t="s">
        <v>593</v>
      </c>
      <c r="D171" s="72" t="s">
        <v>565</v>
      </c>
    </row>
    <row r="172" spans="1:4">
      <c r="A172" s="77" t="str">
        <f>IF($A$2=$B$2,B172,IF($A$2=$C$2,C172,IF($A$2=$D$2,D172,IF($A$2=#REF!,#REF!))))</f>
        <v>Lithium Batteries</v>
      </c>
      <c r="B172" s="72" t="s">
        <v>834</v>
      </c>
      <c r="C172" s="72" t="s">
        <v>811</v>
      </c>
      <c r="D172" s="72" t="s">
        <v>1473</v>
      </c>
    </row>
    <row r="173" spans="1:4">
      <c r="A173" s="77" t="str">
        <f>IF($A$2=$B$2,B173,IF($A$2=$C$2,C173,IF($A$2=$D$2,D173,IF($A$2=#REF!,#REF!))))</f>
        <v>Battery Type</v>
      </c>
      <c r="B173" s="72" t="s">
        <v>13</v>
      </c>
      <c r="C173" s="72" t="s">
        <v>717</v>
      </c>
      <c r="D173" s="72" t="s">
        <v>695</v>
      </c>
    </row>
    <row r="174" spans="1:4">
      <c r="A174" s="77" t="str">
        <f>IF($A$2=$B$2,B174,IF($A$2=$C$2,C174,IF($A$2=$D$2,D174,IF($A$2=#REF!,#REF!))))</f>
        <v>Construction</v>
      </c>
      <c r="B174" s="72" t="s">
        <v>691</v>
      </c>
      <c r="C174" s="72" t="s">
        <v>718</v>
      </c>
      <c r="D174" s="72" t="s">
        <v>696</v>
      </c>
    </row>
    <row r="175" spans="1:4">
      <c r="A175" s="77" t="str">
        <f>IF($A$2=$B$2,B175,IF($A$2=$C$2,C175,IF($A$2=$D$2,D175,IF($A$2=#REF!,#REF!))))</f>
        <v>Capacity</v>
      </c>
      <c r="B175" s="72" t="s">
        <v>692</v>
      </c>
      <c r="C175" s="72" t="s">
        <v>719</v>
      </c>
      <c r="D175" s="72" t="s">
        <v>697</v>
      </c>
    </row>
    <row r="176" spans="1:4">
      <c r="A176" s="77" t="str">
        <f>IF($A$2=$B$2,B176,IF($A$2=$C$2,C176,IF($A$2=$D$2,D176,IF($A$2=#REF!,#REF!))))</f>
        <v>Unit</v>
      </c>
      <c r="B176" s="72" t="s">
        <v>693</v>
      </c>
      <c r="C176" s="72" t="s">
        <v>720</v>
      </c>
      <c r="D176" s="72" t="s">
        <v>698</v>
      </c>
    </row>
    <row r="177" spans="1:4">
      <c r="A177" s="77" t="str">
        <f>IF($A$2=$B$2,B177,IF($A$2=$C$2,C177,IF($A$2=$D$2,D177,IF($A$2=#REF!,#REF!))))</f>
        <v>Weight (g)</v>
      </c>
      <c r="B177" s="72" t="s">
        <v>5</v>
      </c>
      <c r="C177" s="72" t="s">
        <v>301</v>
      </c>
      <c r="D177" s="72" t="s">
        <v>541</v>
      </c>
    </row>
    <row r="178" spans="1:4">
      <c r="A178" s="77" t="str">
        <f>IF($A$2=$B$2,B178,IF($A$2=$C$2,C178,IF($A$2=$D$2,D178,IF($A$2=#REF!,#REF!))))</f>
        <v>Enclosed Batteries/Cells</v>
      </c>
      <c r="B178" s="72" t="s">
        <v>732</v>
      </c>
      <c r="C178" s="72" t="s">
        <v>721</v>
      </c>
      <c r="D178" s="72" t="s">
        <v>699</v>
      </c>
    </row>
    <row r="179" spans="1:4">
      <c r="A179" s="77" t="str">
        <f>IF($A$2=$B$2,B179,IF($A$2=$C$2,C179,IF($A$2=$D$2,D179,IF($A$2=#REF!,#REF!))))</f>
        <v>Number of Batteries/Cells</v>
      </c>
      <c r="B179" s="72" t="s">
        <v>731</v>
      </c>
      <c r="C179" s="72" t="s">
        <v>354</v>
      </c>
      <c r="D179" s="72" t="s">
        <v>813</v>
      </c>
    </row>
    <row r="180" spans="1:4">
      <c r="A180" s="77" t="str">
        <f>IF($A$2=$B$2,B180,IF($A$2=$C$2,C180,IF($A$2=$D$2,D180,IF($A$2=#REF!,#REF!))))</f>
        <v>UN Number</v>
      </c>
      <c r="B180" s="72" t="s">
        <v>694</v>
      </c>
      <c r="C180" s="72" t="s">
        <v>722</v>
      </c>
      <c r="D180" s="72" t="s">
        <v>812</v>
      </c>
    </row>
    <row r="181" spans="1:4" ht="39">
      <c r="A181" s="77" t="str">
        <f>IF($A$2=$B$2,B181,IF($A$2=$C$2,C181,IF($A$2=$D$2,D181,IF($A$2=#REF!,#REF!))))</f>
        <v>Please send an MSDS if Harmful and/ or Hazardous for Final Use/Transport/Storage!</v>
      </c>
      <c r="B181" s="72" t="s">
        <v>569</v>
      </c>
      <c r="C181" s="72" t="s">
        <v>594</v>
      </c>
      <c r="D181" s="72" t="s">
        <v>566</v>
      </c>
    </row>
    <row r="182" spans="1:4">
      <c r="A182" s="77" t="str">
        <f>IF($A$2=$B$2,B182,IF($A$2=$C$2,C182,IF($A$2=$D$2,D182,IF($A$2=#REF!,#REF!))))</f>
        <v>Voltage</v>
      </c>
      <c r="B182" s="72" t="s">
        <v>1553</v>
      </c>
      <c r="C182" s="72" t="s">
        <v>1632</v>
      </c>
      <c r="D182" s="72" t="s">
        <v>1595</v>
      </c>
    </row>
    <row r="183" spans="1:4">
      <c r="A183" s="77" t="str">
        <f>IF($A$2=$B$2,B183,IF($A$2=$C$2,C183,IF($A$2=$D$2,D183,IF($A$2=#REF!,#REF!))))</f>
        <v>mAh</v>
      </c>
      <c r="B183" s="72" t="s">
        <v>1554</v>
      </c>
      <c r="C183" s="72" t="s">
        <v>1554</v>
      </c>
      <c r="D183" s="72" t="s">
        <v>1554</v>
      </c>
    </row>
    <row r="184" spans="1:4">
      <c r="A184" s="77" t="str">
        <f>IF($A$2=$B$2,B184,IF($A$2=$C$2,C184,IF($A$2=$D$2,D184,IF($A$2=#REF!,#REF!))))</f>
        <v>Wh (Lithium Ion)</v>
      </c>
      <c r="B184" s="72" t="s">
        <v>1652</v>
      </c>
      <c r="C184" s="72" t="s">
        <v>1654</v>
      </c>
      <c r="D184" s="72" t="s">
        <v>1596</v>
      </c>
    </row>
    <row r="185" spans="1:4">
      <c r="A185" s="77" t="str">
        <f>IF($A$2=$B$2,B185,IF($A$2=$C$2,C185,IF($A$2=$D$2,D185,IF($A$2=#REF!,#REF!))))</f>
        <v>mg (Lithium Metal)</v>
      </c>
      <c r="B185" s="72" t="s">
        <v>1653</v>
      </c>
      <c r="C185" s="72" t="s">
        <v>1655</v>
      </c>
      <c r="D185" s="72" t="s">
        <v>1633</v>
      </c>
    </row>
    <row r="186" spans="1:4">
      <c r="A186" s="75" t="s">
        <v>608</v>
      </c>
      <c r="B186" s="79"/>
      <c r="C186" s="79"/>
      <c r="D186" s="79"/>
    </row>
    <row r="187" spans="1:4" ht="43.5">
      <c r="A187" s="77" t="str">
        <f t="shared" ref="A187:A196" si="5">IF($A$2=$B$2,B187,IF($A$2=$C$2,C187,IF($A$2=$D$2,D187)))</f>
        <v>GTIN NUMBER (Enter every available combination of Style/Option/Colour (if applicable) and list the respective assigned GTIN Numbers)</v>
      </c>
      <c r="B187" s="72" t="s">
        <v>1032</v>
      </c>
      <c r="C187" s="72" t="s">
        <v>637</v>
      </c>
      <c r="D187" s="72" t="s">
        <v>641</v>
      </c>
    </row>
    <row r="188" spans="1:4">
      <c r="A188" s="77" t="str">
        <f t="shared" si="5"/>
        <v>QVC SKU</v>
      </c>
      <c r="B188" s="72" t="s">
        <v>2178</v>
      </c>
      <c r="C188" s="72" t="s">
        <v>2179</v>
      </c>
      <c r="D188" s="72" t="s">
        <v>2180</v>
      </c>
    </row>
    <row r="189" spans="1:4">
      <c r="A189" s="77" t="str">
        <f t="shared" si="5"/>
        <v>Colour</v>
      </c>
      <c r="B189" s="72" t="s">
        <v>208</v>
      </c>
      <c r="C189" s="72" t="s">
        <v>358</v>
      </c>
      <c r="D189" s="72" t="s">
        <v>567</v>
      </c>
    </row>
    <row r="190" spans="1:4">
      <c r="A190" s="77" t="str">
        <f t="shared" si="5"/>
        <v>SIZE</v>
      </c>
      <c r="B190" s="72" t="s">
        <v>209</v>
      </c>
      <c r="C190" s="72" t="s">
        <v>294</v>
      </c>
      <c r="D190" s="72" t="s">
        <v>537</v>
      </c>
    </row>
    <row r="191" spans="1:4">
      <c r="A191" s="77" t="str">
        <f t="shared" si="5"/>
        <v>GTIN Number</v>
      </c>
      <c r="B191" s="72" t="s">
        <v>1024</v>
      </c>
      <c r="C191" s="72" t="s">
        <v>1025</v>
      </c>
      <c r="D191" s="72" t="s">
        <v>1026</v>
      </c>
    </row>
    <row r="192" spans="1:4">
      <c r="A192" s="77" t="str">
        <f t="shared" si="5"/>
        <v>Type</v>
      </c>
      <c r="B192" s="72" t="s">
        <v>232</v>
      </c>
      <c r="C192" s="72" t="s">
        <v>1027</v>
      </c>
      <c r="D192" s="72" t="s">
        <v>1028</v>
      </c>
    </row>
    <row r="193" spans="1:4">
      <c r="A193" s="77" t="str">
        <f t="shared" si="5"/>
        <v>GTIN verification</v>
      </c>
      <c r="B193" s="72" t="s">
        <v>1029</v>
      </c>
      <c r="C193" s="72" t="s">
        <v>1030</v>
      </c>
      <c r="D193" s="72" t="s">
        <v>1031</v>
      </c>
    </row>
    <row r="194" spans="1:4">
      <c r="A194" s="77" t="str">
        <f t="shared" si="5"/>
        <v>SPF</v>
      </c>
      <c r="B194" s="83" t="s">
        <v>1072</v>
      </c>
      <c r="C194" s="83" t="s">
        <v>1073</v>
      </c>
      <c r="D194" s="83" t="s">
        <v>1474</v>
      </c>
    </row>
    <row r="195" spans="1:4">
      <c r="A195" s="77" t="str">
        <f t="shared" si="5"/>
        <v>CPNP number</v>
      </c>
      <c r="B195" s="83" t="s">
        <v>1074</v>
      </c>
      <c r="C195" s="83" t="s">
        <v>1075</v>
      </c>
      <c r="D195" s="83" t="s">
        <v>1076</v>
      </c>
    </row>
    <row r="196" spans="1:4">
      <c r="A196" s="77" t="str">
        <f t="shared" si="5"/>
        <v>Made in (reported on the product)</v>
      </c>
      <c r="B196" s="84" t="s">
        <v>461</v>
      </c>
      <c r="C196" s="84" t="s">
        <v>815</v>
      </c>
      <c r="D196" s="84" t="s">
        <v>842</v>
      </c>
    </row>
    <row r="197" spans="1:4">
      <c r="A197" s="75" t="s">
        <v>1340</v>
      </c>
      <c r="B197" s="79"/>
      <c r="C197" s="79"/>
      <c r="D197" s="79"/>
    </row>
    <row r="198" spans="1:4" ht="15" thickBot="1">
      <c r="A198" s="77" t="str">
        <f t="shared" ref="A198:A230" si="6">IF($A$2=$B$2,B198,IF($A$2=$C$2,C198,IF($A$2=$D$2,D198)))</f>
        <v>QVC Economic Role</v>
      </c>
      <c r="B198" s="72" t="s">
        <v>1064</v>
      </c>
      <c r="C198" s="72" t="s">
        <v>1566</v>
      </c>
      <c r="D198" s="72" t="s">
        <v>1475</v>
      </c>
    </row>
    <row r="199" spans="1:4" ht="15" thickBot="1">
      <c r="A199" s="77" t="str">
        <f t="shared" si="6"/>
        <v>UK address/Responsible Person in UK</v>
      </c>
      <c r="B199" s="141" t="s">
        <v>2258</v>
      </c>
      <c r="C199" s="72"/>
      <c r="D199" s="72"/>
    </row>
    <row r="200" spans="1:4">
      <c r="A200" s="77" t="str">
        <f t="shared" si="6"/>
        <v>European address/Responsible Person in Europe</v>
      </c>
      <c r="B200" s="72" t="s">
        <v>2256</v>
      </c>
      <c r="C200" s="72" t="s">
        <v>2167</v>
      </c>
      <c r="D200" s="72" t="s">
        <v>2257</v>
      </c>
    </row>
    <row r="201" spans="1:4">
      <c r="A201" s="77" t="str">
        <f t="shared" si="6"/>
        <v>EU Representative appointed by Vendor</v>
      </c>
      <c r="B201" s="72" t="s">
        <v>1341</v>
      </c>
      <c r="C201" s="72" t="s">
        <v>1567</v>
      </c>
      <c r="D201" s="72" t="s">
        <v>1476</v>
      </c>
    </row>
    <row r="202" spans="1:4">
      <c r="A202" s="77" t="str">
        <f t="shared" si="6"/>
        <v>Manufacturer</v>
      </c>
      <c r="B202" s="84" t="s">
        <v>1345</v>
      </c>
      <c r="C202" s="84" t="s">
        <v>1568</v>
      </c>
      <c r="D202" s="84" t="s">
        <v>1477</v>
      </c>
    </row>
    <row r="203" spans="1:4">
      <c r="A203" s="77" t="str">
        <f t="shared" si="6"/>
        <v>Product Certifications</v>
      </c>
      <c r="B203" s="84" t="s">
        <v>1912</v>
      </c>
      <c r="C203" s="106" t="s">
        <v>1913</v>
      </c>
      <c r="D203" s="106" t="s">
        <v>1914</v>
      </c>
    </row>
    <row r="204" spans="1:4">
      <c r="A204" s="77" t="str">
        <f t="shared" si="6"/>
        <v>Certification Type (e.g. OEKO-TEX® Standard 100)</v>
      </c>
      <c r="B204" s="84" t="s">
        <v>1915</v>
      </c>
      <c r="C204" s="106" t="s">
        <v>1916</v>
      </c>
      <c r="D204" s="106" t="s">
        <v>1998</v>
      </c>
    </row>
    <row r="205" spans="1:4">
      <c r="A205" s="77" t="str">
        <f t="shared" si="6"/>
        <v>Certification number</v>
      </c>
      <c r="B205" s="84" t="s">
        <v>1602</v>
      </c>
      <c r="C205" s="84" t="s">
        <v>1604</v>
      </c>
      <c r="D205" s="84" t="s">
        <v>1606</v>
      </c>
    </row>
    <row r="206" spans="1:4">
      <c r="A206" s="77" t="str">
        <f t="shared" si="6"/>
        <v>Certification expiry date</v>
      </c>
      <c r="B206" s="84" t="s">
        <v>1603</v>
      </c>
      <c r="C206" s="84" t="s">
        <v>1605</v>
      </c>
      <c r="D206" s="84" t="s">
        <v>1607</v>
      </c>
    </row>
    <row r="207" spans="1:4">
      <c r="A207" s="77" t="str">
        <f t="shared" si="6"/>
        <v>QVC Economic Role</v>
      </c>
      <c r="B207" s="105" t="s">
        <v>1064</v>
      </c>
      <c r="C207" s="106" t="s">
        <v>1928</v>
      </c>
      <c r="D207" s="106" t="s">
        <v>1475</v>
      </c>
    </row>
    <row r="208" spans="1:4">
      <c r="A208" s="77" t="str">
        <f t="shared" si="6"/>
        <v>Responsible Person in Europe</v>
      </c>
      <c r="B208" s="105" t="s">
        <v>1351</v>
      </c>
      <c r="C208" s="105" t="s">
        <v>1351</v>
      </c>
      <c r="D208" s="105" t="s">
        <v>1351</v>
      </c>
    </row>
    <row r="209" spans="1:4">
      <c r="A209" s="77" t="str">
        <f t="shared" si="6"/>
        <v>EU Representative appointed by Vendor</v>
      </c>
      <c r="B209" s="105" t="s">
        <v>1341</v>
      </c>
      <c r="C209" s="106" t="s">
        <v>1929</v>
      </c>
      <c r="D209" s="106" t="s">
        <v>1999</v>
      </c>
    </row>
    <row r="210" spans="1:4">
      <c r="A210" s="77" t="str">
        <f t="shared" si="6"/>
        <v>Made in (reported on the product)</v>
      </c>
      <c r="B210" s="84" t="s">
        <v>461</v>
      </c>
      <c r="C210" s="84" t="s">
        <v>815</v>
      </c>
      <c r="D210" s="84" t="s">
        <v>842</v>
      </c>
    </row>
    <row r="211" spans="1:4">
      <c r="A211" s="77" t="str">
        <f t="shared" si="6"/>
        <v>Product Labelling</v>
      </c>
      <c r="B211" s="84" t="s">
        <v>1713</v>
      </c>
      <c r="C211" s="106" t="s">
        <v>2000</v>
      </c>
      <c r="D211" s="106" t="s">
        <v>2001</v>
      </c>
    </row>
    <row r="212" spans="1:4">
      <c r="A212" s="77" t="str">
        <f t="shared" si="6"/>
        <v xml:space="preserve">Shoe width fit </v>
      </c>
      <c r="B212" s="84" t="s">
        <v>2002</v>
      </c>
      <c r="C212" s="106" t="s">
        <v>2003</v>
      </c>
      <c r="D212" s="106" t="s">
        <v>2004</v>
      </c>
    </row>
    <row r="213" spans="1:4">
      <c r="A213" s="77" t="str">
        <f t="shared" si="6"/>
        <v>Fitting guide for customer</v>
      </c>
      <c r="B213" s="84" t="s">
        <v>1714</v>
      </c>
      <c r="C213" s="106" t="s">
        <v>2007</v>
      </c>
      <c r="D213" s="106" t="s">
        <v>2008</v>
      </c>
    </row>
    <row r="214" spans="1:4">
      <c r="A214" s="77" t="str">
        <f t="shared" si="6"/>
        <v>Shoe Last</v>
      </c>
      <c r="B214" s="84" t="s">
        <v>1715</v>
      </c>
      <c r="C214" s="106" t="s">
        <v>2005</v>
      </c>
      <c r="D214" s="106" t="s">
        <v>2006</v>
      </c>
    </row>
    <row r="215" spans="1:4">
      <c r="A215" s="77" t="str">
        <f t="shared" si="6"/>
        <v>Leaflets included? (Y/N) (bounce backs not permitted)</v>
      </c>
      <c r="B215" s="84" t="s">
        <v>1350</v>
      </c>
      <c r="C215" s="106" t="s">
        <v>2009</v>
      </c>
      <c r="D215" s="106" t="s">
        <v>2010</v>
      </c>
    </row>
    <row r="216" spans="1:4">
      <c r="A216" s="77" t="str">
        <f t="shared" si="6"/>
        <v>Gift box included Y/N</v>
      </c>
      <c r="B216" s="84" t="s">
        <v>198</v>
      </c>
      <c r="C216" s="106" t="s">
        <v>2011</v>
      </c>
      <c r="D216" s="106" t="s">
        <v>2012</v>
      </c>
    </row>
    <row r="217" spans="1:4">
      <c r="A217" s="77" t="str">
        <f t="shared" si="6"/>
        <v>Dust bag (Y/N)</v>
      </c>
      <c r="B217" s="84" t="s">
        <v>2153</v>
      </c>
      <c r="C217" s="106" t="s">
        <v>2154</v>
      </c>
      <c r="D217" s="106" t="s">
        <v>2013</v>
      </c>
    </row>
    <row r="218" spans="1:4">
      <c r="A218" s="77" t="str">
        <f t="shared" si="6"/>
        <v>Product Specification Card</v>
      </c>
      <c r="B218" s="105" t="s">
        <v>210</v>
      </c>
      <c r="C218" s="105" t="s">
        <v>274</v>
      </c>
      <c r="D218" s="105" t="s">
        <v>210</v>
      </c>
    </row>
    <row r="219" spans="1:4" ht="43.5">
      <c r="A219" s="77" t="str">
        <f t="shared" si="6"/>
        <v>Use only second care label if instructions are different within one item! 
i.e. jacket with detachable fake fur collar</v>
      </c>
      <c r="B219" s="105" t="s">
        <v>1716</v>
      </c>
      <c r="C219" s="105" t="s">
        <v>1717</v>
      </c>
      <c r="D219" s="105" t="s">
        <v>1718</v>
      </c>
    </row>
    <row r="220" spans="1:4">
      <c r="A220" s="77" t="str">
        <f t="shared" si="6"/>
        <v>CARE INSTRUCTION</v>
      </c>
      <c r="B220" s="105" t="s">
        <v>1719</v>
      </c>
      <c r="C220" s="105" t="s">
        <v>1720</v>
      </c>
      <c r="D220" s="105" t="s">
        <v>1721</v>
      </c>
    </row>
    <row r="221" spans="1:4">
      <c r="A221" s="77" t="str">
        <f t="shared" si="6"/>
        <v>Material Composition Textiles</v>
      </c>
      <c r="B221" s="105" t="s">
        <v>1722</v>
      </c>
      <c r="C221" s="105" t="s">
        <v>1723</v>
      </c>
      <c r="D221" s="105" t="s">
        <v>1724</v>
      </c>
    </row>
    <row r="222" spans="1:4">
      <c r="A222" s="77" t="str">
        <f t="shared" si="6"/>
        <v>describe component</v>
      </c>
      <c r="B222" s="105" t="s">
        <v>1725</v>
      </c>
      <c r="C222" s="105" t="s">
        <v>1726</v>
      </c>
      <c r="D222" s="105" t="s">
        <v>1727</v>
      </c>
    </row>
    <row r="223" spans="1:4">
      <c r="A223" s="77" t="str">
        <f t="shared" si="6"/>
        <v>Additional_Care_Instruction</v>
      </c>
      <c r="B223" s="105" t="s">
        <v>4310</v>
      </c>
      <c r="C223" s="105" t="s">
        <v>1728</v>
      </c>
      <c r="D223" s="105" t="s">
        <v>4311</v>
      </c>
    </row>
    <row r="224" spans="1:4">
      <c r="A224" s="77" t="str">
        <f t="shared" si="6"/>
        <v>Shoulder</v>
      </c>
      <c r="B224" s="105" t="s">
        <v>1729</v>
      </c>
      <c r="C224" s="105" t="s">
        <v>1730</v>
      </c>
      <c r="D224" s="105" t="s">
        <v>1731</v>
      </c>
    </row>
    <row r="225" spans="1:4">
      <c r="A225" s="77" t="str">
        <f t="shared" si="6"/>
        <v>Chest/Bust</v>
      </c>
      <c r="B225" s="105" t="s">
        <v>1732</v>
      </c>
      <c r="C225" s="105" t="s">
        <v>1733</v>
      </c>
      <c r="D225" s="105" t="s">
        <v>1734</v>
      </c>
    </row>
    <row r="226" spans="1:4">
      <c r="A226" s="77" t="str">
        <f t="shared" si="6"/>
        <v>Waist</v>
      </c>
      <c r="B226" s="105" t="s">
        <v>1735</v>
      </c>
      <c r="C226" s="105" t="s">
        <v>1736</v>
      </c>
      <c r="D226" s="105" t="s">
        <v>1737</v>
      </c>
    </row>
    <row r="227" spans="1:4">
      <c r="A227" s="77" t="str">
        <f t="shared" si="6"/>
        <v>Hip</v>
      </c>
      <c r="B227" s="105" t="s">
        <v>1738</v>
      </c>
      <c r="C227" s="105" t="s">
        <v>1739</v>
      </c>
      <c r="D227" s="105" t="s">
        <v>1740</v>
      </c>
    </row>
    <row r="228" spans="1:4">
      <c r="A228" s="77" t="str">
        <f t="shared" si="6"/>
        <v>Length</v>
      </c>
      <c r="B228" s="105" t="s">
        <v>1741</v>
      </c>
      <c r="C228" s="105" t="s">
        <v>1742</v>
      </c>
      <c r="D228" s="105" t="s">
        <v>1743</v>
      </c>
    </row>
    <row r="229" spans="1:4">
      <c r="A229" s="77" t="str">
        <f t="shared" si="6"/>
        <v>Sleeve length</v>
      </c>
      <c r="B229" s="105" t="s">
        <v>1744</v>
      </c>
      <c r="C229" s="105" t="s">
        <v>1745</v>
      </c>
      <c r="D229" s="105" t="s">
        <v>1746</v>
      </c>
    </row>
    <row r="230" spans="1:4">
      <c r="A230" s="77" t="str">
        <f t="shared" si="6"/>
        <v>Sweep</v>
      </c>
      <c r="B230" s="105" t="s">
        <v>1747</v>
      </c>
      <c r="C230" s="105" t="s">
        <v>1748</v>
      </c>
      <c r="D230" s="105" t="s">
        <v>1749</v>
      </c>
    </row>
    <row r="231" spans="1:4">
      <c r="A231" s="77" t="str">
        <f t="shared" ref="A231:A262" si="7">IF($A$2=$B$2,B231,IF($A$2=$C$2,C231,IF($A$2=$D$2,D231)))</f>
        <v>In Seam</v>
      </c>
      <c r="B231" s="105" t="s">
        <v>1750</v>
      </c>
      <c r="C231" s="105" t="s">
        <v>1751</v>
      </c>
      <c r="D231" s="105" t="s">
        <v>1752</v>
      </c>
    </row>
    <row r="232" spans="1:4">
      <c r="A232" s="77" t="str">
        <f t="shared" si="7"/>
        <v>Out Seam</v>
      </c>
      <c r="B232" s="105" t="s">
        <v>1753</v>
      </c>
      <c r="C232" s="105" t="s">
        <v>1754</v>
      </c>
      <c r="D232" s="105" t="s">
        <v>1755</v>
      </c>
    </row>
    <row r="233" spans="1:4">
      <c r="A233" s="77" t="str">
        <f t="shared" si="7"/>
        <v>Apparel</v>
      </c>
      <c r="B233" s="105" t="s">
        <v>1680</v>
      </c>
      <c r="C233" s="105" t="s">
        <v>1681</v>
      </c>
      <c r="D233" s="105" t="s">
        <v>1682</v>
      </c>
    </row>
    <row r="234" spans="1:4">
      <c r="A234" s="77" t="str">
        <f t="shared" si="7"/>
        <v>MEASUREMENT CHART please state all measurements in cm</v>
      </c>
      <c r="B234" s="105" t="s">
        <v>1756</v>
      </c>
      <c r="C234" s="105" t="s">
        <v>1757</v>
      </c>
      <c r="D234" s="105" t="s">
        <v>1758</v>
      </c>
    </row>
    <row r="235" spans="1:4">
      <c r="A235" s="77" t="str">
        <f t="shared" si="7"/>
        <v>MEASUREMENT CHART</v>
      </c>
      <c r="B235" s="105" t="s">
        <v>1759</v>
      </c>
      <c r="C235" s="105" t="s">
        <v>1760</v>
      </c>
      <c r="D235" s="105" t="s">
        <v>1758</v>
      </c>
    </row>
    <row r="236" spans="1:4">
      <c r="A236" s="77" t="str">
        <f t="shared" si="7"/>
        <v>Footwear</v>
      </c>
      <c r="B236" s="105" t="s">
        <v>1761</v>
      </c>
      <c r="C236" s="105" t="s">
        <v>1762</v>
      </c>
      <c r="D236" s="105" t="s">
        <v>1685</v>
      </c>
    </row>
    <row r="237" spans="1:4">
      <c r="A237" s="77" t="str">
        <f t="shared" si="7"/>
        <v>MEASUREMENT CHART please state all measurements in cm</v>
      </c>
      <c r="B237" s="105" t="s">
        <v>1756</v>
      </c>
      <c r="C237" s="105" t="s">
        <v>1763</v>
      </c>
      <c r="D237" s="105" t="s">
        <v>1758</v>
      </c>
    </row>
    <row r="238" spans="1:4">
      <c r="A238" s="77" t="str">
        <f t="shared" si="7"/>
        <v>MATERIAL COMPOSITION</v>
      </c>
      <c r="B238" s="105" t="s">
        <v>1764</v>
      </c>
      <c r="C238" s="105" t="s">
        <v>1765</v>
      </c>
      <c r="D238" s="105" t="s">
        <v>1766</v>
      </c>
    </row>
    <row r="239" spans="1:4">
      <c r="A239" s="77" t="str">
        <f t="shared" si="7"/>
        <v>Height of Boot</v>
      </c>
      <c r="B239" s="105" t="s">
        <v>1767</v>
      </c>
      <c r="C239" s="105" t="s">
        <v>1768</v>
      </c>
      <c r="D239" s="105" t="s">
        <v>1769</v>
      </c>
    </row>
    <row r="240" spans="1:4">
      <c r="A240" s="77" t="str">
        <f t="shared" si="7"/>
        <v>Opening circumference</v>
      </c>
      <c r="B240" s="105" t="s">
        <v>1770</v>
      </c>
      <c r="C240" s="105" t="s">
        <v>1771</v>
      </c>
      <c r="D240" s="105" t="s">
        <v>1772</v>
      </c>
    </row>
    <row r="241" spans="1:4">
      <c r="A241" s="77" t="str">
        <f t="shared" si="7"/>
        <v>Heel Height</v>
      </c>
      <c r="B241" s="105" t="s">
        <v>1773</v>
      </c>
      <c r="C241" s="105" t="s">
        <v>1774</v>
      </c>
      <c r="D241" s="105" t="s">
        <v>1775</v>
      </c>
    </row>
    <row r="242" spans="1:4">
      <c r="A242" s="77" t="str">
        <f t="shared" si="7"/>
        <v>Plateau Height (CM)</v>
      </c>
      <c r="B242" s="105" t="s">
        <v>1776</v>
      </c>
      <c r="C242" s="105" t="s">
        <v>1777</v>
      </c>
      <c r="D242" s="105" t="s">
        <v>1778</v>
      </c>
    </row>
    <row r="243" spans="1:4">
      <c r="A243" s="77" t="str">
        <f t="shared" si="7"/>
        <v>Sole Material Composition</v>
      </c>
      <c r="B243" s="105" t="s">
        <v>1779</v>
      </c>
      <c r="C243" s="105" t="s">
        <v>2152</v>
      </c>
      <c r="D243" s="105" t="s">
        <v>1780</v>
      </c>
    </row>
    <row r="244" spans="1:4">
      <c r="A244" s="77" t="str">
        <f t="shared" si="7"/>
        <v>Pictogram 1</v>
      </c>
      <c r="B244" s="105" t="s">
        <v>1781</v>
      </c>
      <c r="C244" s="105" t="s">
        <v>1782</v>
      </c>
      <c r="D244" s="105" t="s">
        <v>1783</v>
      </c>
    </row>
    <row r="245" spans="1:4">
      <c r="A245" s="77" t="str">
        <f t="shared" si="7"/>
        <v>Pictogram 2</v>
      </c>
      <c r="B245" s="105" t="s">
        <v>1784</v>
      </c>
      <c r="C245" s="105" t="s">
        <v>1785</v>
      </c>
      <c r="D245" s="105" t="s">
        <v>1786</v>
      </c>
    </row>
    <row r="246" spans="1:4">
      <c r="A246" s="77" t="str">
        <f t="shared" si="7"/>
        <v>Pictogram 3</v>
      </c>
      <c r="B246" s="105" t="s">
        <v>1787</v>
      </c>
      <c r="C246" s="105" t="s">
        <v>1788</v>
      </c>
      <c r="D246" s="105" t="s">
        <v>1789</v>
      </c>
    </row>
    <row r="247" spans="1:4">
      <c r="A247" s="77" t="str">
        <f t="shared" si="7"/>
        <v>Outer</v>
      </c>
      <c r="B247" s="105" t="s">
        <v>1790</v>
      </c>
      <c r="C247" s="105" t="s">
        <v>1791</v>
      </c>
      <c r="D247" s="105" t="s">
        <v>1792</v>
      </c>
    </row>
    <row r="248" spans="1:4">
      <c r="A248" s="77" t="str">
        <f t="shared" si="7"/>
        <v>Inner</v>
      </c>
      <c r="B248" s="105" t="s">
        <v>1793</v>
      </c>
      <c r="C248" s="105" t="s">
        <v>1794</v>
      </c>
      <c r="D248" s="105" t="s">
        <v>1795</v>
      </c>
    </row>
    <row r="249" spans="1:4">
      <c r="A249" s="77" t="str">
        <f t="shared" si="7"/>
        <v>Sole</v>
      </c>
      <c r="B249" s="105" t="s">
        <v>1796</v>
      </c>
      <c r="C249" s="105" t="s">
        <v>1797</v>
      </c>
      <c r="D249" s="105" t="s">
        <v>1798</v>
      </c>
    </row>
    <row r="250" spans="1:4">
      <c r="A250" s="77" t="str">
        <f t="shared" si="7"/>
        <v>Shoe above Ankle ? (Y/N)</v>
      </c>
      <c r="B250" s="105" t="s">
        <v>1799</v>
      </c>
      <c r="C250" s="107" t="s">
        <v>1800</v>
      </c>
      <c r="D250" s="117" t="s">
        <v>2014</v>
      </c>
    </row>
    <row r="251" spans="1:4">
      <c r="A251" s="77" t="str">
        <f t="shared" si="7"/>
        <v>Bags and Accessories</v>
      </c>
      <c r="B251" s="105" t="s">
        <v>1801</v>
      </c>
      <c r="C251" s="105" t="s">
        <v>1802</v>
      </c>
      <c r="D251" s="105" t="s">
        <v>1803</v>
      </c>
    </row>
    <row r="252" spans="1:4">
      <c r="A252" s="77" t="str">
        <f t="shared" si="7"/>
        <v>Material Composition</v>
      </c>
      <c r="B252" s="105" t="s">
        <v>570</v>
      </c>
      <c r="C252" s="105" t="s">
        <v>1804</v>
      </c>
      <c r="D252" s="105" t="s">
        <v>1805</v>
      </c>
    </row>
    <row r="253" spans="1:4">
      <c r="A253" s="77" t="str">
        <f t="shared" si="7"/>
        <v>Straps</v>
      </c>
      <c r="B253" s="105" t="s">
        <v>1806</v>
      </c>
      <c r="C253" s="105" t="s">
        <v>1807</v>
      </c>
      <c r="D253" s="105" t="s">
        <v>1808</v>
      </c>
    </row>
    <row r="254" spans="1:4">
      <c r="A254" s="77" t="str">
        <f t="shared" si="7"/>
        <v>Trim</v>
      </c>
      <c r="B254" s="105" t="s">
        <v>1809</v>
      </c>
      <c r="C254" s="105" t="s">
        <v>1810</v>
      </c>
      <c r="D254" s="105" t="s">
        <v>1811</v>
      </c>
    </row>
    <row r="255" spans="1:4">
      <c r="A255" s="77" t="str">
        <f t="shared" si="7"/>
        <v>Outer</v>
      </c>
      <c r="B255" s="105" t="s">
        <v>1790</v>
      </c>
      <c r="C255" s="105" t="s">
        <v>1812</v>
      </c>
      <c r="D255" s="105" t="s">
        <v>1792</v>
      </c>
    </row>
    <row r="256" spans="1:4">
      <c r="A256" s="77" t="str">
        <f t="shared" si="7"/>
        <v>Base</v>
      </c>
      <c r="B256" s="105" t="s">
        <v>1813</v>
      </c>
      <c r="C256" s="105" t="s">
        <v>1813</v>
      </c>
      <c r="D256" s="105" t="s">
        <v>1814</v>
      </c>
    </row>
    <row r="257" spans="1:4">
      <c r="A257" s="77" t="str">
        <f t="shared" si="7"/>
        <v>Lining</v>
      </c>
      <c r="B257" s="105" t="s">
        <v>1815</v>
      </c>
      <c r="C257" s="105" t="s">
        <v>1816</v>
      </c>
      <c r="D257" s="105" t="s">
        <v>1817</v>
      </c>
    </row>
    <row r="258" spans="1:4">
      <c r="A258" s="77" t="str">
        <f t="shared" si="7"/>
        <v>Home Textile</v>
      </c>
      <c r="B258" s="105" t="s">
        <v>1686</v>
      </c>
      <c r="C258" s="105" t="s">
        <v>1687</v>
      </c>
      <c r="D258" s="105" t="s">
        <v>2061</v>
      </c>
    </row>
    <row r="259" spans="1:4">
      <c r="A259" s="77" t="str">
        <f t="shared" si="7"/>
        <v>Fill weight</v>
      </c>
      <c r="B259" s="105" t="s">
        <v>1917</v>
      </c>
      <c r="C259" s="107" t="s">
        <v>2015</v>
      </c>
      <c r="D259" s="117" t="s">
        <v>2016</v>
      </c>
    </row>
    <row r="260" spans="1:4">
      <c r="A260" s="77" t="str">
        <f t="shared" si="7"/>
        <v>Fill type</v>
      </c>
      <c r="B260" s="105" t="s">
        <v>1918</v>
      </c>
      <c r="C260" s="107" t="s">
        <v>2017</v>
      </c>
      <c r="D260" s="117" t="s">
        <v>2018</v>
      </c>
    </row>
    <row r="261" spans="1:4">
      <c r="A261" s="77" t="str">
        <f t="shared" si="7"/>
        <v>Thread count</v>
      </c>
      <c r="B261" s="105" t="s">
        <v>1919</v>
      </c>
      <c r="C261" s="107" t="s">
        <v>2019</v>
      </c>
      <c r="D261" s="117" t="s">
        <v>2020</v>
      </c>
    </row>
    <row r="262" spans="1:4">
      <c r="A262" s="77" t="str">
        <f t="shared" si="7"/>
        <v>Fabric weight (g/m²)</v>
      </c>
      <c r="B262" s="105" t="s">
        <v>2021</v>
      </c>
      <c r="C262" s="107" t="s">
        <v>2022</v>
      </c>
      <c r="D262" s="117" t="s">
        <v>2023</v>
      </c>
    </row>
    <row r="263" spans="1:4">
      <c r="A263" s="77" t="str">
        <f>IF($A$2=$B$2,B263,IF($A$2=$C$2,C263,IF($A$2=$D$2,D263)))</f>
        <v>Fastening</v>
      </c>
      <c r="B263" s="105" t="s">
        <v>1920</v>
      </c>
      <c r="C263" s="107" t="s">
        <v>2073</v>
      </c>
      <c r="D263" s="117" t="s">
        <v>2024</v>
      </c>
    </row>
    <row r="264" spans="1:4">
      <c r="A264" s="77" t="str">
        <f>IF($A$2=$B$2,B264,IF($A$2=$C$2,C264,IF($A$2=$D$2,D264)))</f>
        <v>Removable cover</v>
      </c>
      <c r="B264" s="105" t="s">
        <v>2025</v>
      </c>
      <c r="C264" s="107" t="s">
        <v>2026</v>
      </c>
      <c r="D264" s="117" t="s">
        <v>2168</v>
      </c>
    </row>
    <row r="265" spans="1:4">
      <c r="A265" s="77" t="str">
        <f>IF($A$2=$B$2,B265,IF($A$2=$C$2,C265,IF($A$2=$D$2,D265)))</f>
        <v>Apparel and Accessories</v>
      </c>
      <c r="B265" s="125" t="s">
        <v>4237</v>
      </c>
      <c r="C265" s="107" t="s">
        <v>2166</v>
      </c>
      <c r="D265" s="118" t="s">
        <v>4238</v>
      </c>
    </row>
    <row r="266" spans="1:4">
      <c r="A266" s="75" t="str">
        <f>IF($A$2=$B$2,B266,IF($A$2=$C$2,C266,IF($A$2=$D$2,D266)))</f>
        <v>IMAGES</v>
      </c>
      <c r="B266" s="79" t="s">
        <v>1923</v>
      </c>
      <c r="C266" s="79" t="s">
        <v>1924</v>
      </c>
      <c r="D266" s="79" t="s">
        <v>2115</v>
      </c>
    </row>
    <row r="267" spans="1:4">
      <c r="A267" s="77" t="str">
        <f t="shared" ref="A267:A272" si="8">IF($A$2=$B$2,B267,IF($A$2=$C$2,C267,IF($A$2=$D$2,D267)))</f>
        <v>Front / Upper side</v>
      </c>
      <c r="B267" s="84" t="s">
        <v>2027</v>
      </c>
      <c r="C267" s="106" t="s">
        <v>2028</v>
      </c>
      <c r="D267" s="106" t="s">
        <v>2029</v>
      </c>
    </row>
    <row r="268" spans="1:4">
      <c r="A268" s="77" t="str">
        <f t="shared" si="8"/>
        <v>Back / lower side</v>
      </c>
      <c r="B268" s="84" t="s">
        <v>2030</v>
      </c>
      <c r="C268" s="106" t="s">
        <v>2031</v>
      </c>
      <c r="D268" s="106" t="s">
        <v>2032</v>
      </c>
    </row>
    <row r="269" spans="1:4">
      <c r="A269" s="77" t="str">
        <f t="shared" si="8"/>
        <v>Side</v>
      </c>
      <c r="B269" s="105" t="s">
        <v>1925</v>
      </c>
      <c r="C269" s="106" t="s">
        <v>2033</v>
      </c>
      <c r="D269" s="106" t="s">
        <v>2034</v>
      </c>
    </row>
    <row r="270" spans="1:4">
      <c r="A270" s="77" t="str">
        <f t="shared" si="8"/>
        <v>Details</v>
      </c>
      <c r="B270" s="105" t="s">
        <v>1926</v>
      </c>
      <c r="C270" s="106" t="s">
        <v>2035</v>
      </c>
      <c r="D270" s="106" t="s">
        <v>1926</v>
      </c>
    </row>
    <row r="271" spans="1:4">
      <c r="A271" s="77" t="str">
        <f t="shared" si="8"/>
        <v>Picture of each item in set</v>
      </c>
      <c r="B271" s="119" t="s">
        <v>2036</v>
      </c>
      <c r="C271" s="106" t="s">
        <v>2037</v>
      </c>
      <c r="D271" s="106" t="s">
        <v>2038</v>
      </c>
    </row>
    <row r="272" spans="1:4">
      <c r="A272" s="77" t="str">
        <f t="shared" si="8"/>
        <v>QVC INTERNAL USE ONLY</v>
      </c>
      <c r="B272" s="52" t="s">
        <v>2150</v>
      </c>
      <c r="C272" s="52" t="s">
        <v>2105</v>
      </c>
      <c r="D272" s="52" t="s">
        <v>2106</v>
      </c>
    </row>
  </sheetData>
  <autoFilter ref="A1:D265" xr:uid="{FFA5B828-8DD6-40FD-8174-E97FC4AA542C}"/>
  <phoneticPr fontId="58" type="noConversion"/>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G7"/>
  <sheetViews>
    <sheetView workbookViewId="0">
      <selection activeCell="D224" sqref="D224"/>
    </sheetView>
  </sheetViews>
  <sheetFormatPr baseColWidth="10" defaultColWidth="9.1796875" defaultRowHeight="14.5"/>
  <cols>
    <col min="1" max="1" width="8.7265625" customWidth="1"/>
    <col min="2" max="7" width="13.7265625" customWidth="1"/>
  </cols>
  <sheetData>
    <row r="1" spans="2:7">
      <c r="B1" s="5" t="s">
        <v>314</v>
      </c>
      <c r="C1" s="5" t="s">
        <v>250</v>
      </c>
      <c r="D1" s="8" t="str">
        <f>START!B7</f>
        <v>Germany</v>
      </c>
      <c r="E1" s="10" t="s">
        <v>103</v>
      </c>
      <c r="F1" s="10" t="s">
        <v>195</v>
      </c>
      <c r="G1" s="10" t="s">
        <v>119</v>
      </c>
    </row>
    <row r="2" spans="2:7">
      <c r="B2" s="17" t="s">
        <v>315</v>
      </c>
      <c r="C2" s="3" t="str">
        <f>CONCATENATE("select ",C1)</f>
        <v>select Language</v>
      </c>
      <c r="D2" s="5" t="s">
        <v>250</v>
      </c>
      <c r="E2" s="7" t="s">
        <v>363</v>
      </c>
      <c r="F2" s="5" t="s">
        <v>250</v>
      </c>
      <c r="G2" s="7" t="s">
        <v>362</v>
      </c>
    </row>
    <row r="3" spans="2:7">
      <c r="B3" s="16" t="s">
        <v>103</v>
      </c>
      <c r="C3" s="3" t="s">
        <v>239</v>
      </c>
      <c r="D3" s="15" t="str">
        <f>IF(D$1=E$1,E3,IF(D$1=F$1,F3,IF(D$1=G$1,G3,"  ")))</f>
        <v>Deutsch</v>
      </c>
      <c r="E3" s="3" t="s">
        <v>241</v>
      </c>
      <c r="F3" s="3" t="s">
        <v>239</v>
      </c>
      <c r="G3" s="3" t="s">
        <v>240</v>
      </c>
    </row>
    <row r="4" spans="2:7" ht="29">
      <c r="B4" s="16" t="s">
        <v>195</v>
      </c>
      <c r="C4" s="3" t="s">
        <v>240</v>
      </c>
      <c r="D4" s="15" t="str">
        <f>IF(D$1=E$1,E4,IF(D$1=F$1,F4,IF(D$1=G$1,G4,"  ")))</f>
        <v>English (default)</v>
      </c>
      <c r="E4" s="3" t="s">
        <v>239</v>
      </c>
      <c r="F4" s="3" t="s">
        <v>239</v>
      </c>
      <c r="G4" s="3" t="s">
        <v>239</v>
      </c>
    </row>
    <row r="5" spans="2:7">
      <c r="B5" s="16" t="s">
        <v>119</v>
      </c>
      <c r="C5" s="3" t="s">
        <v>241</v>
      </c>
      <c r="D5" s="15"/>
      <c r="E5" s="3"/>
      <c r="F5" s="3"/>
      <c r="G5" s="3"/>
    </row>
    <row r="6" spans="2:7">
      <c r="D6" s="15"/>
      <c r="E6" s="3"/>
      <c r="F6" s="3"/>
      <c r="G6" s="3"/>
    </row>
    <row r="7" spans="2:7">
      <c r="D7" s="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2417E-A5AC-4B9A-B5FD-F464B132CB6C}">
  <dimension ref="A1:L128"/>
  <sheetViews>
    <sheetView topLeftCell="H32" workbookViewId="0">
      <selection activeCell="B11" sqref="B11:D11"/>
    </sheetView>
  </sheetViews>
  <sheetFormatPr baseColWidth="10" defaultRowHeight="14.5"/>
  <cols>
    <col min="1" max="1" width="17.26953125" style="151" bestFit="1" customWidth="1"/>
    <col min="2" max="2" width="17.26953125" style="151" customWidth="1"/>
    <col min="3" max="3" width="17.26953125" style="151" bestFit="1" customWidth="1"/>
    <col min="4" max="4" width="22.26953125" style="151" customWidth="1"/>
    <col min="5" max="5" width="17.26953125" style="151" bestFit="1" customWidth="1"/>
    <col min="6" max="6" width="18.54296875" style="151" customWidth="1"/>
    <col min="7" max="7" width="17.26953125" style="151" bestFit="1" customWidth="1"/>
    <col min="8" max="8" width="17.26953125" style="151" customWidth="1"/>
    <col min="9" max="9" width="17.26953125" style="151" bestFit="1" customWidth="1"/>
    <col min="10" max="10" width="18.54296875" style="151" customWidth="1"/>
    <col min="11" max="11" width="29.7265625" style="151" bestFit="1" customWidth="1"/>
    <col min="12" max="12" width="34.54296875" style="151" bestFit="1" customWidth="1"/>
  </cols>
  <sheetData>
    <row r="1" spans="1:12" ht="15" thickBot="1">
      <c r="A1" s="456"/>
      <c r="B1" s="456"/>
      <c r="C1" s="456"/>
      <c r="D1" s="457"/>
      <c r="E1" s="456"/>
      <c r="F1" s="456"/>
      <c r="G1" s="456"/>
      <c r="H1" s="457"/>
      <c r="I1" s="456"/>
      <c r="J1" s="456"/>
      <c r="K1" s="456"/>
      <c r="L1" s="457"/>
    </row>
    <row r="2" spans="1:12" ht="39.65" customHeight="1">
      <c r="A2" s="189" t="s">
        <v>2601</v>
      </c>
      <c r="B2" s="189" t="s">
        <v>3548</v>
      </c>
      <c r="C2" s="189" t="s">
        <v>2583</v>
      </c>
      <c r="D2" s="189" t="s">
        <v>2584</v>
      </c>
      <c r="E2" s="190" t="s">
        <v>3071</v>
      </c>
      <c r="F2" s="190" t="s">
        <v>3547</v>
      </c>
      <c r="G2" s="190" t="s">
        <v>2583</v>
      </c>
      <c r="H2" s="190" t="s">
        <v>2584</v>
      </c>
      <c r="I2" s="189" t="s">
        <v>3466</v>
      </c>
      <c r="J2" s="189" t="s">
        <v>3549</v>
      </c>
      <c r="K2" s="189" t="s">
        <v>2583</v>
      </c>
      <c r="L2" s="189" t="s">
        <v>2584</v>
      </c>
    </row>
    <row r="3" spans="1:12">
      <c r="A3" s="151" t="s">
        <v>2602</v>
      </c>
      <c r="B3" s="151" t="s">
        <v>3007</v>
      </c>
      <c r="C3" s="151" t="s">
        <v>2602</v>
      </c>
      <c r="D3" s="151" t="s">
        <v>3007</v>
      </c>
      <c r="E3" s="151" t="s">
        <v>3567</v>
      </c>
      <c r="F3" s="151" t="s">
        <v>3568</v>
      </c>
      <c r="G3" s="151" t="s">
        <v>3567</v>
      </c>
      <c r="H3" s="151" t="s">
        <v>3568</v>
      </c>
      <c r="I3" s="151" t="s">
        <v>3331</v>
      </c>
      <c r="J3" s="151" t="s">
        <v>3480</v>
      </c>
      <c r="K3" s="151" t="s">
        <v>3331</v>
      </c>
      <c r="L3" s="151" t="s">
        <v>3480</v>
      </c>
    </row>
    <row r="4" spans="1:12" ht="29">
      <c r="A4" s="151" t="s">
        <v>2451</v>
      </c>
      <c r="B4" s="151" t="s">
        <v>2891</v>
      </c>
      <c r="C4" s="159" t="s">
        <v>2559</v>
      </c>
      <c r="D4" s="159" t="s">
        <v>2987</v>
      </c>
      <c r="E4" s="151" t="s">
        <v>3176</v>
      </c>
      <c r="F4" s="151" t="s">
        <v>3176</v>
      </c>
      <c r="G4" s="149" t="s">
        <v>3177</v>
      </c>
      <c r="H4" s="149" t="s">
        <v>3178</v>
      </c>
      <c r="I4" s="151" t="s">
        <v>3557</v>
      </c>
      <c r="J4" s="151" t="s">
        <v>3565</v>
      </c>
    </row>
    <row r="5" spans="1:12">
      <c r="A5" s="151" t="s">
        <v>3550</v>
      </c>
      <c r="B5" s="151" t="s">
        <v>3551</v>
      </c>
      <c r="C5" s="159" t="s">
        <v>2538</v>
      </c>
      <c r="D5" s="159" t="s">
        <v>2968</v>
      </c>
      <c r="E5" s="151" t="s">
        <v>3191</v>
      </c>
      <c r="F5" s="151" t="s">
        <v>3192</v>
      </c>
      <c r="G5" s="149" t="s">
        <v>3193</v>
      </c>
      <c r="H5" s="168" t="s">
        <v>3194</v>
      </c>
      <c r="I5" s="151" t="s">
        <v>3559</v>
      </c>
      <c r="J5" s="151" t="s">
        <v>3566</v>
      </c>
    </row>
    <row r="6" spans="1:12">
      <c r="A6" s="151" t="s">
        <v>2603</v>
      </c>
      <c r="B6" s="151" t="s">
        <v>3008</v>
      </c>
      <c r="C6" s="159" t="s">
        <v>2519</v>
      </c>
      <c r="D6" s="159" t="s">
        <v>2950</v>
      </c>
      <c r="G6" s="149" t="s">
        <v>3205</v>
      </c>
      <c r="H6" s="168" t="s">
        <v>3206</v>
      </c>
      <c r="I6" s="151" t="s">
        <v>3561</v>
      </c>
      <c r="J6" s="151" t="s">
        <v>3562</v>
      </c>
      <c r="K6" s="151" t="s">
        <v>3558</v>
      </c>
      <c r="L6" s="151" t="s">
        <v>3565</v>
      </c>
    </row>
    <row r="7" spans="1:12">
      <c r="A7" s="151" t="s">
        <v>2340</v>
      </c>
      <c r="B7" s="151" t="s">
        <v>2790</v>
      </c>
      <c r="C7" s="159" t="s">
        <v>2499</v>
      </c>
      <c r="D7" s="159" t="s">
        <v>2933</v>
      </c>
      <c r="G7" s="168" t="s">
        <v>3214</v>
      </c>
      <c r="H7" s="168" t="s">
        <v>3215</v>
      </c>
      <c r="I7" s="151" t="s">
        <v>3563</v>
      </c>
      <c r="J7" s="151" t="s">
        <v>3564</v>
      </c>
      <c r="K7" s="149" t="s">
        <v>3336</v>
      </c>
      <c r="L7" s="149" t="s">
        <v>3337</v>
      </c>
    </row>
    <row r="8" spans="1:12">
      <c r="A8" s="151" t="s">
        <v>3083</v>
      </c>
      <c r="B8" s="151" t="s">
        <v>3554</v>
      </c>
      <c r="C8" s="159" t="s">
        <v>2482</v>
      </c>
      <c r="D8" s="159" t="s">
        <v>2918</v>
      </c>
      <c r="G8" s="168" t="s">
        <v>3228</v>
      </c>
      <c r="H8" s="168" t="s">
        <v>3229</v>
      </c>
      <c r="K8" s="149" t="s">
        <v>3338</v>
      </c>
      <c r="L8" s="149" t="s">
        <v>3339</v>
      </c>
    </row>
    <row r="9" spans="1:12">
      <c r="A9" s="151" t="s">
        <v>2291</v>
      </c>
      <c r="B9" s="151" t="s">
        <v>2739</v>
      </c>
      <c r="C9" s="159" t="s">
        <v>2467</v>
      </c>
      <c r="D9" s="159" t="s">
        <v>2904</v>
      </c>
      <c r="G9" s="149" t="s">
        <v>3237</v>
      </c>
      <c r="H9" s="168" t="s">
        <v>3238</v>
      </c>
      <c r="K9" s="149" t="s">
        <v>3340</v>
      </c>
      <c r="L9" s="149" t="s">
        <v>3341</v>
      </c>
    </row>
    <row r="10" spans="1:12">
      <c r="A10" s="151" t="s">
        <v>3084</v>
      </c>
      <c r="B10" s="151" t="s">
        <v>3085</v>
      </c>
      <c r="C10" s="159"/>
      <c r="D10" s="159"/>
      <c r="G10" s="149" t="s">
        <v>3249</v>
      </c>
      <c r="H10" s="168" t="s">
        <v>3249</v>
      </c>
      <c r="K10" s="149" t="s">
        <v>3342</v>
      </c>
      <c r="L10" s="149" t="s">
        <v>3343</v>
      </c>
    </row>
    <row r="11" spans="1:12">
      <c r="A11" s="151" t="s">
        <v>3086</v>
      </c>
      <c r="B11" s="151" t="s">
        <v>3087</v>
      </c>
      <c r="C11" s="159"/>
      <c r="D11" s="159"/>
      <c r="G11" s="149" t="s">
        <v>3258</v>
      </c>
      <c r="H11" s="168" t="s">
        <v>3259</v>
      </c>
      <c r="K11" s="149" t="s">
        <v>3344</v>
      </c>
      <c r="L11" s="149" t="s">
        <v>3345</v>
      </c>
    </row>
    <row r="12" spans="1:12">
      <c r="A12" s="151" t="s">
        <v>3552</v>
      </c>
      <c r="B12" s="151" t="s">
        <v>3553</v>
      </c>
      <c r="C12" s="151" t="s">
        <v>2451</v>
      </c>
      <c r="D12" s="151" t="s">
        <v>2891</v>
      </c>
      <c r="G12" s="149" t="s">
        <v>3266</v>
      </c>
      <c r="H12" s="168" t="s">
        <v>3266</v>
      </c>
      <c r="K12" s="149" t="s">
        <v>3346</v>
      </c>
      <c r="L12" s="149" t="s">
        <v>3347</v>
      </c>
    </row>
    <row r="13" spans="1:12">
      <c r="A13" s="151" t="s">
        <v>2604</v>
      </c>
      <c r="B13" s="151" t="s">
        <v>3006</v>
      </c>
      <c r="C13" s="159" t="s">
        <v>2436</v>
      </c>
      <c r="D13" s="159" t="s">
        <v>2876</v>
      </c>
      <c r="G13" s="149" t="s">
        <v>3270</v>
      </c>
      <c r="H13" s="168" t="s">
        <v>3271</v>
      </c>
      <c r="K13" s="149" t="s">
        <v>3348</v>
      </c>
      <c r="L13" s="149" t="s">
        <v>3349</v>
      </c>
    </row>
    <row r="14" spans="1:12">
      <c r="A14" s="151" t="s">
        <v>2274</v>
      </c>
      <c r="B14" s="151" t="s">
        <v>2704</v>
      </c>
      <c r="C14" s="159" t="s">
        <v>2423</v>
      </c>
      <c r="D14" s="159" t="s">
        <v>2863</v>
      </c>
      <c r="G14" s="149" t="s">
        <v>3273</v>
      </c>
      <c r="H14" s="168" t="s">
        <v>3274</v>
      </c>
      <c r="K14" s="149" t="s">
        <v>3350</v>
      </c>
      <c r="L14" s="149" t="s">
        <v>3351</v>
      </c>
    </row>
    <row r="15" spans="1:12">
      <c r="A15" s="151" t="s">
        <v>2605</v>
      </c>
      <c r="B15" s="151" t="s">
        <v>3009</v>
      </c>
      <c r="C15" s="159" t="s">
        <v>2412</v>
      </c>
      <c r="D15" s="159" t="s">
        <v>2853</v>
      </c>
      <c r="G15" s="149" t="s">
        <v>3275</v>
      </c>
      <c r="H15" s="168" t="s">
        <v>3276</v>
      </c>
      <c r="K15" s="149" t="s">
        <v>3352</v>
      </c>
      <c r="L15" s="149" t="s">
        <v>3353</v>
      </c>
    </row>
    <row r="16" spans="1:12">
      <c r="A16" s="151" t="s">
        <v>2606</v>
      </c>
      <c r="B16" s="151" t="s">
        <v>3010</v>
      </c>
      <c r="C16" s="159" t="s">
        <v>2401</v>
      </c>
      <c r="D16" s="159" t="s">
        <v>2845</v>
      </c>
      <c r="G16" s="149" t="s">
        <v>3277</v>
      </c>
      <c r="H16" s="168" t="s">
        <v>3278</v>
      </c>
      <c r="K16" s="149" t="s">
        <v>3354</v>
      </c>
      <c r="L16" s="149" t="s">
        <v>3355</v>
      </c>
    </row>
    <row r="17" spans="1:12">
      <c r="A17" s="151" t="s">
        <v>2267</v>
      </c>
      <c r="B17" s="151" t="s">
        <v>2685</v>
      </c>
      <c r="C17" s="159" t="s">
        <v>2390</v>
      </c>
      <c r="D17" s="159" t="s">
        <v>2835</v>
      </c>
      <c r="G17" s="149" t="s">
        <v>3281</v>
      </c>
      <c r="H17" s="168" t="s">
        <v>3282</v>
      </c>
      <c r="K17" s="149" t="s">
        <v>3356</v>
      </c>
      <c r="L17" s="149" t="s">
        <v>3357</v>
      </c>
    </row>
    <row r="18" spans="1:12">
      <c r="C18" s="159" t="s">
        <v>2381</v>
      </c>
      <c r="D18" s="159" t="s">
        <v>2827</v>
      </c>
      <c r="G18" s="149" t="s">
        <v>3283</v>
      </c>
      <c r="H18" s="168" t="s">
        <v>3284</v>
      </c>
      <c r="I18" s="171"/>
      <c r="J18" s="171"/>
      <c r="K18" s="149" t="s">
        <v>3358</v>
      </c>
      <c r="L18" s="149" t="s">
        <v>3359</v>
      </c>
    </row>
    <row r="19" spans="1:12">
      <c r="C19" s="159" t="s">
        <v>2372</v>
      </c>
      <c r="D19" s="159" t="s">
        <v>2820</v>
      </c>
      <c r="G19" s="149" t="s">
        <v>3285</v>
      </c>
      <c r="H19" s="168" t="s">
        <v>3286</v>
      </c>
      <c r="K19" s="149" t="s">
        <v>3362</v>
      </c>
      <c r="L19" s="149" t="s">
        <v>3363</v>
      </c>
    </row>
    <row r="20" spans="1:12">
      <c r="A20" s="160"/>
      <c r="C20" s="159"/>
      <c r="D20" s="159"/>
      <c r="E20" s="160"/>
      <c r="G20" s="149" t="s">
        <v>3287</v>
      </c>
      <c r="H20" s="168" t="s">
        <v>3287</v>
      </c>
      <c r="K20" s="149" t="s">
        <v>3364</v>
      </c>
      <c r="L20" s="149" t="s">
        <v>3365</v>
      </c>
    </row>
    <row r="21" spans="1:12">
      <c r="A21" s="57"/>
      <c r="C21" s="159"/>
      <c r="D21" s="159"/>
      <c r="E21" s="57"/>
      <c r="G21" s="149" t="s">
        <v>3288</v>
      </c>
      <c r="H21" s="168" t="s">
        <v>3288</v>
      </c>
      <c r="I21" s="160"/>
      <c r="K21" s="149" t="s">
        <v>3366</v>
      </c>
      <c r="L21" s="149" t="s">
        <v>3367</v>
      </c>
    </row>
    <row r="22" spans="1:12">
      <c r="C22" s="151" t="s">
        <v>3550</v>
      </c>
      <c r="D22" s="151" t="s">
        <v>3551</v>
      </c>
      <c r="G22" s="149" t="s">
        <v>3289</v>
      </c>
      <c r="H22" s="168" t="s">
        <v>3290</v>
      </c>
      <c r="I22" s="57"/>
      <c r="K22" s="149"/>
      <c r="L22" s="149"/>
    </row>
    <row r="23" spans="1:12">
      <c r="G23" s="149" t="s">
        <v>3291</v>
      </c>
      <c r="H23" s="168" t="s">
        <v>3292</v>
      </c>
      <c r="K23" s="149"/>
      <c r="L23" s="149"/>
    </row>
    <row r="24" spans="1:12">
      <c r="G24" s="149" t="s">
        <v>3293</v>
      </c>
      <c r="H24" s="168" t="s">
        <v>3294</v>
      </c>
      <c r="K24" s="151" t="s">
        <v>3559</v>
      </c>
      <c r="L24" s="151" t="s">
        <v>3566</v>
      </c>
    </row>
    <row r="25" spans="1:12">
      <c r="C25" s="151" t="s">
        <v>2603</v>
      </c>
      <c r="D25" s="151" t="s">
        <v>3008</v>
      </c>
      <c r="G25" s="149"/>
      <c r="H25" s="168"/>
      <c r="K25" s="149" t="s">
        <v>3368</v>
      </c>
      <c r="L25" s="149" t="s">
        <v>3369</v>
      </c>
    </row>
    <row r="26" spans="1:12">
      <c r="C26" s="159" t="s">
        <v>2352</v>
      </c>
      <c r="D26" s="159" t="s">
        <v>2352</v>
      </c>
      <c r="G26" s="149"/>
      <c r="H26" s="168"/>
      <c r="K26" s="149" t="s">
        <v>3370</v>
      </c>
      <c r="L26" s="149" t="s">
        <v>3371</v>
      </c>
    </row>
    <row r="27" spans="1:12">
      <c r="C27" s="159" t="s">
        <v>3088</v>
      </c>
      <c r="D27" s="159" t="s">
        <v>3088</v>
      </c>
      <c r="G27" s="145" t="s">
        <v>3555</v>
      </c>
      <c r="H27" s="170" t="s">
        <v>3556</v>
      </c>
      <c r="K27" s="149" t="s">
        <v>3372</v>
      </c>
      <c r="L27" s="149" t="s">
        <v>3373</v>
      </c>
    </row>
    <row r="28" spans="1:12">
      <c r="C28" s="159" t="s">
        <v>2346</v>
      </c>
      <c r="D28" s="159" t="s">
        <v>2795</v>
      </c>
      <c r="G28" s="145"/>
      <c r="H28" s="170"/>
      <c r="K28" s="149" t="s">
        <v>3374</v>
      </c>
      <c r="L28" s="149" t="s">
        <v>3375</v>
      </c>
    </row>
    <row r="29" spans="1:12">
      <c r="C29" s="159" t="s">
        <v>2343</v>
      </c>
      <c r="D29" s="159" t="s">
        <v>2792</v>
      </c>
      <c r="G29" s="145"/>
      <c r="H29" s="170"/>
      <c r="K29" s="149" t="s">
        <v>3376</v>
      </c>
      <c r="L29" s="149" t="s">
        <v>3377</v>
      </c>
    </row>
    <row r="30" spans="1:12">
      <c r="C30" s="159"/>
      <c r="D30" s="159"/>
      <c r="G30" s="145" t="s">
        <v>3264</v>
      </c>
      <c r="H30" s="170" t="s">
        <v>3265</v>
      </c>
      <c r="K30" s="149" t="s">
        <v>3336</v>
      </c>
      <c r="L30" s="149" t="s">
        <v>3337</v>
      </c>
    </row>
    <row r="31" spans="1:12">
      <c r="C31" s="159"/>
      <c r="D31" s="159"/>
      <c r="G31" s="149" t="s">
        <v>3295</v>
      </c>
      <c r="H31" s="149" t="s">
        <v>3296</v>
      </c>
      <c r="K31" s="149" t="s">
        <v>3378</v>
      </c>
      <c r="L31" s="149" t="s">
        <v>3379</v>
      </c>
    </row>
    <row r="32" spans="1:12">
      <c r="C32" s="151" t="s">
        <v>2340</v>
      </c>
      <c r="D32" s="151" t="s">
        <v>2790</v>
      </c>
      <c r="G32" s="149" t="s">
        <v>3297</v>
      </c>
      <c r="H32" s="149" t="s">
        <v>3298</v>
      </c>
      <c r="K32" s="149" t="s">
        <v>3380</v>
      </c>
      <c r="L32" s="149" t="s">
        <v>3381</v>
      </c>
    </row>
    <row r="33" spans="3:12">
      <c r="C33" s="159" t="s">
        <v>2337</v>
      </c>
      <c r="D33" s="159" t="s">
        <v>2786</v>
      </c>
      <c r="G33" s="149" t="s">
        <v>3299</v>
      </c>
      <c r="H33" s="149" t="s">
        <v>3300</v>
      </c>
      <c r="K33" s="149" t="s">
        <v>3382</v>
      </c>
      <c r="L33" s="149" t="s">
        <v>3383</v>
      </c>
    </row>
    <row r="34" spans="3:12">
      <c r="C34" s="159" t="s">
        <v>2335</v>
      </c>
      <c r="D34" s="159" t="s">
        <v>2783</v>
      </c>
      <c r="G34" s="149" t="s">
        <v>3301</v>
      </c>
      <c r="H34" s="149" t="s">
        <v>3302</v>
      </c>
      <c r="K34" s="149" t="s">
        <v>3384</v>
      </c>
      <c r="L34" s="149" t="s">
        <v>3385</v>
      </c>
    </row>
    <row r="35" spans="3:12">
      <c r="C35" s="159" t="s">
        <v>2333</v>
      </c>
      <c r="D35" s="159" t="s">
        <v>2333</v>
      </c>
      <c r="G35" s="149" t="s">
        <v>3303</v>
      </c>
      <c r="H35" s="149" t="s">
        <v>3304</v>
      </c>
      <c r="K35" s="149" t="s">
        <v>3386</v>
      </c>
      <c r="L35" s="149" t="s">
        <v>3387</v>
      </c>
    </row>
    <row r="36" spans="3:12">
      <c r="C36" s="159" t="s">
        <v>2331</v>
      </c>
      <c r="D36" s="159" t="s">
        <v>2779</v>
      </c>
      <c r="G36" s="149" t="s">
        <v>3307</v>
      </c>
      <c r="H36" s="149" t="s">
        <v>3308</v>
      </c>
      <c r="K36" s="149" t="s">
        <v>3388</v>
      </c>
      <c r="L36" s="149" t="s">
        <v>3389</v>
      </c>
    </row>
    <row r="37" spans="3:12">
      <c r="C37" s="159" t="s">
        <v>2329</v>
      </c>
      <c r="D37" s="159" t="s">
        <v>2776</v>
      </c>
      <c r="G37" s="149" t="s">
        <v>3309</v>
      </c>
      <c r="H37" s="149" t="s">
        <v>3310</v>
      </c>
      <c r="K37" s="149" t="s">
        <v>3390</v>
      </c>
      <c r="L37" s="149" t="s">
        <v>3391</v>
      </c>
    </row>
    <row r="38" spans="3:12">
      <c r="C38" s="159" t="s">
        <v>2327</v>
      </c>
      <c r="D38" s="159" t="s">
        <v>2773</v>
      </c>
      <c r="G38" s="149" t="s">
        <v>3311</v>
      </c>
      <c r="H38" s="149" t="s">
        <v>3312</v>
      </c>
      <c r="K38" s="149" t="s">
        <v>3392</v>
      </c>
      <c r="L38" s="149" t="s">
        <v>3393</v>
      </c>
    </row>
    <row r="39" spans="3:12">
      <c r="C39" s="159" t="s">
        <v>2325</v>
      </c>
      <c r="D39" s="159" t="s">
        <v>2772</v>
      </c>
      <c r="G39" s="149" t="s">
        <v>3313</v>
      </c>
      <c r="H39" s="149" t="s">
        <v>3314</v>
      </c>
      <c r="K39" s="149" t="s">
        <v>3394</v>
      </c>
      <c r="L39" s="149" t="s">
        <v>3395</v>
      </c>
    </row>
    <row r="40" spans="3:12">
      <c r="C40" s="159" t="s">
        <v>2323</v>
      </c>
      <c r="D40" s="159" t="s">
        <v>2770</v>
      </c>
      <c r="G40" s="149" t="s">
        <v>3316</v>
      </c>
      <c r="H40" s="149" t="s">
        <v>3317</v>
      </c>
      <c r="K40" s="149" t="s">
        <v>4540</v>
      </c>
      <c r="L40" s="149" t="s">
        <v>4541</v>
      </c>
    </row>
    <row r="41" spans="3:12">
      <c r="C41" s="159" t="s">
        <v>2321</v>
      </c>
      <c r="D41" s="159" t="s">
        <v>2768</v>
      </c>
      <c r="G41" s="149" t="s">
        <v>3318</v>
      </c>
      <c r="H41" s="149" t="s">
        <v>3319</v>
      </c>
      <c r="K41" s="149" t="s">
        <v>3396</v>
      </c>
      <c r="L41" s="149" t="s">
        <v>3397</v>
      </c>
    </row>
    <row r="42" spans="3:12">
      <c r="C42" s="159" t="s">
        <v>2319</v>
      </c>
      <c r="D42" s="159" t="s">
        <v>2767</v>
      </c>
      <c r="G42" s="149" t="s">
        <v>3320</v>
      </c>
      <c r="H42" s="149" t="s">
        <v>3321</v>
      </c>
      <c r="K42" s="149" t="s">
        <v>3398</v>
      </c>
      <c r="L42" s="149" t="s">
        <v>3399</v>
      </c>
    </row>
    <row r="43" spans="3:12">
      <c r="C43" s="159" t="s">
        <v>2317</v>
      </c>
      <c r="D43" s="159" t="s">
        <v>2764</v>
      </c>
      <c r="G43" s="149" t="s">
        <v>3322</v>
      </c>
      <c r="H43" s="149" t="s">
        <v>3323</v>
      </c>
      <c r="K43" s="149" t="s">
        <v>3400</v>
      </c>
      <c r="L43" s="149" t="s">
        <v>3401</v>
      </c>
    </row>
    <row r="44" spans="3:12">
      <c r="C44" s="159" t="s">
        <v>2315</v>
      </c>
      <c r="D44" s="159" t="s">
        <v>2763</v>
      </c>
      <c r="G44" s="149" t="s">
        <v>3324</v>
      </c>
      <c r="H44" s="149" t="s">
        <v>3302</v>
      </c>
      <c r="K44" s="149" t="s">
        <v>3402</v>
      </c>
      <c r="L44" s="149" t="s">
        <v>3403</v>
      </c>
    </row>
    <row r="45" spans="3:12">
      <c r="C45" s="159" t="s">
        <v>2313</v>
      </c>
      <c r="D45" s="159" t="s">
        <v>2313</v>
      </c>
      <c r="G45" s="149" t="s">
        <v>3325</v>
      </c>
      <c r="H45" s="149" t="s">
        <v>3326</v>
      </c>
      <c r="K45" s="149" t="s">
        <v>3404</v>
      </c>
      <c r="L45" s="149" t="s">
        <v>3405</v>
      </c>
    </row>
    <row r="46" spans="3:12">
      <c r="C46" s="159" t="s">
        <v>2311</v>
      </c>
      <c r="D46" s="159" t="s">
        <v>2760</v>
      </c>
      <c r="G46" s="149" t="s">
        <v>3327</v>
      </c>
      <c r="H46" s="149" t="s">
        <v>3328</v>
      </c>
      <c r="K46" s="149" t="s">
        <v>3406</v>
      </c>
      <c r="L46" s="149" t="s">
        <v>3407</v>
      </c>
    </row>
    <row r="47" spans="3:12">
      <c r="C47" s="159" t="s">
        <v>2309</v>
      </c>
      <c r="D47" s="159" t="s">
        <v>2758</v>
      </c>
      <c r="G47" s="149" t="s">
        <v>3329</v>
      </c>
      <c r="H47" s="149" t="s">
        <v>3330</v>
      </c>
      <c r="K47" s="149" t="s">
        <v>3408</v>
      </c>
      <c r="L47" s="149" t="s">
        <v>3409</v>
      </c>
    </row>
    <row r="48" spans="3:12">
      <c r="C48" s="159" t="s">
        <v>2307</v>
      </c>
      <c r="D48" s="159" t="s">
        <v>2756</v>
      </c>
      <c r="G48" s="160"/>
      <c r="H48" s="160"/>
      <c r="K48" s="149"/>
      <c r="L48" s="149"/>
    </row>
    <row r="49" spans="3:12">
      <c r="C49" s="159" t="s">
        <v>2305</v>
      </c>
      <c r="D49" s="159" t="s">
        <v>2755</v>
      </c>
      <c r="G49" s="160"/>
      <c r="H49" s="160"/>
      <c r="K49" s="151" t="s">
        <v>3561</v>
      </c>
      <c r="L49" s="151" t="s">
        <v>3562</v>
      </c>
    </row>
    <row r="50" spans="3:12">
      <c r="C50" s="159" t="s">
        <v>2303</v>
      </c>
      <c r="D50" s="159" t="s">
        <v>2752</v>
      </c>
      <c r="G50" s="160"/>
      <c r="H50" s="160"/>
      <c r="K50" s="149" t="s">
        <v>3410</v>
      </c>
      <c r="L50" s="149" t="s">
        <v>3411</v>
      </c>
    </row>
    <row r="51" spans="3:12">
      <c r="C51" s="159" t="s">
        <v>2301</v>
      </c>
      <c r="D51" s="159" t="s">
        <v>2750</v>
      </c>
      <c r="G51" s="160"/>
      <c r="H51" s="160"/>
      <c r="K51" s="149" t="s">
        <v>3412</v>
      </c>
      <c r="L51" s="149" t="s">
        <v>3413</v>
      </c>
    </row>
    <row r="52" spans="3:12">
      <c r="C52" s="159" t="s">
        <v>2299</v>
      </c>
      <c r="D52" s="159" t="s">
        <v>2748</v>
      </c>
      <c r="K52" s="149" t="s">
        <v>3414</v>
      </c>
      <c r="L52" s="149" t="s">
        <v>3415</v>
      </c>
    </row>
    <row r="53" spans="3:12">
      <c r="C53" s="159" t="s">
        <v>2297</v>
      </c>
      <c r="D53" s="159" t="s">
        <v>2747</v>
      </c>
      <c r="G53" s="160"/>
      <c r="H53" s="160"/>
      <c r="K53" s="149" t="s">
        <v>3370</v>
      </c>
      <c r="L53" s="149" t="s">
        <v>3371</v>
      </c>
    </row>
    <row r="54" spans="3:12">
      <c r="C54" s="159" t="s">
        <v>2295</v>
      </c>
      <c r="D54" s="159" t="s">
        <v>2744</v>
      </c>
      <c r="G54" s="160"/>
      <c r="H54" s="160"/>
      <c r="K54" s="149" t="s">
        <v>3336</v>
      </c>
      <c r="L54" s="149" t="s">
        <v>3337</v>
      </c>
    </row>
    <row r="55" spans="3:12">
      <c r="C55" s="159" t="s">
        <v>2293</v>
      </c>
      <c r="D55" s="159" t="s">
        <v>2742</v>
      </c>
      <c r="G55" s="160"/>
      <c r="H55" s="160"/>
      <c r="K55" s="149" t="s">
        <v>3416</v>
      </c>
      <c r="L55" s="149" t="s">
        <v>3395</v>
      </c>
    </row>
    <row r="56" spans="3:12">
      <c r="C56" s="159"/>
      <c r="D56" s="159"/>
      <c r="G56" s="160"/>
      <c r="H56" s="160"/>
      <c r="K56" s="149" t="s">
        <v>3526</v>
      </c>
      <c r="L56" s="149" t="s">
        <v>3527</v>
      </c>
    </row>
    <row r="57" spans="3:12">
      <c r="C57" s="159"/>
      <c r="D57" s="159"/>
      <c r="G57" s="160"/>
      <c r="H57" s="160"/>
      <c r="K57" s="149" t="s">
        <v>3203</v>
      </c>
      <c r="L57" s="149" t="s">
        <v>3204</v>
      </c>
    </row>
    <row r="58" spans="3:12">
      <c r="C58" s="151" t="s">
        <v>2291</v>
      </c>
      <c r="D58" s="151" t="s">
        <v>2739</v>
      </c>
      <c r="G58" s="160"/>
      <c r="H58" s="160"/>
      <c r="K58" s="149" t="s">
        <v>3417</v>
      </c>
      <c r="L58" s="149" t="s">
        <v>3418</v>
      </c>
    </row>
    <row r="59" spans="3:12">
      <c r="C59" s="159" t="s">
        <v>2289</v>
      </c>
      <c r="D59" s="159" t="s">
        <v>2736</v>
      </c>
      <c r="G59" s="160"/>
      <c r="H59" s="160"/>
      <c r="K59" s="149" t="s">
        <v>3386</v>
      </c>
      <c r="L59" s="149" t="s">
        <v>3387</v>
      </c>
    </row>
    <row r="60" spans="3:12">
      <c r="C60" s="159" t="s">
        <v>2288</v>
      </c>
      <c r="D60" s="159" t="s">
        <v>2734</v>
      </c>
      <c r="G60" s="160"/>
      <c r="H60" s="160"/>
      <c r="K60" s="149" t="s">
        <v>3419</v>
      </c>
      <c r="L60" s="149" t="s">
        <v>3420</v>
      </c>
    </row>
    <row r="61" spans="3:12">
      <c r="C61" s="159" t="s">
        <v>2287</v>
      </c>
      <c r="D61" s="159" t="s">
        <v>2733</v>
      </c>
      <c r="G61" s="160"/>
      <c r="H61" s="160"/>
      <c r="K61" s="149" t="s">
        <v>3394</v>
      </c>
      <c r="L61" s="149" t="s">
        <v>3395</v>
      </c>
    </row>
    <row r="62" spans="3:12">
      <c r="C62" s="159" t="s">
        <v>2286</v>
      </c>
      <c r="D62" s="159" t="s">
        <v>2731</v>
      </c>
      <c r="G62" s="160"/>
      <c r="H62" s="160"/>
      <c r="K62" s="149" t="s">
        <v>3421</v>
      </c>
      <c r="L62" s="149" t="s">
        <v>3422</v>
      </c>
    </row>
    <row r="63" spans="3:12">
      <c r="C63" s="159" t="s">
        <v>2285</v>
      </c>
      <c r="D63" s="159" t="s">
        <v>2729</v>
      </c>
      <c r="G63" s="160"/>
      <c r="H63" s="160"/>
      <c r="K63" s="149" t="s">
        <v>3423</v>
      </c>
      <c r="L63" s="149" t="s">
        <v>3424</v>
      </c>
    </row>
    <row r="64" spans="3:12">
      <c r="C64" s="159" t="s">
        <v>2284</v>
      </c>
      <c r="D64" s="159" t="s">
        <v>2727</v>
      </c>
      <c r="G64" s="57"/>
      <c r="H64" s="57"/>
      <c r="K64" s="149" t="s">
        <v>3402</v>
      </c>
      <c r="L64" s="149" t="s">
        <v>3403</v>
      </c>
    </row>
    <row r="65" spans="3:12">
      <c r="C65" s="159" t="s">
        <v>2283</v>
      </c>
      <c r="D65" s="159" t="s">
        <v>2724</v>
      </c>
      <c r="G65" s="160"/>
      <c r="H65" s="160"/>
      <c r="K65" s="149" t="s">
        <v>3404</v>
      </c>
      <c r="L65" s="149" t="s">
        <v>3405</v>
      </c>
    </row>
    <row r="66" spans="3:12">
      <c r="C66" s="159" t="s">
        <v>2282</v>
      </c>
      <c r="D66" s="159" t="s">
        <v>2723</v>
      </c>
      <c r="K66" s="149" t="s">
        <v>3425</v>
      </c>
      <c r="L66" s="149" t="s">
        <v>3426</v>
      </c>
    </row>
    <row r="67" spans="3:12">
      <c r="C67" s="159" t="s">
        <v>2281</v>
      </c>
      <c r="D67" s="159" t="s">
        <v>2722</v>
      </c>
      <c r="K67" s="149" t="s">
        <v>3408</v>
      </c>
      <c r="L67" s="149" t="s">
        <v>3409</v>
      </c>
    </row>
    <row r="68" spans="3:12">
      <c r="C68" s="159" t="s">
        <v>2280</v>
      </c>
      <c r="D68" s="159" t="s">
        <v>2720</v>
      </c>
      <c r="G68" s="160"/>
      <c r="H68" s="160"/>
      <c r="K68" s="149"/>
      <c r="L68" s="149"/>
    </row>
    <row r="69" spans="3:12">
      <c r="C69" s="159" t="s">
        <v>2279</v>
      </c>
      <c r="D69" s="159" t="s">
        <v>2717</v>
      </c>
      <c r="G69" s="160"/>
      <c r="H69" s="160"/>
      <c r="K69" s="149"/>
      <c r="L69" s="149"/>
    </row>
    <row r="70" spans="3:12">
      <c r="C70" s="163" t="s">
        <v>2278</v>
      </c>
      <c r="D70" s="163" t="s">
        <v>2714</v>
      </c>
      <c r="K70" s="151" t="s">
        <v>3563</v>
      </c>
      <c r="L70" s="151" t="s">
        <v>3564</v>
      </c>
    </row>
    <row r="71" spans="3:12">
      <c r="C71" s="159" t="s">
        <v>2277</v>
      </c>
      <c r="D71" s="159" t="s">
        <v>2711</v>
      </c>
      <c r="K71" s="149" t="s">
        <v>3427</v>
      </c>
      <c r="L71" s="149" t="s">
        <v>3428</v>
      </c>
    </row>
    <row r="72" spans="3:12">
      <c r="C72" s="159"/>
      <c r="D72" s="159"/>
      <c r="G72" s="160"/>
      <c r="H72" s="160"/>
      <c r="K72" s="149" t="s">
        <v>3429</v>
      </c>
      <c r="L72" s="149" t="s">
        <v>3430</v>
      </c>
    </row>
    <row r="73" spans="3:12">
      <c r="C73" s="159"/>
      <c r="D73" s="159"/>
      <c r="G73" s="160"/>
      <c r="H73" s="160"/>
      <c r="K73" s="149" t="s">
        <v>3431</v>
      </c>
      <c r="L73" s="149" t="s">
        <v>3432</v>
      </c>
    </row>
    <row r="74" spans="3:12">
      <c r="C74" s="151" t="s">
        <v>3552</v>
      </c>
      <c r="D74" s="151" t="s">
        <v>3553</v>
      </c>
      <c r="G74" s="160"/>
      <c r="H74" s="160"/>
      <c r="K74" s="149" t="s">
        <v>3433</v>
      </c>
      <c r="L74" s="149" t="s">
        <v>3434</v>
      </c>
    </row>
    <row r="75" spans="3:12">
      <c r="G75" s="160"/>
      <c r="H75" s="160"/>
      <c r="K75" s="149" t="s">
        <v>3435</v>
      </c>
      <c r="L75" s="149" t="s">
        <v>3436</v>
      </c>
    </row>
    <row r="76" spans="3:12">
      <c r="K76" s="149" t="s">
        <v>3437</v>
      </c>
      <c r="L76" s="149" t="s">
        <v>3438</v>
      </c>
    </row>
    <row r="77" spans="3:12">
      <c r="C77" s="151" t="s">
        <v>2604</v>
      </c>
      <c r="D77" s="151" t="s">
        <v>3006</v>
      </c>
      <c r="G77" s="160"/>
      <c r="H77" s="160"/>
      <c r="K77" s="160"/>
      <c r="L77" s="160"/>
    </row>
    <row r="78" spans="3:12">
      <c r="C78" s="159" t="s">
        <v>2276</v>
      </c>
      <c r="D78" s="159" t="s">
        <v>2706</v>
      </c>
      <c r="G78" s="160"/>
      <c r="H78" s="160"/>
      <c r="K78" s="160"/>
      <c r="L78" s="160"/>
    </row>
    <row r="79" spans="3:12">
      <c r="C79" s="159" t="s">
        <v>2275</v>
      </c>
      <c r="D79" s="159" t="s">
        <v>2275</v>
      </c>
      <c r="K79" s="160"/>
      <c r="L79" s="160"/>
    </row>
    <row r="80" spans="3:12">
      <c r="C80" s="159"/>
      <c r="D80" s="159"/>
      <c r="K80" s="160"/>
      <c r="L80" s="160"/>
    </row>
    <row r="81" spans="3:12">
      <c r="C81" s="159"/>
      <c r="D81" s="159"/>
      <c r="G81" s="160"/>
      <c r="H81" s="160"/>
      <c r="K81" s="57"/>
      <c r="L81" s="57"/>
    </row>
    <row r="82" spans="3:12">
      <c r="C82" s="151" t="s">
        <v>2274</v>
      </c>
      <c r="D82" s="151" t="s">
        <v>2704</v>
      </c>
      <c r="G82" s="160"/>
      <c r="H82" s="160"/>
      <c r="K82" s="160"/>
      <c r="L82" s="160"/>
    </row>
    <row r="83" spans="3:12">
      <c r="G83" s="160"/>
      <c r="H83" s="160"/>
    </row>
    <row r="84" spans="3:12">
      <c r="G84" s="160"/>
      <c r="H84" s="160"/>
    </row>
    <row r="85" spans="3:12">
      <c r="C85" s="151" t="s">
        <v>2605</v>
      </c>
      <c r="D85" s="151" t="s">
        <v>3009</v>
      </c>
      <c r="G85" s="160"/>
      <c r="H85" s="160"/>
    </row>
    <row r="86" spans="3:12">
      <c r="C86" s="159" t="s">
        <v>3112</v>
      </c>
      <c r="D86" s="159" t="s">
        <v>3112</v>
      </c>
      <c r="G86" s="160"/>
      <c r="H86" s="160"/>
    </row>
    <row r="87" spans="3:12">
      <c r="C87" s="159" t="s">
        <v>2273</v>
      </c>
      <c r="D87" s="159" t="s">
        <v>2702</v>
      </c>
      <c r="K87" s="160"/>
      <c r="L87" s="160"/>
    </row>
    <row r="88" spans="3:12">
      <c r="C88" s="159" t="s">
        <v>2272</v>
      </c>
      <c r="D88" s="159" t="s">
        <v>2699</v>
      </c>
      <c r="K88" s="160"/>
      <c r="L88" s="160"/>
    </row>
    <row r="89" spans="3:12">
      <c r="C89" s="159" t="s">
        <v>2271</v>
      </c>
      <c r="D89" s="159" t="s">
        <v>2697</v>
      </c>
      <c r="K89" s="160"/>
      <c r="L89" s="160"/>
    </row>
    <row r="90" spans="3:12">
      <c r="C90" s="159" t="s">
        <v>2270</v>
      </c>
      <c r="D90" s="159" t="s">
        <v>2694</v>
      </c>
    </row>
    <row r="91" spans="3:12">
      <c r="C91" s="159"/>
      <c r="D91" s="159"/>
      <c r="G91" s="160"/>
      <c r="H91" s="160"/>
    </row>
    <row r="92" spans="3:12">
      <c r="C92" s="159"/>
      <c r="D92" s="159"/>
      <c r="G92" s="57"/>
      <c r="H92" s="57"/>
      <c r="K92" s="57"/>
      <c r="L92" s="57"/>
    </row>
    <row r="93" spans="3:12">
      <c r="C93" s="151" t="s">
        <v>2606</v>
      </c>
      <c r="D93" s="151" t="s">
        <v>3010</v>
      </c>
      <c r="K93" s="160"/>
      <c r="L93" s="160"/>
    </row>
    <row r="94" spans="3:12">
      <c r="C94" s="159" t="s">
        <v>3113</v>
      </c>
      <c r="D94" s="159" t="s">
        <v>3114</v>
      </c>
      <c r="K94" s="160"/>
      <c r="L94" s="160"/>
    </row>
    <row r="95" spans="3:12">
      <c r="C95" s="159" t="s">
        <v>2269</v>
      </c>
      <c r="D95" s="159" t="s">
        <v>2693</v>
      </c>
      <c r="K95" s="160"/>
      <c r="L95" s="160"/>
    </row>
    <row r="96" spans="3:12">
      <c r="C96" s="159" t="s">
        <v>2268</v>
      </c>
      <c r="D96" s="159" t="s">
        <v>2690</v>
      </c>
      <c r="K96" s="160"/>
      <c r="L96" s="160"/>
    </row>
    <row r="97" spans="3:12">
      <c r="C97" s="166" t="s">
        <v>3119</v>
      </c>
      <c r="D97" s="166" t="s">
        <v>3119</v>
      </c>
    </row>
    <row r="98" spans="3:12">
      <c r="C98" s="166"/>
      <c r="D98" s="166"/>
      <c r="K98" s="160"/>
      <c r="L98" s="160"/>
    </row>
    <row r="99" spans="3:12">
      <c r="C99" s="166"/>
      <c r="D99" s="166"/>
      <c r="K99" s="160"/>
      <c r="L99" s="160"/>
    </row>
    <row r="100" spans="3:12">
      <c r="C100" s="151" t="s">
        <v>2267</v>
      </c>
      <c r="D100" s="151" t="s">
        <v>2685</v>
      </c>
      <c r="K100" s="160"/>
      <c r="L100" s="160"/>
    </row>
    <row r="101" spans="3:12">
      <c r="C101" s="159" t="s">
        <v>3115</v>
      </c>
      <c r="D101" s="159" t="s">
        <v>3116</v>
      </c>
      <c r="K101" s="172"/>
      <c r="L101" s="172"/>
    </row>
    <row r="102" spans="3:12">
      <c r="C102" s="159" t="s">
        <v>2266</v>
      </c>
      <c r="D102" s="159" t="s">
        <v>2682</v>
      </c>
      <c r="K102" s="171"/>
      <c r="L102" s="171"/>
    </row>
    <row r="103" spans="3:12">
      <c r="C103" s="159" t="s">
        <v>2265</v>
      </c>
      <c r="D103" s="159" t="s">
        <v>2680</v>
      </c>
    </row>
    <row r="104" spans="3:12">
      <c r="C104" s="159" t="s">
        <v>3117</v>
      </c>
      <c r="D104" s="159" t="s">
        <v>3118</v>
      </c>
      <c r="K104" s="160"/>
      <c r="L104" s="160"/>
    </row>
    <row r="105" spans="3:12">
      <c r="C105" s="159" t="s">
        <v>2264</v>
      </c>
      <c r="D105" s="159" t="s">
        <v>2679</v>
      </c>
      <c r="K105" s="160"/>
      <c r="L105" s="160"/>
    </row>
    <row r="106" spans="3:12">
      <c r="C106" s="159" t="s">
        <v>2263</v>
      </c>
      <c r="D106" s="159" t="s">
        <v>2676</v>
      </c>
      <c r="K106" s="160"/>
      <c r="L106" s="160"/>
    </row>
    <row r="107" spans="3:12">
      <c r="C107" s="159" t="s">
        <v>2262</v>
      </c>
      <c r="D107" s="159" t="s">
        <v>2674</v>
      </c>
      <c r="K107" s="57"/>
      <c r="L107" s="57"/>
    </row>
    <row r="108" spans="3:12">
      <c r="C108" s="159" t="s">
        <v>2261</v>
      </c>
      <c r="D108" s="159" t="s">
        <v>2672</v>
      </c>
      <c r="K108" s="160"/>
      <c r="L108" s="160"/>
    </row>
    <row r="109" spans="3:12">
      <c r="C109" s="159"/>
      <c r="D109" s="159"/>
      <c r="K109" s="160"/>
      <c r="L109" s="160"/>
    </row>
    <row r="110" spans="3:12">
      <c r="C110" s="159"/>
      <c r="D110" s="159"/>
      <c r="K110" s="160"/>
      <c r="L110" s="160"/>
    </row>
    <row r="111" spans="3:12">
      <c r="C111" s="151" t="s">
        <v>3083</v>
      </c>
      <c r="D111" s="151" t="s">
        <v>3554</v>
      </c>
      <c r="K111" s="160"/>
      <c r="L111" s="160"/>
    </row>
    <row r="112" spans="3:12">
      <c r="C112" s="159" t="s">
        <v>3089</v>
      </c>
      <c r="D112" s="159" t="s">
        <v>3090</v>
      </c>
    </row>
    <row r="113" spans="3:4">
      <c r="C113" s="159" t="s">
        <v>3091</v>
      </c>
      <c r="D113" s="159" t="s">
        <v>3092</v>
      </c>
    </row>
    <row r="114" spans="3:4">
      <c r="C114" s="159" t="s">
        <v>3093</v>
      </c>
      <c r="D114" s="159" t="s">
        <v>3094</v>
      </c>
    </row>
    <row r="115" spans="3:4">
      <c r="C115" s="159" t="s">
        <v>3095</v>
      </c>
      <c r="D115" s="159" t="s">
        <v>3096</v>
      </c>
    </row>
    <row r="116" spans="3:4">
      <c r="C116" s="159" t="s">
        <v>3097</v>
      </c>
      <c r="D116" s="159" t="s">
        <v>3098</v>
      </c>
    </row>
    <row r="117" spans="3:4">
      <c r="C117" s="159" t="s">
        <v>3099</v>
      </c>
      <c r="D117" s="159" t="s">
        <v>3100</v>
      </c>
    </row>
    <row r="118" spans="3:4">
      <c r="C118" s="159" t="s">
        <v>3101</v>
      </c>
      <c r="D118" s="159" t="s">
        <v>3102</v>
      </c>
    </row>
    <row r="119" spans="3:4">
      <c r="C119" s="159" t="s">
        <v>3103</v>
      </c>
      <c r="D119" s="159" t="s">
        <v>3104</v>
      </c>
    </row>
    <row r="120" spans="3:4">
      <c r="C120" s="159" t="s">
        <v>3105</v>
      </c>
      <c r="D120" s="159" t="s">
        <v>3106</v>
      </c>
    </row>
    <row r="121" spans="3:4">
      <c r="C121" s="159" t="s">
        <v>3107</v>
      </c>
      <c r="D121" s="159" t="s">
        <v>3108</v>
      </c>
    </row>
    <row r="122" spans="3:4">
      <c r="C122" s="159" t="s">
        <v>3109</v>
      </c>
      <c r="D122" s="159" t="s">
        <v>3110</v>
      </c>
    </row>
    <row r="123" spans="3:4">
      <c r="C123" s="159"/>
      <c r="D123" s="159"/>
    </row>
    <row r="124" spans="3:4">
      <c r="C124" s="159"/>
      <c r="D124" s="159"/>
    </row>
    <row r="125" spans="3:4">
      <c r="C125" s="151" t="s">
        <v>3084</v>
      </c>
      <c r="D125" s="151" t="s">
        <v>3085</v>
      </c>
    </row>
    <row r="128" spans="3:4">
      <c r="C128" s="151" t="s">
        <v>3086</v>
      </c>
      <c r="D128" s="151" t="s">
        <v>3111</v>
      </c>
    </row>
  </sheetData>
  <mergeCells count="3">
    <mergeCell ref="A1:D1"/>
    <mergeCell ref="E1:H1"/>
    <mergeCell ref="I1:L1"/>
  </mergeCells>
  <phoneticPr fontId="58" type="noConversion"/>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632F7-AE24-4C8F-BB81-637AE6CFD823}">
  <dimension ref="A1:O13"/>
  <sheetViews>
    <sheetView workbookViewId="0">
      <selection activeCell="D224" sqref="D224"/>
    </sheetView>
  </sheetViews>
  <sheetFormatPr baseColWidth="10" defaultColWidth="9.1796875" defaultRowHeight="14.5"/>
  <cols>
    <col min="1" max="1" width="17.26953125" customWidth="1"/>
    <col min="2" max="2" width="37.453125" customWidth="1"/>
    <col min="3" max="3" width="16" customWidth="1"/>
    <col min="4" max="4" width="3.54296875" customWidth="1"/>
    <col min="5" max="5" width="22.26953125" customWidth="1"/>
    <col min="6" max="6" width="19.26953125" customWidth="1"/>
    <col min="7" max="7" width="9.453125" bestFit="1" customWidth="1"/>
    <col min="8" max="8" width="21.453125" customWidth="1"/>
    <col min="9" max="9" width="9.26953125" bestFit="1" customWidth="1"/>
    <col min="10" max="10" width="9.54296875" bestFit="1" customWidth="1"/>
    <col min="11" max="11" width="9.1796875" bestFit="1" customWidth="1"/>
    <col min="12" max="12" width="23.26953125" bestFit="1" customWidth="1"/>
    <col min="13" max="15" width="12.1796875" customWidth="1"/>
  </cols>
  <sheetData>
    <row r="1" spans="1:15" ht="15" thickBot="1">
      <c r="E1" s="20" t="str">
        <f>START!$B$9</f>
        <v>English (default)</v>
      </c>
      <c r="F1" s="10" t="s">
        <v>239</v>
      </c>
      <c r="G1" s="10" t="s">
        <v>241</v>
      </c>
      <c r="H1" s="20" t="str">
        <f>START!$B$9</f>
        <v>English (default)</v>
      </c>
      <c r="I1" s="10" t="s">
        <v>239</v>
      </c>
      <c r="J1" s="10" t="s">
        <v>240</v>
      </c>
      <c r="K1" s="10" t="s">
        <v>241</v>
      </c>
      <c r="L1" s="20" t="str">
        <f>START!$B$9</f>
        <v>English (default)</v>
      </c>
      <c r="M1" s="10" t="s">
        <v>239</v>
      </c>
      <c r="N1" s="10" t="s">
        <v>240</v>
      </c>
      <c r="O1" s="10" t="s">
        <v>241</v>
      </c>
    </row>
    <row r="2" spans="1:15" ht="15" thickBot="1">
      <c r="A2" t="s">
        <v>1352</v>
      </c>
      <c r="B2" t="s">
        <v>1353</v>
      </c>
      <c r="C2" s="45" t="str">
        <f>START!B11</f>
        <v>Select</v>
      </c>
      <c r="E2" s="31" t="e">
        <f>IF(E$1=F$1,F2,(IF(E$1=G$1,G2)))</f>
        <v>#REF!</v>
      </c>
      <c r="F2" s="32" t="e">
        <f>'Attributes list'!#REF!</f>
        <v>#REF!</v>
      </c>
      <c r="G2" s="32" t="e">
        <f>'Attributes list'!#REF!</f>
        <v>#REF!</v>
      </c>
      <c r="H2" s="31" t="str">
        <f>IF(H$1=I$1,I2,IF(H$1=J$1,J2,IF(H$1=K$1,K2)))</f>
        <v>Intimate</v>
      </c>
      <c r="I2" s="32" t="s">
        <v>1683</v>
      </c>
      <c r="J2" s="32" t="s">
        <v>1684</v>
      </c>
      <c r="K2" s="32" t="s">
        <v>2062</v>
      </c>
      <c r="L2" s="31" t="str">
        <f>IF(L$1=M$1,M2,IF(L$1=N$1,N2,IF(L$1=O$1,O2)))</f>
        <v>Home Textile</v>
      </c>
      <c r="M2" s="32" t="s">
        <v>1686</v>
      </c>
      <c r="N2" s="32" t="s">
        <v>1687</v>
      </c>
      <c r="O2" s="32" t="s">
        <v>2061</v>
      </c>
    </row>
    <row r="3" spans="1:15">
      <c r="A3" t="s">
        <v>299</v>
      </c>
      <c r="B3" t="s">
        <v>299</v>
      </c>
      <c r="E3" s="13" t="e">
        <f>IF(E$1=F$1,F3,(IF(E$1=G$1,G3)))</f>
        <v>#REF!</v>
      </c>
      <c r="F3" t="e">
        <f>'Attributes list'!#REF!</f>
        <v>#REF!</v>
      </c>
      <c r="G3" t="e">
        <f>'Attributes list'!#REF!</f>
        <v>#REF!</v>
      </c>
      <c r="H3" s="13" t="e">
        <f>IF(E$1=F$1,I3,IF(E$1=#REF!,J3,IF(E$1=G$1,K3)))</f>
        <v>#REF!</v>
      </c>
      <c r="I3" t="e">
        <f>'Attributes list'!#REF!</f>
        <v>#REF!</v>
      </c>
      <c r="J3" t="e">
        <f>'Attributes list'!#REF!</f>
        <v>#REF!</v>
      </c>
      <c r="K3" t="e">
        <f>'Attributes list'!#REF!</f>
        <v>#REF!</v>
      </c>
      <c r="L3" s="13" t="e">
        <f>IF(H$1=I$1,M3,IF(H$1=J$1,N3,IF(H$1=K$1,O3)))</f>
        <v>#REF!</v>
      </c>
      <c r="M3" s="103" t="e">
        <f>'Attributes list'!#REF!</f>
        <v>#REF!</v>
      </c>
      <c r="N3" s="103" t="e">
        <f>'Attributes list'!#REF!</f>
        <v>#REF!</v>
      </c>
      <c r="O3" s="103" t="e">
        <f>'Attributes list'!#REF!</f>
        <v>#REF!</v>
      </c>
    </row>
    <row r="4" spans="1:15" ht="16">
      <c r="A4" t="e">
        <f>E2</f>
        <v>#REF!</v>
      </c>
      <c r="B4" s="1" t="e">
        <f t="shared" ref="B4:B13" si="0">IF($C$2=$E$2,$E3,IF($C$2=$H$2,$H3,IF($C$2=$L$2,$L3)))</f>
        <v>#REF!</v>
      </c>
      <c r="E4" s="13" t="e">
        <f>IF(E$1=F$1,F4,(IF(E$1=G$1,G4)))</f>
        <v>#REF!</v>
      </c>
      <c r="F4" s="24" t="e">
        <f>'Attributes list'!#REF!</f>
        <v>#REF!</v>
      </c>
      <c r="G4" s="24" t="e">
        <f>'Attributes list'!#REF!</f>
        <v>#REF!</v>
      </c>
      <c r="H4" s="13" t="e">
        <f>IF(E$1=F$1,I4,IF(E$1=#REF!,J4,IF(E$1=G$1,K4)))</f>
        <v>#REF!</v>
      </c>
      <c r="I4" t="e">
        <f>'Attributes list'!#REF!</f>
        <v>#REF!</v>
      </c>
      <c r="J4" t="e">
        <f>'Attributes list'!#REF!</f>
        <v>#REF!</v>
      </c>
      <c r="K4" t="e">
        <f>'Attributes list'!#REF!</f>
        <v>#REF!</v>
      </c>
      <c r="L4" s="13" t="e">
        <f t="shared" ref="L4:L12" si="1">IF(H$1=I$1,M4,IF(H$1=J$1,N4,IF(H$1=K$1,O4)))</f>
        <v>#REF!</v>
      </c>
      <c r="M4" t="e">
        <f>'Attributes list'!#REF!</f>
        <v>#REF!</v>
      </c>
      <c r="N4" t="e">
        <f>'Attributes list'!#REF!</f>
        <v>#REF!</v>
      </c>
      <c r="O4" t="e">
        <f>'Attributes list'!#REF!</f>
        <v>#REF!</v>
      </c>
    </row>
    <row r="5" spans="1:15" ht="16">
      <c r="A5" t="str">
        <f>H2</f>
        <v>Intimate</v>
      </c>
      <c r="B5" s="1" t="e">
        <f t="shared" si="0"/>
        <v>#REF!</v>
      </c>
      <c r="E5" s="13"/>
      <c r="H5" s="13" t="e">
        <f>IF(E$1=F$1,I5,IF(E$1=#REF!,J5,IF(E$1=G$1,K5)))</f>
        <v>#REF!</v>
      </c>
      <c r="I5" t="e">
        <f>'Attributes list'!#REF!</f>
        <v>#REF!</v>
      </c>
      <c r="J5" t="e">
        <f>'Attributes list'!#REF!</f>
        <v>#REF!</v>
      </c>
      <c r="K5" t="e">
        <f>'Attributes list'!#REF!</f>
        <v>#REF!</v>
      </c>
      <c r="L5" s="13" t="e">
        <f t="shared" si="1"/>
        <v>#REF!</v>
      </c>
      <c r="M5" t="e">
        <f>'Attributes list'!#REF!</f>
        <v>#REF!</v>
      </c>
      <c r="N5" t="e">
        <f>'Attributes list'!#REF!</f>
        <v>#REF!</v>
      </c>
      <c r="O5" t="e">
        <f>'Attributes list'!#REF!</f>
        <v>#REF!</v>
      </c>
    </row>
    <row r="6" spans="1:15" ht="16">
      <c r="A6" t="str">
        <f>L2</f>
        <v>Home Textile</v>
      </c>
      <c r="B6" s="1" t="e">
        <f t="shared" si="0"/>
        <v>#REF!</v>
      </c>
      <c r="E6" s="13"/>
      <c r="H6" s="13" t="e">
        <f>IF(E$1=F$1,I6,IF(E$1=#REF!,J6,IF(E$1=G$1,K6)))</f>
        <v>#REF!</v>
      </c>
      <c r="I6" t="e">
        <f>'Attributes list'!#REF!</f>
        <v>#REF!</v>
      </c>
      <c r="J6" t="e">
        <f>'Attributes list'!#REF!</f>
        <v>#REF!</v>
      </c>
      <c r="K6" t="e">
        <f>'Attributes list'!#REF!</f>
        <v>#REF!</v>
      </c>
      <c r="L6" s="13" t="e">
        <f t="shared" si="1"/>
        <v>#REF!</v>
      </c>
      <c r="M6" t="e">
        <f>'Attributes list'!#REF!</f>
        <v>#REF!</v>
      </c>
      <c r="N6" t="e">
        <f>'Attributes list'!#REF!</f>
        <v>#REF!</v>
      </c>
      <c r="O6" t="e">
        <f>'Attributes list'!#REF!</f>
        <v>#REF!</v>
      </c>
    </row>
    <row r="7" spans="1:15" ht="16">
      <c r="B7" s="1" t="e">
        <f t="shared" si="0"/>
        <v>#REF!</v>
      </c>
      <c r="K7" s="104"/>
      <c r="L7" s="13" t="e">
        <f t="shared" si="1"/>
        <v>#REF!</v>
      </c>
      <c r="M7" t="e">
        <f>'Attributes list'!#REF!</f>
        <v>#REF!</v>
      </c>
      <c r="N7" t="e">
        <f>'Attributes list'!#REF!</f>
        <v>#REF!</v>
      </c>
      <c r="O7" t="e">
        <f>'Attributes list'!#REF!</f>
        <v>#REF!</v>
      </c>
    </row>
    <row r="8" spans="1:15" ht="16">
      <c r="B8" s="1" t="e">
        <f t="shared" si="0"/>
        <v>#REF!</v>
      </c>
      <c r="L8" s="13" t="e">
        <f t="shared" si="1"/>
        <v>#REF!</v>
      </c>
      <c r="M8" s="103" t="e">
        <f>'Attributes list'!#REF!</f>
        <v>#REF!</v>
      </c>
      <c r="N8" s="103" t="e">
        <f>'Attributes list'!#REF!</f>
        <v>#REF!</v>
      </c>
      <c r="O8" s="103" t="e">
        <f>'Attributes list'!#REF!</f>
        <v>#REF!</v>
      </c>
    </row>
    <row r="9" spans="1:15" ht="16">
      <c r="B9" s="1" t="e">
        <f t="shared" si="0"/>
        <v>#REF!</v>
      </c>
      <c r="L9" s="13" t="e">
        <f t="shared" si="1"/>
        <v>#REF!</v>
      </c>
      <c r="M9" s="103" t="e">
        <f>'Attributes list'!#REF!</f>
        <v>#REF!</v>
      </c>
      <c r="N9" s="103" t="e">
        <f>'Attributes list'!#REF!</f>
        <v>#REF!</v>
      </c>
      <c r="O9" s="103" t="e">
        <f>'Attributes list'!#REF!</f>
        <v>#REF!</v>
      </c>
    </row>
    <row r="10" spans="1:15" ht="16">
      <c r="B10" s="1" t="e">
        <f t="shared" si="0"/>
        <v>#REF!</v>
      </c>
      <c r="L10" s="13" t="e">
        <f t="shared" si="1"/>
        <v>#REF!</v>
      </c>
      <c r="M10" s="103" t="e">
        <f>'Attributes list'!#REF!</f>
        <v>#REF!</v>
      </c>
      <c r="N10" s="103" t="e">
        <f>'Attributes list'!#REF!</f>
        <v>#REF!</v>
      </c>
      <c r="O10" s="103" t="e">
        <f>'Attributes list'!#REF!</f>
        <v>#REF!</v>
      </c>
    </row>
    <row r="11" spans="1:15" ht="16">
      <c r="B11" s="1" t="e">
        <f t="shared" si="0"/>
        <v>#REF!</v>
      </c>
      <c r="L11" s="13" t="e">
        <f t="shared" si="1"/>
        <v>#REF!</v>
      </c>
      <c r="M11" t="e">
        <f>'Attributes list'!#REF!</f>
        <v>#REF!</v>
      </c>
      <c r="N11" t="e">
        <f>'Attributes list'!#REF!</f>
        <v>#REF!</v>
      </c>
      <c r="O11" t="e">
        <f>'Attributes list'!#REF!</f>
        <v>#REF!</v>
      </c>
    </row>
    <row r="12" spans="1:15" ht="16">
      <c r="B12" s="1" t="e">
        <f t="shared" si="0"/>
        <v>#REF!</v>
      </c>
      <c r="L12" s="13" t="e">
        <f t="shared" si="1"/>
        <v>#REF!</v>
      </c>
      <c r="M12" t="e">
        <f>'Attributes list'!#REF!</f>
        <v>#REF!</v>
      </c>
      <c r="N12" t="e">
        <f>'Attributes list'!#REF!</f>
        <v>#REF!</v>
      </c>
      <c r="O12" t="e">
        <f>'Attributes list'!#REF!</f>
        <v>#REF!</v>
      </c>
    </row>
    <row r="13" spans="1:15" ht="16">
      <c r="B13" s="1" t="e">
        <f t="shared" si="0"/>
        <v>#REF!</v>
      </c>
      <c r="H13" s="13"/>
      <c r="L13" s="13"/>
    </row>
  </sheetData>
  <pageMargins left="0.7" right="0.7" top="0.75" bottom="0.75" header="0.3" footer="0.3"/>
  <pageSetup paperSize="9" orientation="portrait"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E5FF4-81DC-48D6-B0B5-26546C00AE11}">
  <dimension ref="A1:F12"/>
  <sheetViews>
    <sheetView workbookViewId="0">
      <selection activeCell="D224" sqref="D224"/>
    </sheetView>
  </sheetViews>
  <sheetFormatPr baseColWidth="10" defaultColWidth="11.453125" defaultRowHeight="14.5"/>
  <cols>
    <col min="1" max="1" width="59.54296875" style="57" customWidth="1"/>
    <col min="2" max="2" width="11.453125" customWidth="1"/>
    <col min="3" max="4" width="23.26953125" style="57" customWidth="1"/>
    <col min="5" max="6" width="18" style="57" customWidth="1"/>
  </cols>
  <sheetData>
    <row r="1" spans="1:6" ht="15.5">
      <c r="A1" s="8" t="str">
        <f>START!B9</f>
        <v>English (default)</v>
      </c>
      <c r="B1" s="109"/>
      <c r="C1" s="56" t="s">
        <v>239</v>
      </c>
      <c r="D1" s="56" t="s">
        <v>240</v>
      </c>
      <c r="E1" s="56" t="s">
        <v>241</v>
      </c>
      <c r="F1" s="56" t="s">
        <v>1818</v>
      </c>
    </row>
    <row r="2" spans="1:6" s="2" customFormat="1" ht="43.5" customHeight="1">
      <c r="A2" s="15" t="str">
        <f>IF($A$1=$C$1,C2,IF($A$1=$D$1,D2,IF($A$1=$E$1,E2,IF($A$1=$F$1,F2))))</f>
        <v>Select</v>
      </c>
      <c r="C2" s="11" t="s">
        <v>299</v>
      </c>
      <c r="D2" s="11" t="s">
        <v>299</v>
      </c>
      <c r="E2" s="11" t="s">
        <v>315</v>
      </c>
      <c r="F2" s="11" t="s">
        <v>315</v>
      </c>
    </row>
    <row r="3" spans="1:6" s="2" customFormat="1" ht="43.5" customHeight="1">
      <c r="A3" s="15" t="str">
        <f>IF($A$1=$C$1,C3,IF($A$1=$D$1,D3,IF($A$1=$E$1,E3,IF($A$1=$F$1,F3))))</f>
        <v>Do not bleach</v>
      </c>
      <c r="C3" s="11" t="s">
        <v>1819</v>
      </c>
      <c r="D3" s="11" t="s">
        <v>1820</v>
      </c>
      <c r="E3" s="11" t="s">
        <v>1821</v>
      </c>
      <c r="F3" t="s">
        <v>1822</v>
      </c>
    </row>
    <row r="4" spans="1:6" s="2" customFormat="1" ht="43.5" customHeight="1">
      <c r="A4" s="15" t="str">
        <f>IF($A$1=$C$1,C4,IF($A$1=$D$1,D4,IF($A$1=$E$1,E4,IF($A$1=$F$1,F4))))</f>
        <v>Only oxygen bleach allowed</v>
      </c>
      <c r="C4" s="11" t="s">
        <v>1707</v>
      </c>
      <c r="D4" s="11" t="s">
        <v>1823</v>
      </c>
      <c r="E4" s="11" t="s">
        <v>1824</v>
      </c>
      <c r="F4" s="57" t="s">
        <v>1825</v>
      </c>
    </row>
    <row r="5" spans="1:6" s="2" customFormat="1" ht="43.5" customHeight="1">
      <c r="A5" s="15" t="str">
        <f>IF($A$1=$C$1,C5,IF($A$1=$D$1,D5,IF($A$1=$E$1,E5,IF($A$1=$F$1,F5))))</f>
        <v>Any bleach allowed</v>
      </c>
      <c r="C5" s="11" t="s">
        <v>1826</v>
      </c>
      <c r="D5" s="11" t="s">
        <v>1827</v>
      </c>
      <c r="E5" s="11" t="s">
        <v>1828</v>
      </c>
      <c r="F5" s="57" t="s">
        <v>1829</v>
      </c>
    </row>
    <row r="6" spans="1:6" s="2" customFormat="1" ht="43.5" customHeight="1">
      <c r="A6" s="11"/>
      <c r="C6" s="11"/>
      <c r="D6" s="11"/>
      <c r="E6" s="11"/>
      <c r="F6" s="11"/>
    </row>
    <row r="7" spans="1:6" s="2" customFormat="1" ht="43.5" customHeight="1">
      <c r="A7" s="11"/>
      <c r="C7" s="11"/>
      <c r="D7" s="11"/>
      <c r="E7" s="11"/>
      <c r="F7" s="11"/>
    </row>
    <row r="8" spans="1:6" s="2" customFormat="1" ht="43.5" customHeight="1">
      <c r="A8" s="11"/>
      <c r="C8" s="11"/>
      <c r="D8" s="11"/>
      <c r="E8" s="11"/>
      <c r="F8" s="11"/>
    </row>
    <row r="9" spans="1:6" s="2" customFormat="1" ht="43.5" customHeight="1">
      <c r="A9" s="11"/>
      <c r="C9" s="11"/>
      <c r="D9" s="11"/>
      <c r="E9" s="11"/>
      <c r="F9" s="11"/>
    </row>
    <row r="10" spans="1:6" s="2" customFormat="1" ht="43.5" customHeight="1">
      <c r="A10" s="11"/>
      <c r="C10" s="11"/>
      <c r="D10" s="11"/>
      <c r="E10" s="11"/>
      <c r="F10" s="11"/>
    </row>
    <row r="11" spans="1:6" s="2" customFormat="1" ht="43.5" customHeight="1">
      <c r="A11" s="11"/>
      <c r="C11" s="11"/>
      <c r="D11" s="11"/>
      <c r="E11" s="11"/>
      <c r="F11" s="11"/>
    </row>
    <row r="12" spans="1:6" s="2" customFormat="1" ht="43.5" customHeight="1">
      <c r="A12" s="11"/>
      <c r="C12" s="11"/>
      <c r="D12" s="11"/>
      <c r="E12" s="11"/>
      <c r="F12" s="11"/>
    </row>
  </sheetData>
  <pageMargins left="0.7" right="0.7" top="0.78740157499999996" bottom="0.78740157499999996" header="0.3" footer="0.3"/>
  <pageSetup paperSize="9" orientation="portrait"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BA08D-567E-46DB-937C-93539FF80449}">
  <dimension ref="A1:H12"/>
  <sheetViews>
    <sheetView workbookViewId="0">
      <selection activeCell="D224" sqref="D224"/>
    </sheetView>
  </sheetViews>
  <sheetFormatPr baseColWidth="10" defaultColWidth="11.453125" defaultRowHeight="14.5"/>
  <cols>
    <col min="1" max="1" width="59.54296875" style="57" customWidth="1"/>
    <col min="2" max="2" width="11.453125" customWidth="1"/>
    <col min="3" max="6" width="11.453125" style="57"/>
  </cols>
  <sheetData>
    <row r="1" spans="1:8" ht="29">
      <c r="A1" s="8" t="str">
        <f>START!B9</f>
        <v>English (default)</v>
      </c>
      <c r="B1" s="109"/>
      <c r="C1" s="56" t="s">
        <v>239</v>
      </c>
      <c r="D1" s="56" t="s">
        <v>240</v>
      </c>
      <c r="E1" s="56" t="s">
        <v>241</v>
      </c>
      <c r="F1" s="56" t="s">
        <v>1818</v>
      </c>
    </row>
    <row r="2" spans="1:8" s="2" customFormat="1" ht="43.5" customHeight="1">
      <c r="A2" s="15" t="str">
        <f>IF($A$1=$C$1,C2,IF($A$1=$D$1,D2,IF($A$1=$E$1,E2,IF($A$1=$F$1,F2))))</f>
        <v>Select</v>
      </c>
      <c r="C2" s="11" t="s">
        <v>299</v>
      </c>
      <c r="D2" s="11" t="s">
        <v>299</v>
      </c>
      <c r="E2" s="11" t="s">
        <v>299</v>
      </c>
      <c r="F2" s="11" t="s">
        <v>299</v>
      </c>
    </row>
    <row r="3" spans="1:8" s="2" customFormat="1" ht="43.5" customHeight="1">
      <c r="A3" s="15" t="str">
        <f>IF($A$1=$C$1,C3,IF($A$1=$D$1,D3,IF($A$1=$E$1,E3,IF($A$1=$F$1,F3))))</f>
        <v>Do not tumble dry</v>
      </c>
      <c r="C3" s="11" t="s">
        <v>1708</v>
      </c>
      <c r="D3" s="11" t="s">
        <v>1830</v>
      </c>
      <c r="E3" s="11" t="s">
        <v>1831</v>
      </c>
      <c r="F3" s="57" t="s">
        <v>1832</v>
      </c>
    </row>
    <row r="4" spans="1:8" s="2" customFormat="1" ht="43.5" customHeight="1">
      <c r="A4" s="15" t="str">
        <f>IF($A$1=$C$1,C4,IF($A$1=$D$1,D4,IF($A$1=$E$1,E4,IF($A$1=$F$1,F4))))</f>
        <v>Mild drying processes</v>
      </c>
      <c r="C4" s="11" t="s">
        <v>1709</v>
      </c>
      <c r="D4" s="11" t="s">
        <v>1833</v>
      </c>
      <c r="E4" s="11" t="s">
        <v>1834</v>
      </c>
      <c r="F4" s="57" t="s">
        <v>1835</v>
      </c>
      <c r="H4" s="110"/>
    </row>
    <row r="5" spans="1:8" s="2" customFormat="1" ht="43.5" customHeight="1">
      <c r="A5" s="15" t="str">
        <f>IF($A$1=$C$1,C5,IF($A$1=$D$1,D5,IF($A$1=$E$1,E5,IF($A$1=$F$1,F5))))</f>
        <v>Normal drying processes</v>
      </c>
      <c r="C5" s="11" t="s">
        <v>1836</v>
      </c>
      <c r="D5" s="11" t="s">
        <v>1837</v>
      </c>
      <c r="E5" s="11" t="s">
        <v>1838</v>
      </c>
      <c r="F5" s="57" t="s">
        <v>1839</v>
      </c>
    </row>
    <row r="6" spans="1:8" s="2" customFormat="1" ht="43.5" customHeight="1">
      <c r="A6" s="11"/>
      <c r="C6" s="11"/>
      <c r="D6" s="11"/>
      <c r="E6" s="11"/>
      <c r="F6" s="11"/>
    </row>
    <row r="7" spans="1:8" s="2" customFormat="1" ht="43.5" customHeight="1">
      <c r="A7" s="11"/>
      <c r="C7" s="11"/>
      <c r="D7" s="11"/>
      <c r="E7" s="11"/>
      <c r="F7" s="11"/>
    </row>
    <row r="8" spans="1:8" s="2" customFormat="1" ht="43.5" customHeight="1">
      <c r="A8" s="11"/>
      <c r="C8" s="11"/>
      <c r="D8" s="11"/>
      <c r="E8" s="11"/>
      <c r="F8" s="11"/>
    </row>
    <row r="9" spans="1:8" s="2" customFormat="1" ht="43.5" customHeight="1">
      <c r="A9" s="11"/>
      <c r="C9" s="11"/>
      <c r="D9" s="11"/>
      <c r="E9" s="11"/>
      <c r="F9" s="11"/>
    </row>
    <row r="10" spans="1:8" s="2" customFormat="1" ht="43.5" customHeight="1">
      <c r="A10" s="11"/>
      <c r="C10" s="11"/>
      <c r="D10" s="11"/>
      <c r="E10" s="11"/>
      <c r="F10" s="11"/>
    </row>
    <row r="11" spans="1:8" s="2" customFormat="1" ht="43.5" customHeight="1">
      <c r="A11" s="11"/>
      <c r="C11" s="11"/>
      <c r="D11" s="11"/>
      <c r="E11" s="11"/>
      <c r="F11" s="11"/>
    </row>
    <row r="12" spans="1:8" s="2" customFormat="1" ht="43.5" customHeight="1">
      <c r="A12" s="11"/>
      <c r="C12" s="11"/>
      <c r="D12" s="11"/>
      <c r="E12" s="11"/>
      <c r="F12" s="11"/>
    </row>
  </sheetData>
  <pageMargins left="0.7" right="0.7" top="0.78740157499999996" bottom="0.78740157499999996" header="0.3" footer="0.3"/>
  <pageSetup paperSize="9" orientation="portrait"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F13CD-D268-43DC-ACB2-7166A9ADF815}">
  <dimension ref="A1:F12"/>
  <sheetViews>
    <sheetView workbookViewId="0">
      <selection activeCell="D224" sqref="D224"/>
    </sheetView>
  </sheetViews>
  <sheetFormatPr baseColWidth="10" defaultColWidth="11.453125" defaultRowHeight="14.5"/>
  <cols>
    <col min="1" max="1" width="59.54296875" style="57" customWidth="1"/>
    <col min="2" max="2" width="11.453125" customWidth="1"/>
    <col min="3" max="4" width="22" style="57" customWidth="1"/>
    <col min="5" max="5" width="23.81640625" style="57" customWidth="1"/>
    <col min="6" max="6" width="31.7265625" style="57" customWidth="1"/>
  </cols>
  <sheetData>
    <row r="1" spans="1:6" ht="15.5">
      <c r="A1" s="8" t="str">
        <f>START!B9</f>
        <v>English (default)</v>
      </c>
      <c r="B1" s="109"/>
      <c r="C1" s="56" t="s">
        <v>239</v>
      </c>
      <c r="D1" s="56" t="s">
        <v>240</v>
      </c>
      <c r="E1" s="56" t="s">
        <v>241</v>
      </c>
      <c r="F1" s="56" t="s">
        <v>1818</v>
      </c>
    </row>
    <row r="2" spans="1:6" s="2" customFormat="1" ht="43.5" customHeight="1">
      <c r="A2" s="15" t="str">
        <f>IF($A$1=$C$1,C2,IF($A$1=$D$1,D2,IF($A$1=$E$1,E2,IF($A$1=$F$1,F2))))</f>
        <v>Select</v>
      </c>
      <c r="C2" s="11" t="s">
        <v>299</v>
      </c>
      <c r="D2" s="11" t="s">
        <v>299</v>
      </c>
      <c r="E2" s="11" t="s">
        <v>299</v>
      </c>
      <c r="F2" s="11" t="s">
        <v>299</v>
      </c>
    </row>
    <row r="3" spans="1:6" s="2" customFormat="1" ht="43.5" customHeight="1">
      <c r="A3" s="15" t="str">
        <f>IF($A$1=$C$1,C3,IF($A$1=$D$1,D3,IF($A$1=$E$1,E3,IF($A$1=$F$1,F3))))</f>
        <v>Do not iron</v>
      </c>
      <c r="C3" s="11" t="s">
        <v>1840</v>
      </c>
      <c r="D3" s="11" t="s">
        <v>1841</v>
      </c>
      <c r="E3" s="11" t="s">
        <v>1842</v>
      </c>
      <c r="F3" s="11" t="s">
        <v>1843</v>
      </c>
    </row>
    <row r="4" spans="1:6" s="2" customFormat="1" ht="43.5" customHeight="1">
      <c r="A4" s="15" t="str">
        <f>IF($A$1=$C$1,C4,IF($A$1=$D$1,D4,IF($A$1=$E$1,E4,IF($A$1=$F$1,F4))))</f>
        <v>Iron at low temperature</v>
      </c>
      <c r="C4" s="11" t="s">
        <v>1710</v>
      </c>
      <c r="D4" s="11" t="s">
        <v>1844</v>
      </c>
      <c r="E4" s="11" t="s">
        <v>1845</v>
      </c>
      <c r="F4" s="11" t="s">
        <v>1846</v>
      </c>
    </row>
    <row r="5" spans="1:6" s="2" customFormat="1" ht="43.5" customHeight="1">
      <c r="A5" s="15" t="str">
        <f>IF($A$1=$C$1,C5,IF($A$1=$D$1,D5,IF($A$1=$E$1,E5,IF($A$1=$F$1,F5))))</f>
        <v>Iron at moderate temperature</v>
      </c>
      <c r="C5" s="11" t="s">
        <v>1847</v>
      </c>
      <c r="D5" s="11" t="s">
        <v>1848</v>
      </c>
      <c r="E5" s="11" t="s">
        <v>1849</v>
      </c>
      <c r="F5" s="11" t="s">
        <v>1850</v>
      </c>
    </row>
    <row r="6" spans="1:6" s="2" customFormat="1" ht="43.5" customHeight="1">
      <c r="A6" s="15" t="str">
        <f>IF($A$1=$C$1,C6,IF($A$1=$D$1,D6,IF($A$1=$E$1,E6,IF($A$1=$F$1,F6))))</f>
        <v>Hot iron</v>
      </c>
      <c r="C6" s="11" t="s">
        <v>1851</v>
      </c>
      <c r="D6" s="11" t="s">
        <v>1852</v>
      </c>
      <c r="E6" s="11" t="s">
        <v>1853</v>
      </c>
      <c r="F6" s="11" t="s">
        <v>1854</v>
      </c>
    </row>
    <row r="7" spans="1:6" s="2" customFormat="1" ht="43.5" customHeight="1">
      <c r="A7" s="11"/>
      <c r="C7" s="11"/>
      <c r="D7" s="11"/>
      <c r="E7" s="11"/>
      <c r="F7" s="11"/>
    </row>
    <row r="8" spans="1:6" s="2" customFormat="1" ht="43.5" customHeight="1">
      <c r="A8" s="11"/>
      <c r="C8" s="11"/>
      <c r="D8" s="11"/>
      <c r="E8" s="11"/>
      <c r="F8" s="11"/>
    </row>
    <row r="9" spans="1:6" s="2" customFormat="1" ht="43.5" customHeight="1">
      <c r="A9" s="11"/>
      <c r="C9" s="11"/>
      <c r="D9" s="11"/>
      <c r="E9" s="11"/>
      <c r="F9" s="11"/>
    </row>
    <row r="10" spans="1:6" s="2" customFormat="1" ht="43.5" customHeight="1">
      <c r="A10" s="11"/>
      <c r="C10" s="11"/>
      <c r="D10" s="11"/>
      <c r="E10" s="11"/>
      <c r="F10" s="11"/>
    </row>
    <row r="11" spans="1:6" s="2" customFormat="1" ht="43.5" customHeight="1">
      <c r="A11" s="11"/>
      <c r="C11" s="11"/>
      <c r="D11" s="11"/>
      <c r="E11" s="11"/>
      <c r="F11" s="11"/>
    </row>
    <row r="12" spans="1:6" s="2" customFormat="1" ht="43.5" customHeight="1">
      <c r="A12" s="11"/>
      <c r="C12" s="11"/>
      <c r="D12" s="11"/>
      <c r="E12" s="11"/>
      <c r="F12" s="11"/>
    </row>
  </sheetData>
  <pageMargins left="0.7" right="0.7" top="0.78740157499999996" bottom="0.78740157499999996" header="0.3" footer="0.3"/>
  <pageSetup paperSize="9" orientation="portrait"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DC1F6-47BC-4835-AD73-2F208B668411}">
  <dimension ref="A1:F12"/>
  <sheetViews>
    <sheetView workbookViewId="0">
      <selection activeCell="D224" sqref="D224"/>
    </sheetView>
  </sheetViews>
  <sheetFormatPr baseColWidth="10" defaultColWidth="11.453125" defaultRowHeight="14.5"/>
  <cols>
    <col min="1" max="1" width="59.54296875" style="57" customWidth="1"/>
    <col min="2" max="2" width="11.453125" customWidth="1"/>
    <col min="3" max="6" width="30.54296875" style="57" customWidth="1"/>
    <col min="7" max="9" width="30.54296875" customWidth="1"/>
  </cols>
  <sheetData>
    <row r="1" spans="1:6" ht="15.5">
      <c r="A1" s="8" t="str">
        <f>START!B9</f>
        <v>English (default)</v>
      </c>
      <c r="B1" s="109"/>
      <c r="C1" s="56" t="s">
        <v>239</v>
      </c>
      <c r="D1" s="56" t="s">
        <v>240</v>
      </c>
      <c r="E1" s="56" t="s">
        <v>241</v>
      </c>
      <c r="F1" s="56" t="s">
        <v>1818</v>
      </c>
    </row>
    <row r="2" spans="1:6" s="2" customFormat="1" ht="46.5" customHeight="1">
      <c r="A2" s="15" t="str">
        <f>IF($A$1=$C$1,C2,IF($A$1=$D$1,D2,IF($A$1=$E$1,E2,IF($A$1=$F$1,F2))))</f>
        <v>Select</v>
      </c>
      <c r="C2" s="11" t="s">
        <v>299</v>
      </c>
      <c r="D2" s="11" t="s">
        <v>299</v>
      </c>
      <c r="E2" s="11" t="s">
        <v>299</v>
      </c>
      <c r="F2" s="11" t="s">
        <v>299</v>
      </c>
    </row>
    <row r="3" spans="1:6" s="2" customFormat="1" ht="46.5" customHeight="1">
      <c r="A3" s="15" t="str">
        <f>IF($A$1=$C$1,C3,IF($A$1=$D$1,D3,IF($A$1=$E$1,E3,IF($A$1=$F$1,F3))))</f>
        <v>Do not dry-clean</v>
      </c>
      <c r="C3" s="11" t="s">
        <v>1712</v>
      </c>
      <c r="D3" s="11" t="s">
        <v>1855</v>
      </c>
      <c r="E3" s="11" t="s">
        <v>1856</v>
      </c>
      <c r="F3" s="11" t="s">
        <v>1857</v>
      </c>
    </row>
    <row r="4" spans="1:6" s="2" customFormat="1" ht="46.5" customHeight="1">
      <c r="A4" s="15" t="str">
        <f>IF($A$1=$C$1,C4,IF($A$1=$D$1,D4,IF($A$1=$E$1,E4,IF($A$1=$F$1,F4))))</f>
        <v>Professional dry-cleaning in: perchloroethylene, hydrocarbons (heavy benzines)</v>
      </c>
      <c r="C4" s="11" t="s">
        <v>1711</v>
      </c>
      <c r="D4" s="11" t="s">
        <v>1858</v>
      </c>
      <c r="E4" s="11" t="s">
        <v>1859</v>
      </c>
      <c r="F4" s="11" t="s">
        <v>1860</v>
      </c>
    </row>
    <row r="5" spans="1:6" s="2" customFormat="1" ht="46.5" customHeight="1">
      <c r="A5" s="15" t="str">
        <f>IF($A$1=$C$1,C5,IF($A$1=$D$1,D5,IF($A$1=$E$1,E5,IF($A$1=$F$1,F5))))</f>
        <v>Mild professional dry-cleaning in: perchloroethylene, hydrocarbons (heavy benzines)</v>
      </c>
      <c r="C5" s="11" t="s">
        <v>1861</v>
      </c>
      <c r="D5" s="11" t="s">
        <v>1862</v>
      </c>
      <c r="E5" s="11" t="s">
        <v>1863</v>
      </c>
      <c r="F5" s="11" t="s">
        <v>1864</v>
      </c>
    </row>
    <row r="6" spans="1:6" s="2" customFormat="1" ht="43.5" customHeight="1">
      <c r="A6" s="11"/>
      <c r="C6" s="11"/>
      <c r="D6" s="11"/>
      <c r="E6" s="11"/>
      <c r="F6" s="11"/>
    </row>
    <row r="7" spans="1:6" s="2" customFormat="1" ht="43.5" customHeight="1">
      <c r="A7" s="11"/>
      <c r="C7" s="11"/>
      <c r="D7" s="11"/>
      <c r="E7" s="11"/>
      <c r="F7" s="11"/>
    </row>
    <row r="8" spans="1:6" s="2" customFormat="1" ht="43.5" customHeight="1">
      <c r="A8" s="11"/>
      <c r="C8" s="11"/>
      <c r="D8" s="11"/>
      <c r="E8" s="11"/>
      <c r="F8" s="11"/>
    </row>
    <row r="9" spans="1:6" s="2" customFormat="1" ht="43.5" customHeight="1">
      <c r="A9" s="11"/>
      <c r="C9" s="11"/>
      <c r="D9" s="11"/>
      <c r="E9" s="11"/>
      <c r="F9" s="11"/>
    </row>
    <row r="10" spans="1:6" s="2" customFormat="1" ht="43.5" customHeight="1">
      <c r="A10" s="11"/>
      <c r="C10" s="11"/>
      <c r="D10" s="11"/>
      <c r="E10" s="11"/>
      <c r="F10" s="11"/>
    </row>
    <row r="11" spans="1:6" s="2" customFormat="1" ht="43.5" customHeight="1">
      <c r="A11" s="11"/>
      <c r="C11" s="11"/>
      <c r="D11" s="11"/>
      <c r="E11" s="11"/>
      <c r="F11" s="11"/>
    </row>
    <row r="12" spans="1:6" s="2" customFormat="1" ht="43.5" customHeight="1">
      <c r="A12" s="11"/>
      <c r="C12" s="11"/>
      <c r="D12" s="11"/>
      <c r="E12" s="11"/>
      <c r="F12" s="11"/>
    </row>
  </sheetData>
  <pageMargins left="0.7" right="0.7" top="0.78740157499999996" bottom="0.78740157499999996" header="0.3" footer="0.3"/>
  <pageSetup paperSize="9" orientation="portrait"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EM800"/>
  <sheetViews>
    <sheetView topLeftCell="AN1" workbookViewId="0">
      <selection activeCell="W10" sqref="W10:AC11"/>
    </sheetView>
  </sheetViews>
  <sheetFormatPr baseColWidth="10" defaultColWidth="9.1796875" defaultRowHeight="14.5"/>
  <cols>
    <col min="1" max="83" width="7.81640625" style="3" customWidth="1"/>
    <col min="84" max="90" width="10.7265625" style="3" customWidth="1"/>
    <col min="91" max="91" width="10.7265625" customWidth="1"/>
    <col min="92" max="94" width="10.7265625" style="3" customWidth="1"/>
    <col min="95" max="95" width="10.7265625" customWidth="1"/>
    <col min="96" max="100" width="10.7265625" style="3" customWidth="1"/>
    <col min="101" max="106" width="10.7265625" style="55" customWidth="1"/>
    <col min="107" max="111" width="23.81640625" style="55" customWidth="1"/>
    <col min="112" max="112" width="46.26953125" style="55" bestFit="1" customWidth="1"/>
    <col min="113" max="129" width="10.7265625" style="55" customWidth="1"/>
    <col min="130" max="239" width="10.7265625" customWidth="1"/>
  </cols>
  <sheetData>
    <row r="1" spans="1:143" ht="43.5">
      <c r="A1" s="20" t="str">
        <f>START!B9</f>
        <v>English (default)</v>
      </c>
      <c r="B1"/>
      <c r="C1" s="20" t="str">
        <f>START!B9</f>
        <v>English (default)</v>
      </c>
      <c r="D1" s="10" t="s">
        <v>239</v>
      </c>
      <c r="E1" s="10" t="s">
        <v>240</v>
      </c>
      <c r="F1" s="10" t="s">
        <v>241</v>
      </c>
      <c r="G1" s="20" t="str">
        <f>START!B9</f>
        <v>English (default)</v>
      </c>
      <c r="H1" s="10" t="s">
        <v>239</v>
      </c>
      <c r="I1" s="10" t="s">
        <v>240</v>
      </c>
      <c r="J1" s="10" t="s">
        <v>241</v>
      </c>
      <c r="K1"/>
      <c r="L1"/>
      <c r="M1" s="20" t="str">
        <f>START!B9</f>
        <v>English (default)</v>
      </c>
      <c r="N1" s="10" t="s">
        <v>239</v>
      </c>
      <c r="O1" s="10" t="s">
        <v>240</v>
      </c>
      <c r="P1" s="10" t="s">
        <v>241</v>
      </c>
      <c r="Q1" s="20" t="str">
        <f>START!B9</f>
        <v>English (default)</v>
      </c>
      <c r="R1" s="10" t="s">
        <v>239</v>
      </c>
      <c r="S1" s="10" t="s">
        <v>240</v>
      </c>
      <c r="T1" s="10" t="s">
        <v>241</v>
      </c>
      <c r="U1" s="20" t="str">
        <f>START!B9</f>
        <v>English (default)</v>
      </c>
      <c r="V1" s="10" t="s">
        <v>239</v>
      </c>
      <c r="W1" s="10" t="s">
        <v>240</v>
      </c>
      <c r="X1" s="10" t="s">
        <v>241</v>
      </c>
      <c r="Y1" s="20" t="str">
        <f>CONCATENATE(START!$B$7,START!$B$9)</f>
        <v>GermanyEnglish (default)</v>
      </c>
      <c r="Z1" s="10" t="s">
        <v>1153</v>
      </c>
      <c r="AA1" s="10" t="s">
        <v>1154</v>
      </c>
      <c r="AB1" s="10" t="s">
        <v>1155</v>
      </c>
      <c r="AC1" s="10" t="s">
        <v>1156</v>
      </c>
      <c r="AD1" s="10" t="s">
        <v>1157</v>
      </c>
      <c r="AE1" s="20" t="str">
        <f>CONCATENATE(START!$B$7,START!$B$9)</f>
        <v>GermanyEnglish (default)</v>
      </c>
      <c r="AF1" s="10" t="s">
        <v>1153</v>
      </c>
      <c r="AG1" s="10" t="s">
        <v>1154</v>
      </c>
      <c r="AH1" s="10" t="s">
        <v>1155</v>
      </c>
      <c r="AI1" s="10" t="s">
        <v>1156</v>
      </c>
      <c r="AJ1" s="10" t="s">
        <v>1157</v>
      </c>
      <c r="AK1"/>
      <c r="AL1" s="20" t="str">
        <f>START!B9</f>
        <v>English (default)</v>
      </c>
      <c r="AM1" s="10" t="s">
        <v>239</v>
      </c>
      <c r="AN1" s="10" t="s">
        <v>240</v>
      </c>
      <c r="AO1" s="10" t="s">
        <v>241</v>
      </c>
      <c r="AP1"/>
      <c r="AQ1" s="20" t="str">
        <f>START!$B$9</f>
        <v>English (default)</v>
      </c>
      <c r="AR1" s="10" t="s">
        <v>239</v>
      </c>
      <c r="AS1" s="10" t="s">
        <v>240</v>
      </c>
      <c r="AT1" s="10" t="s">
        <v>241</v>
      </c>
      <c r="AU1"/>
      <c r="AV1" s="20" t="str">
        <f>START!B7</f>
        <v>Germany</v>
      </c>
      <c r="AW1" s="10" t="s">
        <v>195</v>
      </c>
      <c r="AX1" s="10" t="s">
        <v>119</v>
      </c>
      <c r="AY1" s="10" t="s">
        <v>103</v>
      </c>
      <c r="AZ1" s="20" t="str">
        <f>START!$B$9</f>
        <v>English (default)</v>
      </c>
      <c r="BA1" s="10" t="s">
        <v>239</v>
      </c>
      <c r="BB1" s="10" t="s">
        <v>240</v>
      </c>
      <c r="BC1" s="10" t="s">
        <v>241</v>
      </c>
      <c r="BD1" s="20" t="str">
        <f>START!$B$9</f>
        <v>English (default)</v>
      </c>
      <c r="BE1" s="10" t="s">
        <v>239</v>
      </c>
      <c r="BF1" s="10" t="s">
        <v>240</v>
      </c>
      <c r="BG1" s="10" t="s">
        <v>241</v>
      </c>
      <c r="BH1" s="20" t="str">
        <f>START!$B$9</f>
        <v>English (default)</v>
      </c>
      <c r="BI1" s="10" t="s">
        <v>239</v>
      </c>
      <c r="BJ1" s="10" t="s">
        <v>240</v>
      </c>
      <c r="BK1" s="10" t="s">
        <v>241</v>
      </c>
      <c r="BM1" s="20" t="str">
        <f>START!B7</f>
        <v>Germany</v>
      </c>
      <c r="BN1" s="10" t="s">
        <v>195</v>
      </c>
      <c r="BO1" s="10" t="s">
        <v>119</v>
      </c>
      <c r="BP1" s="10" t="s">
        <v>103</v>
      </c>
      <c r="BQ1"/>
      <c r="BR1"/>
      <c r="BS1" s="20" t="str">
        <f>START!$B$9</f>
        <v>English (default)</v>
      </c>
      <c r="BT1" s="10" t="s">
        <v>239</v>
      </c>
      <c r="BU1" s="10" t="s">
        <v>240</v>
      </c>
      <c r="BV1" s="10" t="s">
        <v>241</v>
      </c>
      <c r="BW1"/>
      <c r="BX1" s="20" t="str">
        <f>CONCATENATE(START!$B$7,START!$B$9)</f>
        <v>GermanyEnglish (default)</v>
      </c>
      <c r="BY1" s="10" t="s">
        <v>1153</v>
      </c>
      <c r="BZ1" s="10" t="s">
        <v>1154</v>
      </c>
      <c r="CA1" s="10" t="s">
        <v>1155</v>
      </c>
      <c r="CB1" s="10" t="s">
        <v>1156</v>
      </c>
      <c r="CC1" s="10" t="s">
        <v>1157</v>
      </c>
      <c r="CD1"/>
      <c r="CE1" s="20" t="str">
        <f>START!$B$9</f>
        <v>English (default)</v>
      </c>
      <c r="CF1" s="10" t="s">
        <v>239</v>
      </c>
      <c r="CG1" s="10" t="s">
        <v>240</v>
      </c>
      <c r="CH1" s="10" t="s">
        <v>241</v>
      </c>
      <c r="CI1" s="20" t="str">
        <f>START!$B$9</f>
        <v>English (default)</v>
      </c>
      <c r="CJ1" s="10" t="s">
        <v>239</v>
      </c>
      <c r="CK1" s="10" t="s">
        <v>240</v>
      </c>
      <c r="CL1" s="10" t="s">
        <v>241</v>
      </c>
      <c r="CM1" s="20" t="str">
        <f>START!$B$9</f>
        <v>English (default)</v>
      </c>
      <c r="CN1" s="10" t="s">
        <v>239</v>
      </c>
      <c r="CO1" s="10" t="s">
        <v>240</v>
      </c>
      <c r="CP1" s="10" t="s">
        <v>241</v>
      </c>
      <c r="CQ1" s="20" t="str">
        <f>START!$B$9</f>
        <v>English (default)</v>
      </c>
      <c r="CR1" s="20" t="str">
        <f>START!B7</f>
        <v>Germany</v>
      </c>
      <c r="CS1" s="10" t="s">
        <v>239</v>
      </c>
      <c r="CT1" s="10" t="s">
        <v>240</v>
      </c>
      <c r="CU1" s="10" t="s">
        <v>241</v>
      </c>
      <c r="CV1" s="20" t="str">
        <f>CONCATENATE(START!$B$7,START!$B$9)</f>
        <v>GermanyEnglish (default)</v>
      </c>
      <c r="CW1" s="56" t="s">
        <v>1153</v>
      </c>
      <c r="CX1" s="56" t="s">
        <v>1154</v>
      </c>
      <c r="CY1" s="56" t="s">
        <v>1155</v>
      </c>
      <c r="CZ1" s="56" t="s">
        <v>1156</v>
      </c>
      <c r="DA1" s="56" t="s">
        <v>1157</v>
      </c>
      <c r="DB1" s="8" t="str">
        <f>CONCATENATE(START!$B$7,START!$B$9)</f>
        <v>GermanyEnglish (default)</v>
      </c>
      <c r="DC1" s="56" t="s">
        <v>1153</v>
      </c>
      <c r="DD1" s="56" t="s">
        <v>1154</v>
      </c>
      <c r="DE1" s="56" t="s">
        <v>1155</v>
      </c>
      <c r="DF1" s="56" t="s">
        <v>1156</v>
      </c>
      <c r="DG1" s="56" t="s">
        <v>1157</v>
      </c>
      <c r="DH1" s="8" t="str">
        <f>CONCATENATE(START!$B$7,START!$B$9)</f>
        <v>GermanyEnglish (default)</v>
      </c>
      <c r="DI1" s="56" t="s">
        <v>1153</v>
      </c>
      <c r="DJ1" s="56" t="s">
        <v>1154</v>
      </c>
      <c r="DK1" s="56" t="s">
        <v>1155</v>
      </c>
      <c r="DL1" s="56" t="s">
        <v>1156</v>
      </c>
      <c r="DM1" s="56" t="s">
        <v>1157</v>
      </c>
      <c r="DN1" s="8" t="str">
        <f>CONCATENATE(START!$B$7,START!$B$9)</f>
        <v>GermanyEnglish (default)</v>
      </c>
      <c r="DO1" s="56" t="s">
        <v>1153</v>
      </c>
      <c r="DP1" s="56" t="s">
        <v>1154</v>
      </c>
      <c r="DQ1" s="56" t="s">
        <v>1155</v>
      </c>
      <c r="DR1" s="56" t="s">
        <v>1156</v>
      </c>
      <c r="DS1" s="56" t="s">
        <v>1157</v>
      </c>
      <c r="DT1" s="8" t="str">
        <f>CONCATENATE(START!$B$7,START!$B$9)</f>
        <v>GermanyEnglish (default)</v>
      </c>
      <c r="DU1" s="56" t="s">
        <v>1153</v>
      </c>
      <c r="DV1" s="56" t="s">
        <v>1154</v>
      </c>
      <c r="DW1" s="56" t="s">
        <v>1155</v>
      </c>
      <c r="DX1" s="56" t="s">
        <v>1156</v>
      </c>
      <c r="DY1" s="56" t="s">
        <v>1157</v>
      </c>
      <c r="DZ1" s="20" t="str">
        <f>START!$B$9</f>
        <v>English (default)</v>
      </c>
      <c r="EA1" s="10" t="s">
        <v>239</v>
      </c>
      <c r="EB1" s="10" t="s">
        <v>240</v>
      </c>
      <c r="EC1" s="10" t="s">
        <v>241</v>
      </c>
      <c r="ED1" s="20" t="str">
        <f>START!$B$9</f>
        <v>English (default)</v>
      </c>
      <c r="EE1" s="10" t="s">
        <v>239</v>
      </c>
      <c r="EF1" s="10" t="s">
        <v>240</v>
      </c>
      <c r="EG1" s="10" t="s">
        <v>241</v>
      </c>
      <c r="EH1" s="8" t="str">
        <f>CONCATENATE(START!$B$7,START!$B$9)</f>
        <v>GermanyEnglish (default)</v>
      </c>
      <c r="EI1" s="56" t="s">
        <v>1153</v>
      </c>
      <c r="EJ1" s="56" t="s">
        <v>1154</v>
      </c>
      <c r="EK1" s="56" t="s">
        <v>1155</v>
      </c>
      <c r="EL1" s="56" t="s">
        <v>1156</v>
      </c>
      <c r="EM1" s="56" t="s">
        <v>1157</v>
      </c>
    </row>
    <row r="2" spans="1:143">
      <c r="A2" s="6" t="s">
        <v>220</v>
      </c>
      <c r="B2" s="7" t="s">
        <v>9</v>
      </c>
      <c r="C2" s="13" t="str">
        <f>IF(C$1=D$1,D2,IF(C$1=E$1,E2,IF(C$1=F$1,F2)))</f>
        <v>Y/N</v>
      </c>
      <c r="D2" s="7" t="s">
        <v>10</v>
      </c>
      <c r="E2" s="7" t="s">
        <v>1597</v>
      </c>
      <c r="F2" s="7" t="s">
        <v>1598</v>
      </c>
      <c r="G2" s="13" t="str">
        <f t="shared" ref="G2:G7" si="0">IF(G$1=H$1,H2,IF(G$1=I$1,I2,IF(G$1=J$1,J2)))</f>
        <v>Y/N</v>
      </c>
      <c r="H2" s="7" t="s">
        <v>10</v>
      </c>
      <c r="I2" s="7" t="s">
        <v>1597</v>
      </c>
      <c r="J2" s="7" t="s">
        <v>1598</v>
      </c>
      <c r="K2" s="7" t="s">
        <v>11</v>
      </c>
      <c r="L2" s="7" t="s">
        <v>12</v>
      </c>
      <c r="M2" s="13" t="str">
        <f t="shared" ref="M2:M7" si="1">IF(M$1=N$1,N2,IF(M$1=O$1,O2,IF(M$1=P$1,P2)))</f>
        <v>Enclosed Battery</v>
      </c>
      <c r="N2" s="7" t="s">
        <v>709</v>
      </c>
      <c r="O2" s="7" t="s">
        <v>709</v>
      </c>
      <c r="P2" s="7" t="s">
        <v>709</v>
      </c>
      <c r="Q2" s="13" t="str">
        <f>IF(Q$1=R$1,R2,IF(Q$1=S$1,S2,IF(Q$1=T$1,T2)))</f>
        <v>Construction</v>
      </c>
      <c r="R2" s="7" t="s">
        <v>691</v>
      </c>
      <c r="S2" s="7" t="s">
        <v>691</v>
      </c>
      <c r="T2" s="7" t="s">
        <v>691</v>
      </c>
      <c r="U2" s="13" t="str">
        <f>IF(U$1=V$1,V2,IF(U$1=W$1,W2,IF(U$1=X$1,X2)))</f>
        <v>Lithium Battery Type</v>
      </c>
      <c r="V2" s="7" t="s">
        <v>703</v>
      </c>
      <c r="W2" s="7" t="s">
        <v>703</v>
      </c>
      <c r="X2" s="7" t="s">
        <v>703</v>
      </c>
      <c r="Y2" s="21" t="str">
        <f>IF(Y$1=Z$1,Z2,IF(Y$1=AA$1,AA2,IF(Y$1=AB$1,AB2,IF($Y$1=$AC$1,AC2,IF($Y$1=$AD$1,AD2,"")))))</f>
        <v>Germany</v>
      </c>
      <c r="Z2" s="10" t="s">
        <v>195</v>
      </c>
      <c r="AA2" s="10" t="s">
        <v>119</v>
      </c>
      <c r="AB2" s="10" t="s">
        <v>103</v>
      </c>
      <c r="AC2" s="10" t="s">
        <v>103</v>
      </c>
      <c r="AD2" s="10" t="s">
        <v>119</v>
      </c>
      <c r="AE2" s="21" t="str">
        <f>IF(AE$1=AF$1,AF2,IF(AE$1=AG$1,AG2,IF(AE$1=AH$1,AH2,IF($AE$1=$AI$1,AI2,IF($AE$1=$AJ$1,AJ2,"")))))</f>
        <v>WEEE</v>
      </c>
      <c r="AF2" s="7" t="s">
        <v>202</v>
      </c>
      <c r="AG2" s="7" t="s">
        <v>316</v>
      </c>
      <c r="AH2" s="7" t="s">
        <v>366</v>
      </c>
      <c r="AI2" s="7" t="s">
        <v>366</v>
      </c>
      <c r="AJ2" s="7" t="s">
        <v>366</v>
      </c>
      <c r="AK2" s="7" t="s">
        <v>14</v>
      </c>
      <c r="AL2" s="66" t="str">
        <f t="shared" ref="AL2:AL8" si="2">IF(AL$1=AM$1,AM2,IF(AL$1=AN$1,AN2,IF(AL$1=AO$1,AO2)))</f>
        <v>Type of Expiry</v>
      </c>
      <c r="AM2" s="7" t="s">
        <v>15</v>
      </c>
      <c r="AN2" s="7" t="s">
        <v>319</v>
      </c>
      <c r="AO2" s="7"/>
      <c r="AP2" s="7" t="s">
        <v>231</v>
      </c>
      <c r="AQ2" s="13" t="str">
        <f>IF(AQ$1=AR$1,AR2,IF(AQ$1=AS$1,AS2,IF(AQ$1=AT$1,AT2,IF(AQ$1=#REF!,#REF!))))</f>
        <v>Battery Size</v>
      </c>
      <c r="AR2" s="7" t="s">
        <v>16</v>
      </c>
      <c r="AS2" s="7" t="s">
        <v>322</v>
      </c>
      <c r="AT2" s="7" t="s">
        <v>16</v>
      </c>
      <c r="AU2" s="7" t="s">
        <v>17</v>
      </c>
      <c r="AV2" s="13">
        <f>IF(AV$1=AW$1,AW2,IF(AV$1=AX$1,AX2,IF(AV$1=AY$1,AY2,"")))</f>
        <v>0</v>
      </c>
      <c r="AW2" s="7" t="s">
        <v>18</v>
      </c>
      <c r="AX2" s="7" t="s">
        <v>326</v>
      </c>
      <c r="AY2" s="7"/>
      <c r="AZ2" s="13" t="str">
        <f>IF(AZ$1=BA$1,BA2,IF(AZ$1=BB$1,BB2,IF(AZ$1=BC$1,BC2,IF(AZ$1=#REF!,#REF!))))</f>
        <v xml:space="preserve">Outer Packaging desc </v>
      </c>
      <c r="BA2" s="7" t="s">
        <v>19</v>
      </c>
      <c r="BB2" s="7" t="s">
        <v>19</v>
      </c>
      <c r="BC2" s="7" t="s">
        <v>19</v>
      </c>
      <c r="BD2" s="21" t="str">
        <f t="shared" ref="BD2:BD7" si="3">IF(BD$1=BE$1,BE2,IF(BD$1=BF$1,BF2,IF(BD$1=BG$1,BG2)))</f>
        <v>Material Construction</v>
      </c>
      <c r="BE2" s="7" t="s">
        <v>233</v>
      </c>
      <c r="BF2" s="7" t="s">
        <v>286</v>
      </c>
      <c r="BG2" s="7"/>
      <c r="BH2" s="21" t="str">
        <f t="shared" ref="BH2:BH9" si="4">IF(BH$1=BI$1,BI2,IF(BH$1=BJ$1,BJ2,IF(BH$1=BK$1,BK2)))</f>
        <v>Hazardous type</v>
      </c>
      <c r="BI2" s="7" t="s">
        <v>1505</v>
      </c>
      <c r="BJ2" s="7" t="s">
        <v>1505</v>
      </c>
      <c r="BK2" s="7" t="s">
        <v>1505</v>
      </c>
      <c r="BL2" s="4"/>
      <c r="BM2" s="13" t="str">
        <f>IF(BM$1=BN$1,BN2,IF(BM$1=BO$1,BO2,IF(BM$1=BP$1,BP2,"")))</f>
        <v>Hazardous Group Storage Class</v>
      </c>
      <c r="BN2" s="7" t="s">
        <v>53</v>
      </c>
      <c r="BO2" s="7" t="s">
        <v>53</v>
      </c>
      <c r="BP2" s="7" t="s">
        <v>333</v>
      </c>
      <c r="BQ2" s="4" t="s">
        <v>20</v>
      </c>
      <c r="BR2" s="4" t="s">
        <v>21</v>
      </c>
      <c r="BS2" s="21" t="str">
        <f t="shared" ref="BS2:BS12" si="5">IF(BS$1=BT$1,BT2,IF(BS$1=BU$1,BU2,IF(BS$1=BV$1,BV2)))</f>
        <v>Material</v>
      </c>
      <c r="BT2" s="7" t="s">
        <v>197</v>
      </c>
      <c r="BU2" s="7" t="s">
        <v>341</v>
      </c>
      <c r="BV2" s="7" t="s">
        <v>196</v>
      </c>
      <c r="BW2" s="4" t="s">
        <v>22</v>
      </c>
      <c r="BX2" s="21" t="str">
        <f>IF(BX$1=BY$1,BY2,IF(BX$1=BZ$1,BZ2,IF(BX$1=CA$1,CA2,IF($Y$1=$AI$1,CB2,IF($Y$1=$AJ$1,CC2,"")))))</f>
        <v>Germany</v>
      </c>
      <c r="BY2" s="10" t="s">
        <v>195</v>
      </c>
      <c r="BZ2" s="10" t="s">
        <v>119</v>
      </c>
      <c r="CA2" s="10" t="s">
        <v>103</v>
      </c>
      <c r="CB2" s="10" t="s">
        <v>103</v>
      </c>
      <c r="CC2" s="10" t="s">
        <v>119</v>
      </c>
      <c r="CD2" s="4"/>
      <c r="CE2" s="21" t="str">
        <f t="shared" ref="CE2:CE8" si="6">IF(CE$1=CF$1,CF2,IF(CE$1=CG$1,CG2,IF(CE$1=CH$1,CH2)))</f>
        <v>Material</v>
      </c>
      <c r="CF2" s="7" t="s">
        <v>197</v>
      </c>
      <c r="CG2" s="7" t="s">
        <v>197</v>
      </c>
      <c r="CH2" s="7" t="s">
        <v>197</v>
      </c>
      <c r="CI2" s="21" t="str">
        <f t="shared" ref="CI2:CI8" si="7">IF(CI$1=CJ$1,CJ2,IF(CI$1=CK$1,CK2,IF(CI$1=CL$1,CL2)))</f>
        <v>Material</v>
      </c>
      <c r="CJ2" s="7" t="s">
        <v>197</v>
      </c>
      <c r="CK2" s="7" t="s">
        <v>197</v>
      </c>
      <c r="CL2" s="7" t="s">
        <v>197</v>
      </c>
      <c r="CM2" s="21" t="str">
        <f t="shared" ref="CM2:CM7" si="8">IF(CM$1=CN$1,CN2,IF(CM$1=CO$1,CO2,IF(CM$1=CP$1,CP2)))</f>
        <v>Version</v>
      </c>
      <c r="CN2" s="7" t="s">
        <v>278</v>
      </c>
      <c r="CO2" s="7" t="s">
        <v>278</v>
      </c>
      <c r="CP2" s="7" t="s">
        <v>278</v>
      </c>
      <c r="CQ2" s="13" t="str">
        <f>IF(CQ$1=CS$1,CS2,IF(CQ$1=CT$1,CT2,IF(CQ$1=CU$1,CU2)))</f>
        <v>QVC Economic Role</v>
      </c>
      <c r="CR2" s="7" t="s">
        <v>1064</v>
      </c>
      <c r="CS2" s="7" t="s">
        <v>1064</v>
      </c>
      <c r="CT2" s="7" t="s">
        <v>1064</v>
      </c>
      <c r="CU2" s="7" t="s">
        <v>1064</v>
      </c>
      <c r="CV2" s="21" t="str">
        <f>IF(CV$1=CW$1,CW2,IF(CV$1=CX$1,CX2,IF(CV$1=CY$1,CY2,IF($Y$1=$AI$1,CZ2,IF($Y$1=$AJ$1,DA2,"")))))</f>
        <v>Germany</v>
      </c>
      <c r="CW2" s="56" t="s">
        <v>195</v>
      </c>
      <c r="CX2" s="56" t="s">
        <v>119</v>
      </c>
      <c r="CY2" s="56" t="s">
        <v>103</v>
      </c>
      <c r="CZ2" s="56" t="s">
        <v>103</v>
      </c>
      <c r="DA2" s="56" t="s">
        <v>119</v>
      </c>
      <c r="DB2" s="15" t="str">
        <f>IF(DB$1=DC$1,DC2,IF(DB$1=DD$1,DD2,IF(DB$1=DE$1,DE2,IF($Y$1=$AI$1,DF2,IF($Y$1=$AJ$1,DG2,"")))))</f>
        <v>Germany</v>
      </c>
      <c r="DC2" s="56" t="s">
        <v>195</v>
      </c>
      <c r="DD2" s="56" t="s">
        <v>119</v>
      </c>
      <c r="DE2" s="56" t="s">
        <v>103</v>
      </c>
      <c r="DF2" s="56" t="s">
        <v>103</v>
      </c>
      <c r="DG2" s="56" t="s">
        <v>119</v>
      </c>
      <c r="DH2" s="15" t="str">
        <f>IF(DH$1=DI$1,DI2,IF(DH$1=DJ$1,DJ2,IF(DH$1=DK$1,DK2,IF($Y$1=$AI$1,DL2,IF($Y$1=$AJ$1,DM2,"")))))</f>
        <v>Germany</v>
      </c>
      <c r="DI2" s="56" t="s">
        <v>195</v>
      </c>
      <c r="DJ2" s="56" t="s">
        <v>119</v>
      </c>
      <c r="DK2" s="56" t="s">
        <v>103</v>
      </c>
      <c r="DL2" s="56" t="s">
        <v>103</v>
      </c>
      <c r="DM2" s="56" t="s">
        <v>119</v>
      </c>
      <c r="DN2" s="15" t="str">
        <f>IF(DN$1=DO$1,DO2,IF(DN$1=DP$1,DP2,IF(DN$1=DQ$1,DQ2,IF($Y$1=$AI$1,DR2,IF($Y$1=$AJ$1,DS2,"")))))</f>
        <v>Germany</v>
      </c>
      <c r="DO2" s="56" t="s">
        <v>195</v>
      </c>
      <c r="DP2" s="56" t="s">
        <v>119</v>
      </c>
      <c r="DQ2" s="56" t="s">
        <v>103</v>
      </c>
      <c r="DR2" s="56" t="s">
        <v>103</v>
      </c>
      <c r="DS2" s="56" t="s">
        <v>119</v>
      </c>
      <c r="DT2" s="15" t="str">
        <f>IF(DT$1=DU$1,DU2,IF(DT$1=DV$1,DV2,IF(DT$1=DW$1,DW2,IF($Y$1=$AI$1,DX2,IF($Y$1=$AJ$1,DY2,"")))))</f>
        <v>Germany</v>
      </c>
      <c r="DU2" s="56" t="s">
        <v>195</v>
      </c>
      <c r="DV2" s="56" t="s">
        <v>119</v>
      </c>
      <c r="DW2" s="56" t="s">
        <v>103</v>
      </c>
      <c r="DX2" s="56" t="s">
        <v>103</v>
      </c>
      <c r="DY2" s="56" t="s">
        <v>119</v>
      </c>
      <c r="DZ2" s="13" t="str">
        <f>IF(DZ$1=EA$1,EA2,IF(DZ$1=EB$1,EB2,IF(DZ$1=EC$1,EC2)))</f>
        <v>Apparel Measurements</v>
      </c>
      <c r="EA2" s="7" t="s">
        <v>2042</v>
      </c>
      <c r="EB2" s="7" t="s">
        <v>2046</v>
      </c>
      <c r="EC2" s="7" t="s">
        <v>2042</v>
      </c>
      <c r="ED2" s="13" t="str">
        <f>IF(ED$1=EE$1,EE2,IF(ED$1=EF$1,EF2,IF(ED$1=EG$1,EG2)))</f>
        <v>Units</v>
      </c>
      <c r="EE2" s="7" t="s">
        <v>2040</v>
      </c>
      <c r="EF2" s="7" t="s">
        <v>2040</v>
      </c>
      <c r="EG2" s="7" t="s">
        <v>2040</v>
      </c>
      <c r="EH2" s="15" t="str">
        <f>IF(EH$1=EI$1,EI2,IF(EH$1=EJ$1,EJ2,IF(EH$1=EK$1,EK2,IF($Y$1=$AI$1,EL2,IF($Y$1=$AJ$1,EM2,"")))))</f>
        <v>Germany</v>
      </c>
      <c r="EI2" s="56" t="s">
        <v>195</v>
      </c>
      <c r="EJ2" s="56" t="s">
        <v>119</v>
      </c>
      <c r="EK2" s="56" t="s">
        <v>103</v>
      </c>
      <c r="EL2" s="56" t="s">
        <v>103</v>
      </c>
      <c r="EM2" s="56" t="s">
        <v>119</v>
      </c>
    </row>
    <row r="3" spans="1:143" ht="118.5" customHeight="1">
      <c r="A3" s="19" t="s">
        <v>299</v>
      </c>
      <c r="B3" s="19" t="s">
        <v>299</v>
      </c>
      <c r="C3" s="21" t="str">
        <f>IF(C$1=D$1,D3,IF(C$1=E$1,E3,IF(C$1=F$1,F3)))</f>
        <v>Select</v>
      </c>
      <c r="D3" s="19" t="s">
        <v>299</v>
      </c>
      <c r="E3" s="19" t="s">
        <v>299</v>
      </c>
      <c r="F3" s="19" t="s">
        <v>299</v>
      </c>
      <c r="G3" s="21" t="str">
        <f t="shared" si="0"/>
        <v>Select</v>
      </c>
      <c r="H3" s="19" t="s">
        <v>299</v>
      </c>
      <c r="I3" s="19" t="s">
        <v>299</v>
      </c>
      <c r="J3" s="19" t="s">
        <v>299</v>
      </c>
      <c r="K3" s="19" t="s">
        <v>299</v>
      </c>
      <c r="L3" s="19" t="s">
        <v>299</v>
      </c>
      <c r="M3" s="21" t="str">
        <f t="shared" si="1"/>
        <v>Select</v>
      </c>
      <c r="N3" s="19" t="s">
        <v>299</v>
      </c>
      <c r="O3" s="19" t="s">
        <v>299</v>
      </c>
      <c r="P3" s="19" t="s">
        <v>299</v>
      </c>
      <c r="Q3" s="21" t="str">
        <f>IF(Q$1=R$1,R3,IF(Q$1=S$1,S3,IF(Q$1=T$1,T3)))</f>
        <v>Select</v>
      </c>
      <c r="R3" s="19" t="s">
        <v>299</v>
      </c>
      <c r="S3" s="19" t="s">
        <v>299</v>
      </c>
      <c r="T3" s="19" t="s">
        <v>299</v>
      </c>
      <c r="U3" s="21" t="str">
        <f>IF(U$1=V$1,V3,IF(U$1=W$1,W3,IF(U$1=X$1,X3)))</f>
        <v>Select</v>
      </c>
      <c r="V3" s="19" t="s">
        <v>299</v>
      </c>
      <c r="W3" s="19" t="s">
        <v>299</v>
      </c>
      <c r="X3" s="19" t="s">
        <v>299</v>
      </c>
      <c r="Y3" s="21" t="str">
        <f>IF(Y$1=Z$1,Z3,IF(Y$1=AA$1,AA3,IF(Y$1=AB$1,AB3,IF($Y$1=$AC$1,AC3,IF($Y$1=$AD$1,AD3,"")))))</f>
        <v>Select</v>
      </c>
      <c r="Z3" s="19" t="s">
        <v>299</v>
      </c>
      <c r="AA3" s="19" t="s">
        <v>299</v>
      </c>
      <c r="AB3" s="19" t="s">
        <v>299</v>
      </c>
      <c r="AC3" s="19" t="s">
        <v>299</v>
      </c>
      <c r="AD3" s="19" t="s">
        <v>299</v>
      </c>
      <c r="AE3" s="21" t="str">
        <f>IF(AE$1=AF$1,AF3,IF(AE$1=AG$1,AG3,IF(AE$1=AH$1,AH3,IF($AE$1=$AI$1,AI3,IF($AE$1=$AJ$1,AJ3,"")))))</f>
        <v>Select</v>
      </c>
      <c r="AF3" s="19" t="s">
        <v>299</v>
      </c>
      <c r="AG3" s="19" t="s">
        <v>299</v>
      </c>
      <c r="AH3" s="19" t="s">
        <v>299</v>
      </c>
      <c r="AI3" s="19" t="s">
        <v>299</v>
      </c>
      <c r="AJ3" s="19" t="s">
        <v>299</v>
      </c>
      <c r="AK3" s="19" t="s">
        <v>299</v>
      </c>
      <c r="AL3" s="66" t="str">
        <f t="shared" si="2"/>
        <v>Select</v>
      </c>
      <c r="AM3" s="19" t="s">
        <v>299</v>
      </c>
      <c r="AN3" s="19" t="s">
        <v>299</v>
      </c>
      <c r="AO3" s="19" t="s">
        <v>299</v>
      </c>
      <c r="AP3" s="17" t="s">
        <v>299</v>
      </c>
      <c r="AQ3" s="66" t="str">
        <f t="shared" ref="AQ3:AQ12" si="9">IF(AQ$1=AR$1,AR3,IF(AQ$1=AS$1,AS3,IF(AQ$1=AT$1,AT3)))</f>
        <v>Select</v>
      </c>
      <c r="AR3" s="19" t="s">
        <v>299</v>
      </c>
      <c r="AS3" s="19" t="s">
        <v>299</v>
      </c>
      <c r="AT3" s="19" t="s">
        <v>299</v>
      </c>
      <c r="AU3" s="19" t="s">
        <v>299</v>
      </c>
      <c r="AV3" s="13" t="str">
        <f t="shared" ref="AV3:AV8" si="10">IF(AV$1=AW$1,AW3,IF(AV$1=AX$1,AX3,IF(AV$1=AY$1,AY3,"")))</f>
        <v>Select</v>
      </c>
      <c r="AW3" s="19" t="s">
        <v>299</v>
      </c>
      <c r="AX3" s="19" t="s">
        <v>299</v>
      </c>
      <c r="AY3" s="19" t="s">
        <v>299</v>
      </c>
      <c r="AZ3" s="21" t="str">
        <f t="shared" ref="AZ3:AZ8" si="11">IF(AZ$1=BA$1,BA3,IF(AZ$1=BB$1,BB3,IF(AZ$1=BC$1,BC3)))</f>
        <v>Select</v>
      </c>
      <c r="BA3" s="19" t="s">
        <v>299</v>
      </c>
      <c r="BB3" s="19" t="s">
        <v>299</v>
      </c>
      <c r="BC3" s="19" t="s">
        <v>299</v>
      </c>
      <c r="BD3" s="21" t="str">
        <f t="shared" si="3"/>
        <v>Select</v>
      </c>
      <c r="BE3" s="19" t="s">
        <v>299</v>
      </c>
      <c r="BF3" s="19" t="s">
        <v>299</v>
      </c>
      <c r="BG3" s="19" t="s">
        <v>299</v>
      </c>
      <c r="BH3" s="21" t="str">
        <f t="shared" si="4"/>
        <v>Select</v>
      </c>
      <c r="BI3" s="19" t="s">
        <v>299</v>
      </c>
      <c r="BJ3" s="19" t="s">
        <v>299</v>
      </c>
      <c r="BK3" s="19" t="s">
        <v>299</v>
      </c>
      <c r="BL3" s="19"/>
      <c r="BM3" s="13" t="str">
        <f>IF(BM$1=BN$1,BN3,IF(BM$1=BO$1,BO3,IF(BM$1=BP$1,BP3,"")))</f>
        <v>Select</v>
      </c>
      <c r="BN3" s="19" t="s">
        <v>299</v>
      </c>
      <c r="BO3" s="19" t="s">
        <v>299</v>
      </c>
      <c r="BP3" s="19" t="s">
        <v>299</v>
      </c>
      <c r="BQ3" s="17" t="s">
        <v>299</v>
      </c>
      <c r="BR3" s="19" t="s">
        <v>299</v>
      </c>
      <c r="BS3" s="21" t="str">
        <f t="shared" si="5"/>
        <v>Select</v>
      </c>
      <c r="BT3" s="19" t="s">
        <v>299</v>
      </c>
      <c r="BU3" s="19" t="s">
        <v>299</v>
      </c>
      <c r="BV3" s="19" t="s">
        <v>299</v>
      </c>
      <c r="BW3" s="19" t="s">
        <v>299</v>
      </c>
      <c r="BX3" s="21" t="str">
        <f>IF(BX$1=BY$1,BY3,IF(BX$1=BZ$1,BZ3,IF(BX$1=CA$1,CA3,IF($Y$1=$AI$1,CB3,IF($Y$1=$AJ$1,CC3,"")))))</f>
        <v>Select</v>
      </c>
      <c r="BY3" s="19" t="s">
        <v>299</v>
      </c>
      <c r="BZ3" s="19" t="s">
        <v>299</v>
      </c>
      <c r="CA3" s="19" t="s">
        <v>299</v>
      </c>
      <c r="CB3" s="19" t="s">
        <v>299</v>
      </c>
      <c r="CC3" s="19" t="s">
        <v>299</v>
      </c>
      <c r="CD3" s="19" t="s">
        <v>299</v>
      </c>
      <c r="CE3" s="21" t="str">
        <f t="shared" si="6"/>
        <v>Select</v>
      </c>
      <c r="CF3" s="19" t="s">
        <v>299</v>
      </c>
      <c r="CG3" s="19" t="s">
        <v>299</v>
      </c>
      <c r="CH3" s="54" t="s">
        <v>299</v>
      </c>
      <c r="CI3" s="21" t="str">
        <f t="shared" si="7"/>
        <v>Select</v>
      </c>
      <c r="CJ3" s="19" t="s">
        <v>299</v>
      </c>
      <c r="CK3" s="19" t="s">
        <v>299</v>
      </c>
      <c r="CL3" s="19" t="s">
        <v>299</v>
      </c>
      <c r="CM3" s="21" t="str">
        <f t="shared" si="8"/>
        <v>Select</v>
      </c>
      <c r="CN3" s="19" t="s">
        <v>299</v>
      </c>
      <c r="CO3" s="19" t="s">
        <v>299</v>
      </c>
      <c r="CP3" s="19" t="s">
        <v>299</v>
      </c>
      <c r="CQ3" s="13" t="str">
        <f>IF($CR$1="UK",CR3,IF(CQ$1=CS$1,CS3,IF(CQ$1=CT$1,CT3,IF(CQ$1=CU$1,CU3))))</f>
        <v>Select</v>
      </c>
      <c r="CR3" s="19" t="s">
        <v>299</v>
      </c>
      <c r="CS3" s="19" t="s">
        <v>299</v>
      </c>
      <c r="CT3" s="19" t="s">
        <v>299</v>
      </c>
      <c r="CU3" s="19" t="s">
        <v>299</v>
      </c>
      <c r="CV3" s="21" t="str">
        <f>IF(CV$1=CW$1,CW3,IF(CV$1=CX$1,CX3,IF(CV$1=CY$1,CY3,IF($Y$1=$AI$1,CZ3,IF($Y$1=$AJ$1,DA3,"")))))</f>
        <v xml:space="preserve">Dear vendor, please note that the packaging dimensions submitted in this product specification card is for reference only and is not monitored or accepted by QA. All packaging dimensions need to meet with the German logistics manuals' requirements that have been supplied to yourself on Vendor set up. Please refer to the section for packaging requirements to understand the requirements for minimum/maximum dimensions and packaging types. After reviewing the logistics manual, if you still require any guidance or information in relation to packaging dimension requirements or type, please contact your Operational Vendor Compliance Team who will be able to clarify any questions you have regarding dimensions and packaging type to ensure operational compliance when receipted at our logistics centres. They can be contacted at the following address: </v>
      </c>
      <c r="CW3" s="51" t="s">
        <v>1496</v>
      </c>
      <c r="CX3" s="51" t="s">
        <v>1542</v>
      </c>
      <c r="CY3" s="19" t="s">
        <v>1499</v>
      </c>
      <c r="CZ3" s="19" t="s">
        <v>1501</v>
      </c>
      <c r="DA3" s="51" t="s">
        <v>1496</v>
      </c>
      <c r="DB3" s="15" t="str">
        <f>IF(DB$1=DC$1,DC3,IF(DB$1=DD$1,DD3,IF(DB$1=DE$1,DE3,IF($Y$1=$AI$1,DF3,IF($Y$1=$AJ$1,DG3,"")))))</f>
        <v>MIN: Length 260, Width 150, Height 120 (mm)
MAX: Length 580, Width 380, Height 380 (mm)</v>
      </c>
      <c r="DC3" s="57" t="s">
        <v>2260</v>
      </c>
      <c r="DD3" s="142" t="s">
        <v>1619</v>
      </c>
      <c r="DE3" s="143" t="s">
        <v>1436</v>
      </c>
      <c r="DF3" s="144" t="s">
        <v>1383</v>
      </c>
      <c r="DG3" s="142" t="s">
        <v>1383</v>
      </c>
      <c r="DH3" s="15" t="str">
        <f>IF(DH$1=DI$1,DI3,IF(DH$1=DJ$1,DJ3,IF(DH$1=DK$1,DK3,IF($Y$1=$AI$1,DL3,IF($Y$1=$AJ$1,DM3,"")))))</f>
        <v>The information collected in the Product Specification Card supplies most of QVCs customer facing product information. Any incorrect, false or misleading information given may have a negative effect on product sales.
All fields will require mandatory completion if applicable to the product. Correct information should be put in or chosen from the drop down menu. 
If you have any queries on how this document requires to be completed please liaise with the QVC Quality Assurance Team at the following address:</v>
      </c>
      <c r="DI3" s="64" t="s">
        <v>1439</v>
      </c>
      <c r="DJ3" s="64" t="s">
        <v>1638</v>
      </c>
      <c r="DK3" s="65" t="s">
        <v>1503</v>
      </c>
      <c r="DL3" s="65" t="s">
        <v>1439</v>
      </c>
      <c r="DM3" s="64" t="s">
        <v>1622</v>
      </c>
      <c r="DN3" s="21" t="str">
        <f>IF(DN$1=DO$1,DO3,IF(DN$1=DP$1,DP3,IF(DN$1=DQ$1,DQ3,IF($Y$1=$AI$1,DR3,IF($Y$1=$AJ$1,DS3,"")))))</f>
        <v>Dear vendor, please note that the requirements set out below are critical to ensuring customs compliance rules and regulations are satisfied. Detailed product information, including what the product is, what it is made of and its main function, as well as its country of origin (manufacture) underpins our compliance position and ensures operational and legal requirements can be met. It is also imorptant this information is provided to support commercial documentation supplied by you the vendor (during the import stage) and is in line with the hardgoods/jewellery logistics manual requirements that has been supplied to yourself on Vendor set up, please refer to the section for commercial documentation requirements to understand key information used for customs purposes. After reviewing the logstics manual, if you still require any guidance in relation to product information used for customs purposes, please contact the Customs Compliance team who will be able to clarify any questions you have regarding this area. They can be contacted on:</v>
      </c>
      <c r="DO3" s="53" t="s">
        <v>1557</v>
      </c>
      <c r="DP3" s="53" t="s">
        <v>1559</v>
      </c>
      <c r="DQ3" s="53" t="s">
        <v>1600</v>
      </c>
      <c r="DR3" s="53" t="s">
        <v>1557</v>
      </c>
      <c r="DS3" s="53" t="s">
        <v>1557</v>
      </c>
      <c r="DT3" s="21" t="str">
        <f>IF(DT$1=DU$1,DU3,IF(DT$1=DV$1,DV3,IF(DT$1=DW$1,DW3,IF($Y$1=$AI$1,DX3,IF($Y$1=$AJ$1,DY3,"")))))</f>
        <v xml:space="preserve">It is the vendors responsibility to ensure that any packages containing dangerous goods use compliant packaging and it should be labelled and marked in accordance with the relevant dangerous goods regulations. If you require further assistance to a dangerous goods related matter, please contact: </v>
      </c>
      <c r="DU3" s="124" t="s">
        <v>1921</v>
      </c>
      <c r="DV3" s="124" t="s">
        <v>2114</v>
      </c>
      <c r="DW3" s="124" t="s">
        <v>2113</v>
      </c>
      <c r="DX3" s="124" t="s">
        <v>1921</v>
      </c>
      <c r="DY3" s="124" t="s">
        <v>1921</v>
      </c>
      <c r="DZ3" s="21" t="str">
        <f>IF(DZ$1=EA$1,EA3,IF(DZ$1=EB$1,EB3,IF(DZ$1=EC$1,EC3,IF(DZ$1=#REF!,#REF!))))</f>
        <v>Select</v>
      </c>
      <c r="EA3" s="19" t="s">
        <v>299</v>
      </c>
      <c r="EB3" s="19" t="s">
        <v>299</v>
      </c>
      <c r="EC3" s="19" t="s">
        <v>299</v>
      </c>
      <c r="ED3" s="21" t="str">
        <f>IF(ED$1=EE$1,EE3,IF(ED$1=EF$1,EF3,IF(ED$1=EG$1,EG3,IF(ED$1=#REF!,#REF!))))</f>
        <v>Select</v>
      </c>
      <c r="EE3" s="19" t="s">
        <v>299</v>
      </c>
      <c r="EF3" s="19" t="s">
        <v>299</v>
      </c>
      <c r="EG3" s="19" t="s">
        <v>299</v>
      </c>
      <c r="EH3" s="21" t="str">
        <f>IF(EH$1=EI$1,EI3,IF(EH$1=EJ$1,EJ3,IF(EH$1=EK$1,EK3,IF($Y$1=$AI$1,EL3,IF($Y$1=$AJ$1,EM3,"")))))</f>
        <v xml:space="preserve">&lt;== Waste components within the meaning of the German Packaging Act: “Material that is typically accumulate as waste with a private household” – If there are any uncertainties, check the system participation requirement catalogue held by the ZSVR at www.verpackungsregister.org
State all waste components for a single saleable unit separately by QVC SKN and sum up all the packaging from one material class in just one figure.
Samples of packaging waste within the meaning of the German Packaging Act: polybags, cardboard, envelopes, filling and stuffing material, tubes, glass bottles, cans, sachets, jars, hangtags etc.
Not relevant in this context: transport packaging as pallets, stretch film, master cartons etc.
If you need any additional support please contact </v>
      </c>
      <c r="EI3" t="s">
        <v>2174</v>
      </c>
      <c r="EJ3" t="s">
        <v>2175</v>
      </c>
      <c r="EK3" s="96" t="s">
        <v>1494</v>
      </c>
      <c r="EL3" s="96" t="s">
        <v>1495</v>
      </c>
      <c r="EM3" s="96" t="s">
        <v>2174</v>
      </c>
    </row>
    <row r="4" spans="1:143" s="67" customFormat="1" ht="27" customHeight="1">
      <c r="A4" s="16" t="s">
        <v>219</v>
      </c>
      <c r="B4" s="3" t="s">
        <v>24</v>
      </c>
      <c r="C4" s="66" t="str">
        <f>IF(C$1=D$1,D4,IF(C$1=E$1,E4,IF(C$1=F$1,F4)))</f>
        <v>I</v>
      </c>
      <c r="D4" s="19" t="s">
        <v>1099</v>
      </c>
      <c r="E4" s="19" t="s">
        <v>1099</v>
      </c>
      <c r="F4" s="19" t="s">
        <v>1099</v>
      </c>
      <c r="G4" s="66" t="str">
        <f t="shared" si="0"/>
        <v>Yes</v>
      </c>
      <c r="H4" s="3" t="s">
        <v>25</v>
      </c>
      <c r="I4" s="3" t="s">
        <v>356</v>
      </c>
      <c r="J4" s="3" t="s">
        <v>618</v>
      </c>
      <c r="K4" s="3" t="s">
        <v>1648</v>
      </c>
      <c r="L4" s="3" t="s">
        <v>26</v>
      </c>
      <c r="M4" s="66" t="str">
        <f t="shared" si="1"/>
        <v>Enclosed</v>
      </c>
      <c r="N4" s="3" t="s">
        <v>710</v>
      </c>
      <c r="O4" s="3" t="s">
        <v>735</v>
      </c>
      <c r="P4" s="3" t="s">
        <v>713</v>
      </c>
      <c r="Q4" s="66" t="str">
        <f>IF(Q$1=R$1,R4,IF(Q$1=S$1,S4,IF(Q$1=T$1,T4)))</f>
        <v>Battery</v>
      </c>
      <c r="R4" s="3" t="s">
        <v>705</v>
      </c>
      <c r="S4" s="3" t="s">
        <v>726</v>
      </c>
      <c r="T4" s="3" t="s">
        <v>707</v>
      </c>
      <c r="U4" s="66" t="str">
        <f>IF(U$1=V$1,V4,IF(U$1=W$1,W4,IF(U$1=X$1,X4)))</f>
        <v>Lithium Metal</v>
      </c>
      <c r="V4" s="19" t="s">
        <v>700</v>
      </c>
      <c r="W4" s="3" t="s">
        <v>723</v>
      </c>
      <c r="X4" s="3" t="s">
        <v>843</v>
      </c>
      <c r="Y4" s="21" t="str">
        <f t="shared" ref="Y4:Y66" si="12">IF(Y$1=Z$1,Z4,IF(Y$1=AA$1,AA4,IF(Y$1=AB$1,AB4,IF($Y$1=$AC$1,AC4,IF($Y$1=$AD$1,AD4,"")))))</f>
        <v xml:space="preserve"> 2011-P-zinc-carbon/zinc-air</v>
      </c>
      <c r="Z4" s="3" t="s">
        <v>367</v>
      </c>
      <c r="AA4" s="3" t="s">
        <v>1126</v>
      </c>
      <c r="AB4" s="3" t="s">
        <v>377</v>
      </c>
      <c r="AC4" s="18" t="s">
        <v>738</v>
      </c>
      <c r="AD4" s="18" t="s">
        <v>1140</v>
      </c>
      <c r="AE4" s="21" t="str">
        <f t="shared" ref="AE4:AE17" si="13">IF(AE$1=AF$1,AF4,IF(AE$1=AG$1,AG4,IF(AE$1=AH$1,AH4,IF($AE$1=$AI$1,AI4,IF($AE$1=$AJ$1,AJ4,"")))))</f>
        <v>1: Temperature exchange equipment</v>
      </c>
      <c r="AF4" s="2" t="s">
        <v>1181</v>
      </c>
      <c r="AG4" s="2" t="s">
        <v>1200</v>
      </c>
      <c r="AH4" s="2" t="s">
        <v>1175</v>
      </c>
      <c r="AI4" s="2" t="s">
        <v>1169</v>
      </c>
      <c r="AJ4" s="2" t="s">
        <v>1158</v>
      </c>
      <c r="AK4" s="3" t="s">
        <v>27</v>
      </c>
      <c r="AL4" s="66" t="str">
        <f t="shared" si="2"/>
        <v>Expiry date</v>
      </c>
      <c r="AM4" s="3" t="s">
        <v>28</v>
      </c>
      <c r="AN4" s="3" t="s">
        <v>317</v>
      </c>
      <c r="AO4" s="3" t="s">
        <v>463</v>
      </c>
      <c r="AP4" s="16" t="s">
        <v>29</v>
      </c>
      <c r="AQ4" s="66" t="str">
        <f t="shared" si="9"/>
        <v>AA</v>
      </c>
      <c r="AR4" s="3" t="s">
        <v>30</v>
      </c>
      <c r="AS4" s="3" t="s">
        <v>30</v>
      </c>
      <c r="AT4" s="3" t="s">
        <v>30</v>
      </c>
      <c r="AU4" s="3" t="s">
        <v>31</v>
      </c>
      <c r="AV4" s="13" t="str">
        <f t="shared" si="10"/>
        <v>0% - Free VAT Rate</v>
      </c>
      <c r="AW4" s="3" t="s">
        <v>228</v>
      </c>
      <c r="AX4" s="3" t="s">
        <v>324</v>
      </c>
      <c r="AY4" s="3" t="s">
        <v>228</v>
      </c>
      <c r="AZ4" s="66" t="str">
        <f t="shared" si="11"/>
        <v>Shippable carton</v>
      </c>
      <c r="BA4" s="3" t="s">
        <v>2173</v>
      </c>
      <c r="BB4" s="44" t="s">
        <v>1528</v>
      </c>
      <c r="BC4" s="44" t="s">
        <v>464</v>
      </c>
      <c r="BD4" s="21" t="str">
        <f t="shared" si="3"/>
        <v>Knitted</v>
      </c>
      <c r="BE4" s="3" t="s">
        <v>32</v>
      </c>
      <c r="BF4" s="3" t="s">
        <v>330</v>
      </c>
      <c r="BG4" s="3" t="s">
        <v>579</v>
      </c>
      <c r="BH4" s="21" t="str">
        <f t="shared" si="4"/>
        <v>Irritant</v>
      </c>
      <c r="BI4" s="3" t="s">
        <v>7</v>
      </c>
      <c r="BJ4" s="3" t="s">
        <v>1570</v>
      </c>
      <c r="BK4" s="3" t="s">
        <v>553</v>
      </c>
      <c r="BL4" s="3"/>
      <c r="BM4" s="13" t="str">
        <f t="shared" ref="BM4:BM14" si="14">IF(BM$1=BN$1,BN4,IF(BM$1=BO$1,BO4,IF(BM$1=BP$1,BP4,"")))</f>
        <v>No storage class</v>
      </c>
      <c r="BN4" s="3" t="s">
        <v>654</v>
      </c>
      <c r="BO4" s="67" t="s">
        <v>647</v>
      </c>
      <c r="BP4" s="3" t="s">
        <v>33</v>
      </c>
      <c r="BQ4" s="16" t="s">
        <v>34</v>
      </c>
      <c r="BR4" s="3" t="s">
        <v>25</v>
      </c>
      <c r="BS4" s="21" t="str">
        <f t="shared" si="5"/>
        <v>Aluminium</v>
      </c>
      <c r="BT4" s="3" t="s">
        <v>89</v>
      </c>
      <c r="BU4" s="3" t="s">
        <v>339</v>
      </c>
      <c r="BV4" s="22" t="s">
        <v>468</v>
      </c>
      <c r="BW4" s="3" t="s">
        <v>36</v>
      </c>
      <c r="BX4" s="21" t="str">
        <f t="shared" ref="BX4:BX66" si="15">IF(BX$1=BY$1,BY4,IF(BX$1=BZ$1,BZ4,IF(BX$1=CA$1,CA4,IF($Y$1=$AI$1,CB4,IF($Y$1=$AJ$1,CC4,"")))))</f>
        <v>1.1 Refrigerators</v>
      </c>
      <c r="BY4" s="3" t="s">
        <v>935</v>
      </c>
      <c r="BZ4" s="3" t="s">
        <v>1264</v>
      </c>
      <c r="CA4" s="3" t="s">
        <v>857</v>
      </c>
      <c r="CB4" s="35" t="s">
        <v>1201</v>
      </c>
      <c r="CC4" s="33" t="s">
        <v>1201</v>
      </c>
      <c r="CD4" s="3"/>
      <c r="CE4" s="21" t="str">
        <f t="shared" si="6"/>
        <v>Expiry date</v>
      </c>
      <c r="CF4" s="3" t="s">
        <v>28</v>
      </c>
      <c r="CG4" s="3" t="s">
        <v>317</v>
      </c>
      <c r="CH4" s="3" t="s">
        <v>463</v>
      </c>
      <c r="CI4" s="21" t="str">
        <f t="shared" si="7"/>
        <v>Leather</v>
      </c>
      <c r="CJ4" s="3" t="s">
        <v>38</v>
      </c>
      <c r="CK4" s="3" t="s">
        <v>458</v>
      </c>
      <c r="CL4" s="3" t="s">
        <v>634</v>
      </c>
      <c r="CM4" s="21" t="str">
        <f t="shared" si="8"/>
        <v>First issue</v>
      </c>
      <c r="CN4" s="3" t="s">
        <v>1576</v>
      </c>
      <c r="CO4" s="3" t="s">
        <v>585</v>
      </c>
      <c r="CP4" s="3" t="s">
        <v>626</v>
      </c>
      <c r="CQ4" s="13" t="str">
        <f>IF($CR$1="UK",CR4,IF(CQ$1=CS$1,CS4,IF(CQ$1=CT$1,CT4,IF(CQ$1=CU$1,CU4))))</f>
        <v>Distributor_Retailer</v>
      </c>
      <c r="CR4" s="3" t="s">
        <v>1342</v>
      </c>
      <c r="CS4" s="3" t="s">
        <v>1342</v>
      </c>
      <c r="CT4" s="3" t="s">
        <v>1616</v>
      </c>
      <c r="CU4" s="3" t="s">
        <v>1613</v>
      </c>
      <c r="CV4" s="21" t="str">
        <f>IF(CV$1=CW$1,CW4,IF(CV$1=CX$1,CX4,IF(CV$1=CY$1,CY4,IF($Y$1=$AI$1,CZ4,IF($Y$1=$AJ$1,DA4,"")))))</f>
        <v>DE-Vendor-manual@qvc.com</v>
      </c>
      <c r="CW4" s="55" t="s">
        <v>1497</v>
      </c>
      <c r="CX4" s="55" t="s">
        <v>1498</v>
      </c>
      <c r="CY4" s="55" t="s">
        <v>1500</v>
      </c>
      <c r="CZ4" s="58" t="s">
        <v>1500</v>
      </c>
      <c r="DA4" s="59" t="s">
        <v>1502</v>
      </c>
      <c r="DB4" s="68"/>
      <c r="DC4" s="55"/>
      <c r="DD4" s="55"/>
      <c r="DE4" s="55"/>
      <c r="DF4" s="58"/>
      <c r="DG4" s="59"/>
      <c r="DH4" s="15" t="str">
        <f>IF(DH$1=DI$1,DI4,IF(DH$1=DJ$1,DJ4,IF(DH$1=DK$1,DK4,IF($Y$1=$AI$1,DL4,IF($Y$1=$AJ$1,DM4,"")))))</f>
        <v>DE-QA-Vendor-Compliance@qvc.com</v>
      </c>
      <c r="DI4" s="60" t="s">
        <v>1927</v>
      </c>
      <c r="DJ4" s="60" t="s">
        <v>1621</v>
      </c>
      <c r="DK4" s="60" t="s">
        <v>1550</v>
      </c>
      <c r="DL4" s="60" t="s">
        <v>1550</v>
      </c>
      <c r="DM4" s="60" t="s">
        <v>1621</v>
      </c>
      <c r="DN4" s="21" t="str">
        <f>IF(DN$1=DO$1,DO4,IF(DN$1=DP$1,DP4,IF(DN$1=DQ$1,DQ4,IF($Y$1=$AI$1,DR4,IF($Y$1=$AJ$1,DS4,"")))))</f>
        <v>de-zoll@qvc.com</v>
      </c>
      <c r="DO4" s="60" t="s">
        <v>1558</v>
      </c>
      <c r="DP4" s="60" t="s">
        <v>1560</v>
      </c>
      <c r="DQ4" s="69" t="s">
        <v>1561</v>
      </c>
      <c r="DR4" s="69" t="s">
        <v>1561</v>
      </c>
      <c r="DS4" s="60" t="s">
        <v>1560</v>
      </c>
      <c r="DT4" s="21" t="str">
        <f>IF(DT$1=DU$1,DU4,IF(DT$1=DV$1,DV4,IF(DT$1=DW$1,DW4,IF($Y$1=$AI$1,DX4,IF($Y$1=$AJ$1,DY4,"")))))</f>
        <v>DL-QRG-DangerousGoods@qvc.com</v>
      </c>
      <c r="DU4" s="60" t="s">
        <v>1922</v>
      </c>
      <c r="DV4" s="60" t="s">
        <v>1922</v>
      </c>
      <c r="DW4" s="60" t="s">
        <v>1922</v>
      </c>
      <c r="DX4" s="60" t="s">
        <v>1922</v>
      </c>
      <c r="DY4" s="60" t="s">
        <v>1922</v>
      </c>
      <c r="DZ4" s="21" t="str">
        <f>IF(DZ$1=EA$1,EA4,IF(DZ$1=EB$1,EB4,IF(DZ$1=EC$1,EC4,IF(DZ$1=#REF!,#REF!))))</f>
        <v>Circumference</v>
      </c>
      <c r="EA4" s="3" t="s">
        <v>2043</v>
      </c>
      <c r="EB4" s="18" t="s">
        <v>2047</v>
      </c>
      <c r="EC4" s="18" t="s">
        <v>2043</v>
      </c>
      <c r="ED4" s="21" t="str">
        <f>IF(ED$1=EE$1,EE4,IF(ED$1=EF$1,EF4,IF(ED$1=EG$1,EG4,IF(ED$1=#REF!,#REF!))))</f>
        <v>cm</v>
      </c>
      <c r="EE4" s="3" t="s">
        <v>2044</v>
      </c>
      <c r="EF4" s="3" t="s">
        <v>2044</v>
      </c>
      <c r="EG4" s="3" t="s">
        <v>2044</v>
      </c>
      <c r="EH4" s="21" t="str">
        <f>IF(EH$1=EI$1,EI4,IF(EH$1=EJ$1,EJ4,IF(EH$1=EK$1,EK4,IF($Y$1=$AI$1,EL4,IF($Y$1=$AJ$1,EM4,"")))))</f>
        <v>verpackungsregister@qvc.com</v>
      </c>
      <c r="EI4" s="60"/>
      <c r="EJ4" s="60"/>
      <c r="EK4" s="126" t="s">
        <v>1493</v>
      </c>
      <c r="EL4" s="126" t="s">
        <v>1493</v>
      </c>
      <c r="EM4" s="60"/>
    </row>
    <row r="5" spans="1:143" ht="43.5">
      <c r="A5" s="16">
        <v>4</v>
      </c>
      <c r="B5" s="3" t="s">
        <v>39</v>
      </c>
      <c r="C5" s="21" t="str">
        <f>IF(C$1=D$1,D5,IF(C$1=E$1,E5,IF(C$1=F$1,F5)))</f>
        <v>II</v>
      </c>
      <c r="D5" s="3" t="s">
        <v>1100</v>
      </c>
      <c r="E5" s="3" t="s">
        <v>1100</v>
      </c>
      <c r="F5" s="3" t="s">
        <v>1100</v>
      </c>
      <c r="G5" s="21" t="str">
        <f t="shared" si="0"/>
        <v>No</v>
      </c>
      <c r="H5" s="3" t="s">
        <v>29</v>
      </c>
      <c r="I5" s="3" t="s">
        <v>29</v>
      </c>
      <c r="J5" s="3" t="s">
        <v>617</v>
      </c>
      <c r="K5" s="3" t="s">
        <v>1646</v>
      </c>
      <c r="L5" s="3" t="s">
        <v>40</v>
      </c>
      <c r="M5" s="21" t="str">
        <f t="shared" si="1"/>
        <v>Inside</v>
      </c>
      <c r="N5" s="3" t="s">
        <v>711</v>
      </c>
      <c r="O5" s="3" t="s">
        <v>736</v>
      </c>
      <c r="P5" s="3" t="s">
        <v>714</v>
      </c>
      <c r="Q5" s="21" t="str">
        <f>IF(Q$1=R$1,R5,IF(Q$1=S$1,S5,IF(Q$1=T$1,T5)))</f>
        <v>Cell</v>
      </c>
      <c r="R5" s="3" t="s">
        <v>706</v>
      </c>
      <c r="S5" s="3" t="s">
        <v>727</v>
      </c>
      <c r="T5" s="3" t="s">
        <v>708</v>
      </c>
      <c r="U5" s="21" t="str">
        <f>IF(U$1=V$1,V5,IF(U$1=W$1,W5,IF(U$1=X$1,X5)))</f>
        <v>Lithium Ions</v>
      </c>
      <c r="V5" s="3" t="s">
        <v>701</v>
      </c>
      <c r="W5" s="3" t="s">
        <v>724</v>
      </c>
      <c r="X5" s="3" t="s">
        <v>704</v>
      </c>
      <c r="Y5" s="21" t="str">
        <f t="shared" si="12"/>
        <v xml:space="preserve"> 2021-P-alcaline-manganese /nickel-zinc </v>
      </c>
      <c r="Z5" s="3" t="s">
        <v>368</v>
      </c>
      <c r="AA5" s="3" t="s">
        <v>1127</v>
      </c>
      <c r="AB5" s="3" t="s">
        <v>378</v>
      </c>
      <c r="AC5" s="18" t="s">
        <v>739</v>
      </c>
      <c r="AD5" s="18" t="s">
        <v>1127</v>
      </c>
      <c r="AE5" s="21" t="str">
        <f t="shared" si="13"/>
        <v>2: Screens and monitors</v>
      </c>
      <c r="AF5" s="2" t="s">
        <v>1182</v>
      </c>
      <c r="AG5" s="2" t="s">
        <v>1164</v>
      </c>
      <c r="AH5" s="2" t="s">
        <v>1176</v>
      </c>
      <c r="AI5" s="2" t="s">
        <v>1170</v>
      </c>
      <c r="AJ5" s="2" t="s">
        <v>1159</v>
      </c>
      <c r="AK5" s="3" t="s">
        <v>41</v>
      </c>
      <c r="AL5" s="66" t="str">
        <f t="shared" si="2"/>
        <v>PAO</v>
      </c>
      <c r="AM5" s="3" t="s">
        <v>37</v>
      </c>
      <c r="AN5" s="3" t="s">
        <v>37</v>
      </c>
      <c r="AO5" s="3" t="s">
        <v>462</v>
      </c>
      <c r="AP5" s="16" t="s">
        <v>42</v>
      </c>
      <c r="AQ5" s="66" t="str">
        <f t="shared" si="9"/>
        <v>AAA</v>
      </c>
      <c r="AR5" s="3" t="s">
        <v>43</v>
      </c>
      <c r="AS5" s="3" t="s">
        <v>43</v>
      </c>
      <c r="AT5" s="3" t="s">
        <v>43</v>
      </c>
      <c r="AU5" s="3" t="s">
        <v>44</v>
      </c>
      <c r="AV5" s="13" t="str">
        <f t="shared" si="10"/>
        <v>7% - Reduced</v>
      </c>
      <c r="AW5" s="3" t="s">
        <v>327</v>
      </c>
      <c r="AX5" s="3" t="s">
        <v>323</v>
      </c>
      <c r="AY5" s="3" t="s">
        <v>329</v>
      </c>
      <c r="AZ5" s="66" t="str">
        <f t="shared" si="11"/>
        <v>Polybag</v>
      </c>
      <c r="BA5" s="3" t="s">
        <v>45</v>
      </c>
      <c r="BB5" s="3" t="s">
        <v>1531</v>
      </c>
      <c r="BC5" s="3" t="s">
        <v>465</v>
      </c>
      <c r="BD5" s="21" t="str">
        <f t="shared" si="3"/>
        <v>Woven</v>
      </c>
      <c r="BE5" s="3" t="s">
        <v>46</v>
      </c>
      <c r="BF5" s="3" t="s">
        <v>331</v>
      </c>
      <c r="BG5" s="3" t="s">
        <v>577</v>
      </c>
      <c r="BH5" s="21" t="str">
        <f t="shared" si="4"/>
        <v>Harmful</v>
      </c>
      <c r="BI5" s="3" t="s">
        <v>47</v>
      </c>
      <c r="BJ5" s="3" t="s">
        <v>1571</v>
      </c>
      <c r="BK5" s="3" t="s">
        <v>576</v>
      </c>
      <c r="BM5" s="13" t="str">
        <f t="shared" si="14"/>
        <v>LGK2A</v>
      </c>
      <c r="BN5" s="3" t="s">
        <v>656</v>
      </c>
      <c r="BO5" t="s">
        <v>650</v>
      </c>
      <c r="BP5" s="3" t="s">
        <v>62</v>
      </c>
      <c r="BQ5" s="16" t="s">
        <v>48</v>
      </c>
      <c r="BR5" s="3" t="s">
        <v>29</v>
      </c>
      <c r="BS5" s="21" t="str">
        <f t="shared" si="5"/>
        <v>Ferrous Metals</v>
      </c>
      <c r="BT5" s="3" t="s">
        <v>83</v>
      </c>
      <c r="BU5" s="3" t="s">
        <v>338</v>
      </c>
      <c r="BV5" s="22" t="s">
        <v>467</v>
      </c>
      <c r="BW5" s="3" t="s">
        <v>50</v>
      </c>
      <c r="BX5" s="21" t="str">
        <f t="shared" si="15"/>
        <v>1.2 Freezers</v>
      </c>
      <c r="BY5" s="3" t="s">
        <v>936</v>
      </c>
      <c r="BZ5" s="3" t="s">
        <v>1265</v>
      </c>
      <c r="CA5" s="3" t="s">
        <v>858</v>
      </c>
      <c r="CB5" s="35" t="s">
        <v>1202</v>
      </c>
      <c r="CC5" s="33" t="s">
        <v>1202</v>
      </c>
      <c r="CE5" s="21" t="str">
        <f t="shared" si="6"/>
        <v>PAO</v>
      </c>
      <c r="CF5" s="3" t="s">
        <v>37</v>
      </c>
      <c r="CG5" s="3" t="s">
        <v>37</v>
      </c>
      <c r="CH5" s="3" t="s">
        <v>462</v>
      </c>
      <c r="CI5" s="21" t="str">
        <f t="shared" si="7"/>
        <v>Coated Leather</v>
      </c>
      <c r="CJ5" s="3" t="s">
        <v>51</v>
      </c>
      <c r="CK5" s="3" t="s">
        <v>459</v>
      </c>
      <c r="CL5" s="3" t="s">
        <v>635</v>
      </c>
      <c r="CM5" s="21" t="str">
        <f t="shared" si="8"/>
        <v>Update 1</v>
      </c>
      <c r="CN5" s="3" t="s">
        <v>1575</v>
      </c>
      <c r="CO5" s="3" t="s">
        <v>587</v>
      </c>
      <c r="CP5" s="3" t="s">
        <v>1575</v>
      </c>
      <c r="CQ5" s="13" t="str">
        <f>IF($CR$1="UK",CR5,IF(CQ$1=CS$1,CS5,IF(CQ$1=CT$1,CT5,IF(CQ$1=CU$1,CU5))))</f>
        <v>Importer (third party EU representative available)</v>
      </c>
      <c r="CR5" s="3" t="s">
        <v>2254</v>
      </c>
      <c r="CS5" s="3" t="s">
        <v>1343</v>
      </c>
      <c r="CT5" s="3" t="s">
        <v>1617</v>
      </c>
      <c r="CU5" s="3" t="s">
        <v>1614</v>
      </c>
      <c r="CV5" s="21"/>
      <c r="CZ5" s="58"/>
      <c r="DA5" s="59"/>
      <c r="DB5" s="15"/>
      <c r="DF5" s="58"/>
      <c r="DG5" s="59"/>
      <c r="DH5" s="15">
        <f>IF(DH$1=DI$1,DI5,IF(DH$1=DJ$1,DJ5,IF(DH$1=DK$1,DK5,IF($Y$1=$AI$1,DL5,IF($Y$1=$AJ$1,DM5,"")))))</f>
        <v>0</v>
      </c>
      <c r="DJ5" s="69" t="s">
        <v>1630</v>
      </c>
      <c r="DL5" s="58"/>
      <c r="DM5" s="69" t="s">
        <v>1630</v>
      </c>
      <c r="DN5" s="15"/>
      <c r="DR5" s="58"/>
      <c r="DS5" s="59"/>
      <c r="DT5" s="15"/>
      <c r="DX5" s="58"/>
      <c r="DY5" s="59"/>
      <c r="DZ5" s="21" t="str">
        <f>IF(DZ$1=EA$1,EA5,IF(DZ$1=EB$1,EB5,IF(DZ$1=EC$1,EC5,IF(DZ$1=#REF!,#REF!))))</f>
        <v>Flat</v>
      </c>
      <c r="EA5" s="3" t="s">
        <v>2039</v>
      </c>
      <c r="EB5" s="18" t="s">
        <v>2048</v>
      </c>
      <c r="EC5" s="18" t="s">
        <v>2039</v>
      </c>
      <c r="ED5" s="21" t="str">
        <f>IF(ED$1=EE$1,EE5,IF(ED$1=EF$1,EF5,IF(ED$1=EG$1,EG5,IF(ED$1=#REF!,#REF!))))</f>
        <v>Inches</v>
      </c>
      <c r="EE5" s="3" t="s">
        <v>2041</v>
      </c>
      <c r="EF5" s="3" t="s">
        <v>2045</v>
      </c>
      <c r="EG5" s="3" t="s">
        <v>2041</v>
      </c>
      <c r="EH5" s="3"/>
      <c r="EI5" s="3"/>
      <c r="EJ5" s="3"/>
    </row>
    <row r="6" spans="1:143">
      <c r="A6" s="16">
        <v>5</v>
      </c>
      <c r="B6" s="3" t="s">
        <v>52</v>
      </c>
      <c r="C6" s="21" t="str">
        <f>IF(C$1=D$1,D6,IF(C$1=E$1,E6,IF(C$1=F$1,F6)))</f>
        <v>III</v>
      </c>
      <c r="D6" s="3" t="s">
        <v>1101</v>
      </c>
      <c r="E6" s="3" t="s">
        <v>1101</v>
      </c>
      <c r="F6" s="3" t="s">
        <v>1101</v>
      </c>
      <c r="G6" s="21" t="str">
        <f t="shared" si="0"/>
        <v>N/A</v>
      </c>
      <c r="H6" s="3" t="s">
        <v>53</v>
      </c>
      <c r="I6" s="3" t="s">
        <v>53</v>
      </c>
      <c r="J6" s="3" t="s">
        <v>53</v>
      </c>
      <c r="K6" s="3" t="s">
        <v>1647</v>
      </c>
      <c r="L6" s="3" t="s">
        <v>54</v>
      </c>
      <c r="M6" s="21" t="str">
        <f t="shared" si="1"/>
        <v>Single</v>
      </c>
      <c r="N6" s="3" t="s">
        <v>712</v>
      </c>
      <c r="O6" s="3" t="s">
        <v>728</v>
      </c>
      <c r="P6" s="3" t="s">
        <v>715</v>
      </c>
      <c r="Q6" s="21">
        <f>IF(Q$1=R$1,R6,IF(Q$1=S$1,S6,IF(Q$1=T$1,T6)))</f>
        <v>0</v>
      </c>
      <c r="U6" s="21" t="str">
        <f>IF(U$1=V$1,V6,IF(U$1=W$1,W6,IF(U$1=X$1,X6)))</f>
        <v>Lithium Polymer</v>
      </c>
      <c r="V6" s="3" t="s">
        <v>702</v>
      </c>
      <c r="W6" s="3" t="s">
        <v>725</v>
      </c>
      <c r="X6" s="3" t="s">
        <v>702</v>
      </c>
      <c r="Y6" s="21" t="str">
        <f t="shared" si="12"/>
        <v xml:space="preserve"> 2071-S-alcaline-manganese /nickel-zinc </v>
      </c>
      <c r="Z6" s="3" t="s">
        <v>369</v>
      </c>
      <c r="AA6" s="3" t="s">
        <v>1128</v>
      </c>
      <c r="AB6" s="3" t="s">
        <v>379</v>
      </c>
      <c r="AC6" s="18" t="s">
        <v>740</v>
      </c>
      <c r="AD6" s="18" t="s">
        <v>1141</v>
      </c>
      <c r="AE6" s="21" t="str">
        <f t="shared" si="13"/>
        <v>3: Lamps</v>
      </c>
      <c r="AF6" s="2" t="s">
        <v>1183</v>
      </c>
      <c r="AG6" s="2" t="s">
        <v>1165</v>
      </c>
      <c r="AH6" s="2" t="s">
        <v>1177</v>
      </c>
      <c r="AI6" s="2" t="s">
        <v>1171</v>
      </c>
      <c r="AJ6" s="2" t="s">
        <v>1160</v>
      </c>
      <c r="AL6" s="66" t="str">
        <f t="shared" si="2"/>
        <v>EXP &amp; PAO</v>
      </c>
      <c r="AM6" s="3" t="s">
        <v>55</v>
      </c>
      <c r="AN6" s="3" t="s">
        <v>320</v>
      </c>
      <c r="AO6" s="3" t="s">
        <v>619</v>
      </c>
      <c r="AP6" s="16" t="s">
        <v>56</v>
      </c>
      <c r="AQ6" s="66" t="str">
        <f t="shared" si="9"/>
        <v>AAAA</v>
      </c>
      <c r="AR6" s="3" t="s">
        <v>57</v>
      </c>
      <c r="AS6" s="3" t="s">
        <v>57</v>
      </c>
      <c r="AT6" s="3" t="s">
        <v>57</v>
      </c>
      <c r="AU6" s="3" t="s">
        <v>58</v>
      </c>
      <c r="AV6" s="13" t="str">
        <f t="shared" si="10"/>
        <v>19% Standard</v>
      </c>
      <c r="AW6" s="3" t="s">
        <v>81</v>
      </c>
      <c r="AX6" s="3" t="s">
        <v>325</v>
      </c>
      <c r="AY6" s="3" t="s">
        <v>328</v>
      </c>
      <c r="AZ6" s="66" t="str">
        <f t="shared" si="11"/>
        <v>Jiffy Bag</v>
      </c>
      <c r="BA6" s="3" t="s">
        <v>59</v>
      </c>
      <c r="BB6" s="3" t="s">
        <v>1532</v>
      </c>
      <c r="BC6" s="3" t="s">
        <v>580</v>
      </c>
      <c r="BD6" s="21" t="str">
        <f t="shared" si="3"/>
        <v>Tufted</v>
      </c>
      <c r="BE6" s="3" t="s">
        <v>60</v>
      </c>
      <c r="BF6" s="3" t="s">
        <v>332</v>
      </c>
      <c r="BG6" s="3" t="s">
        <v>578</v>
      </c>
      <c r="BH6" s="21" t="str">
        <f t="shared" si="4"/>
        <v>Oxidising</v>
      </c>
      <c r="BI6" s="3" t="s">
        <v>61</v>
      </c>
      <c r="BJ6" s="3" t="s">
        <v>1196</v>
      </c>
      <c r="BK6" s="3" t="s">
        <v>552</v>
      </c>
      <c r="BM6" s="13" t="str">
        <f t="shared" si="14"/>
        <v>LGK2B</v>
      </c>
      <c r="BN6" s="3" t="s">
        <v>657</v>
      </c>
      <c r="BO6" s="3" t="s">
        <v>649</v>
      </c>
      <c r="BP6" s="3" t="s">
        <v>73</v>
      </c>
      <c r="BQ6" s="16" t="s">
        <v>63</v>
      </c>
      <c r="BR6" s="3" t="s">
        <v>53</v>
      </c>
      <c r="BS6" s="21" t="str">
        <f t="shared" si="5"/>
        <v>Glass</v>
      </c>
      <c r="BT6" s="3" t="s">
        <v>74</v>
      </c>
      <c r="BU6" s="3" t="s">
        <v>337</v>
      </c>
      <c r="BV6" s="22" t="s">
        <v>466</v>
      </c>
      <c r="BW6" s="3" t="s">
        <v>65</v>
      </c>
      <c r="BX6" s="21" t="str">
        <f t="shared" si="15"/>
        <v>1.3 Equipment which automatically deliver cold products</v>
      </c>
      <c r="BY6" s="3" t="s">
        <v>937</v>
      </c>
      <c r="BZ6" s="3" t="s">
        <v>1266</v>
      </c>
      <c r="CA6" s="3" t="s">
        <v>859</v>
      </c>
      <c r="CB6" s="35" t="s">
        <v>1203</v>
      </c>
      <c r="CC6" s="33" t="s">
        <v>1203</v>
      </c>
      <c r="CE6" s="21" t="str">
        <f t="shared" si="6"/>
        <v>EXP &amp; PAO</v>
      </c>
      <c r="CF6" s="3" t="s">
        <v>55</v>
      </c>
      <c r="CG6" s="3" t="s">
        <v>320</v>
      </c>
      <c r="CH6" s="3" t="s">
        <v>619</v>
      </c>
      <c r="CI6" s="21" t="str">
        <f t="shared" si="7"/>
        <v>Textile</v>
      </c>
      <c r="CJ6" s="3" t="s">
        <v>64</v>
      </c>
      <c r="CK6" s="3" t="s">
        <v>460</v>
      </c>
      <c r="CL6" s="3" t="s">
        <v>623</v>
      </c>
      <c r="CM6" s="21" t="str">
        <f t="shared" si="8"/>
        <v>Update 2</v>
      </c>
      <c r="CN6" s="3" t="s">
        <v>1577</v>
      </c>
      <c r="CO6" s="3" t="s">
        <v>586</v>
      </c>
      <c r="CP6" s="3" t="s">
        <v>1577</v>
      </c>
      <c r="CQ6" s="13" t="str">
        <f>IF($CR$1="UK",CR6,IF(CQ$1=CS$1,CS6,IF(CQ$1=CT$1,CT6,IF(CQ$1=CU$1,CU6))))</f>
        <v>Importer (third party EU representative NOT available)</v>
      </c>
      <c r="CR6" s="3" t="s">
        <v>2255</v>
      </c>
      <c r="CS6" s="3" t="s">
        <v>1344</v>
      </c>
      <c r="CT6" s="3" t="s">
        <v>1618</v>
      </c>
      <c r="CU6" s="3" t="s">
        <v>1615</v>
      </c>
      <c r="CV6" s="21"/>
      <c r="CZ6" s="58"/>
      <c r="DA6" s="59"/>
      <c r="DB6" s="15"/>
      <c r="DF6" s="58"/>
      <c r="DG6" s="59"/>
      <c r="DH6" s="15"/>
      <c r="DL6" s="58"/>
      <c r="DN6" s="15"/>
      <c r="DR6" s="58"/>
      <c r="DS6" s="59"/>
      <c r="DT6" s="15"/>
      <c r="DX6" s="58"/>
      <c r="DY6" s="59"/>
    </row>
    <row r="7" spans="1:143" ht="16.5">
      <c r="A7" s="16">
        <v>6</v>
      </c>
      <c r="B7" s="3" t="s">
        <v>66</v>
      </c>
      <c r="C7" s="13" t="str">
        <f>IF(C$1=D$1,D7,IF(C$1=E$1,E7,IF(C$1=F$1,F7,IF(C$1=#REF!,#REF!))))</f>
        <v>none</v>
      </c>
      <c r="D7" s="3" t="s">
        <v>1106</v>
      </c>
      <c r="E7" s="3" t="s">
        <v>1579</v>
      </c>
      <c r="F7" s="3" t="s">
        <v>1580</v>
      </c>
      <c r="G7" s="13">
        <f t="shared" si="0"/>
        <v>0</v>
      </c>
      <c r="K7" s="3" t="s">
        <v>1649</v>
      </c>
      <c r="L7" s="3" t="s">
        <v>67</v>
      </c>
      <c r="M7" s="21">
        <f t="shared" si="1"/>
        <v>0</v>
      </c>
      <c r="Q7" s="21"/>
      <c r="U7" s="21"/>
      <c r="Y7" s="21" t="str">
        <f t="shared" si="12"/>
        <v xml:space="preserve"> 2012-P-zinc-carbon/zinc-air</v>
      </c>
      <c r="Z7" s="3" t="s">
        <v>370</v>
      </c>
      <c r="AA7" s="3" t="s">
        <v>1129</v>
      </c>
      <c r="AB7" s="3" t="s">
        <v>380</v>
      </c>
      <c r="AC7" s="18" t="s">
        <v>741</v>
      </c>
      <c r="AD7" s="18" t="s">
        <v>1142</v>
      </c>
      <c r="AE7" s="21" t="str">
        <f t="shared" si="13"/>
        <v>4: Large equipment</v>
      </c>
      <c r="AF7" s="2" t="s">
        <v>1184</v>
      </c>
      <c r="AG7" s="2" t="s">
        <v>1166</v>
      </c>
      <c r="AH7" s="2" t="s">
        <v>1178</v>
      </c>
      <c r="AI7" s="2" t="s">
        <v>1172</v>
      </c>
      <c r="AJ7" s="2" t="s">
        <v>1161</v>
      </c>
      <c r="AL7" s="66" t="str">
        <f t="shared" si="2"/>
        <v>Best Before</v>
      </c>
      <c r="AM7" s="3" t="s">
        <v>76</v>
      </c>
      <c r="AN7" s="3" t="s">
        <v>318</v>
      </c>
      <c r="AO7" s="3" t="s">
        <v>463</v>
      </c>
      <c r="AP7" s="16" t="s">
        <v>68</v>
      </c>
      <c r="AQ7" s="66" t="str">
        <f t="shared" si="9"/>
        <v>C</v>
      </c>
      <c r="AR7" s="3" t="s">
        <v>69</v>
      </c>
      <c r="AS7" s="3" t="s">
        <v>69</v>
      </c>
      <c r="AT7" s="3" t="s">
        <v>69</v>
      </c>
      <c r="AU7" s="3" t="s">
        <v>70</v>
      </c>
      <c r="AV7" s="13">
        <f t="shared" si="10"/>
        <v>0</v>
      </c>
      <c r="AZ7" s="66" t="str">
        <f t="shared" si="11"/>
        <v>Retail (Picture Carton)</v>
      </c>
      <c r="BA7" s="3" t="s">
        <v>71</v>
      </c>
      <c r="BB7" s="3" t="s">
        <v>1529</v>
      </c>
      <c r="BC7" s="3" t="s">
        <v>581</v>
      </c>
      <c r="BD7" s="21" t="str">
        <f t="shared" si="3"/>
        <v>Piled</v>
      </c>
      <c r="BE7" s="3" t="s">
        <v>1042</v>
      </c>
      <c r="BF7" s="3" t="s">
        <v>1045</v>
      </c>
      <c r="BG7" s="3" t="s">
        <v>1581</v>
      </c>
      <c r="BH7" s="21" t="str">
        <f t="shared" si="4"/>
        <v xml:space="preserve">Toxic </v>
      </c>
      <c r="BI7" s="3" t="s">
        <v>72</v>
      </c>
      <c r="BJ7" s="3" t="s">
        <v>1198</v>
      </c>
      <c r="BK7" s="3" t="s">
        <v>554</v>
      </c>
      <c r="BM7" s="13" t="str">
        <f t="shared" si="14"/>
        <v>LGK3</v>
      </c>
      <c r="BN7" s="3" t="s">
        <v>655</v>
      </c>
      <c r="BO7" s="3" t="s">
        <v>648</v>
      </c>
      <c r="BP7" s="3" t="s">
        <v>82</v>
      </c>
      <c r="BQ7" s="16" t="s">
        <v>53</v>
      </c>
      <c r="BS7" s="21" t="str">
        <f t="shared" si="5"/>
        <v>Paper/Card</v>
      </c>
      <c r="BT7" s="3" t="s">
        <v>35</v>
      </c>
      <c r="BU7" s="3" t="s">
        <v>334</v>
      </c>
      <c r="BV7" s="22" t="s">
        <v>620</v>
      </c>
      <c r="BW7" s="3" t="s">
        <v>75</v>
      </c>
      <c r="BX7" s="21" t="str">
        <f t="shared" si="15"/>
        <v>1.4 Air-conditioning equipment</v>
      </c>
      <c r="BY7" s="3" t="s">
        <v>938</v>
      </c>
      <c r="BZ7" s="3" t="s">
        <v>1267</v>
      </c>
      <c r="CA7" s="3" t="s">
        <v>860</v>
      </c>
      <c r="CB7" s="35" t="s">
        <v>1204</v>
      </c>
      <c r="CC7" s="33" t="s">
        <v>1204</v>
      </c>
      <c r="CE7" s="21" t="str">
        <f t="shared" si="6"/>
        <v>Best Before</v>
      </c>
      <c r="CF7" s="3" t="s">
        <v>76</v>
      </c>
      <c r="CG7" s="3" t="s">
        <v>318</v>
      </c>
      <c r="CH7" s="3" t="s">
        <v>463</v>
      </c>
      <c r="CI7" s="21" t="str">
        <f t="shared" si="7"/>
        <v>Other Material</v>
      </c>
      <c r="CJ7" s="3" t="s">
        <v>223</v>
      </c>
      <c r="CK7" s="3" t="s">
        <v>340</v>
      </c>
      <c r="CL7" s="3" t="s">
        <v>636</v>
      </c>
      <c r="CM7" s="21" t="str">
        <f t="shared" si="8"/>
        <v>Update 3</v>
      </c>
      <c r="CN7" s="3" t="s">
        <v>1578</v>
      </c>
      <c r="CO7" s="3" t="s">
        <v>588</v>
      </c>
      <c r="CP7" s="3" t="s">
        <v>1578</v>
      </c>
      <c r="CQ7" s="13" t="str">
        <f>IF($CR$1="UK",CR7,IF(CQ$1=CS$1,CS7,IF(CQ$1=CT$1,CT7,IF(CQ$1=CU$1,CU7))))</f>
        <v>Manufacturer</v>
      </c>
      <c r="CR7" s="3" t="s">
        <v>1345</v>
      </c>
      <c r="CS7" s="3" t="s">
        <v>1345</v>
      </c>
      <c r="CT7" s="3" t="s">
        <v>2151</v>
      </c>
      <c r="CU7" s="3" t="s">
        <v>1477</v>
      </c>
      <c r="CV7" s="21"/>
      <c r="CZ7" s="58"/>
      <c r="DA7" s="59"/>
      <c r="DB7" s="15"/>
      <c r="DF7" s="58"/>
      <c r="DG7" s="59"/>
      <c r="DH7" s="15"/>
      <c r="DJ7" s="71"/>
      <c r="DL7" s="58"/>
      <c r="DM7" s="71"/>
      <c r="DN7" s="15"/>
      <c r="DR7" s="58"/>
      <c r="DS7" s="59"/>
      <c r="DT7" s="15"/>
      <c r="DX7" s="58"/>
      <c r="DY7" s="59"/>
    </row>
    <row r="8" spans="1:143" ht="14.5" customHeight="1">
      <c r="A8" s="16">
        <v>7</v>
      </c>
      <c r="B8" s="3" t="s">
        <v>77</v>
      </c>
      <c r="L8" s="3" t="s">
        <v>78</v>
      </c>
      <c r="M8" s="21"/>
      <c r="Q8" s="21"/>
      <c r="U8" s="21"/>
      <c r="Y8" s="21" t="str">
        <f t="shared" si="12"/>
        <v xml:space="preserve"> 2022-P-alcaline-manganese /nickel-zinc </v>
      </c>
      <c r="Z8" s="3" t="s">
        <v>371</v>
      </c>
      <c r="AA8" s="3" t="s">
        <v>1130</v>
      </c>
      <c r="AB8" s="3" t="s">
        <v>381</v>
      </c>
      <c r="AC8" s="18" t="s">
        <v>742</v>
      </c>
      <c r="AD8" s="18" t="s">
        <v>1143</v>
      </c>
      <c r="AE8" s="21" t="str">
        <f t="shared" si="13"/>
        <v>5: Small equipment</v>
      </c>
      <c r="AF8" s="2" t="s">
        <v>1185</v>
      </c>
      <c r="AG8" s="2" t="s">
        <v>1167</v>
      </c>
      <c r="AH8" s="2" t="s">
        <v>1179</v>
      </c>
      <c r="AI8" s="2" t="s">
        <v>1173</v>
      </c>
      <c r="AJ8" s="2" t="s">
        <v>1162</v>
      </c>
      <c r="AL8" s="66" t="str">
        <f t="shared" si="2"/>
        <v>N/A</v>
      </c>
      <c r="AM8" s="3" t="s">
        <v>53</v>
      </c>
      <c r="AN8" s="3" t="s">
        <v>53</v>
      </c>
      <c r="AO8" s="3" t="s">
        <v>53</v>
      </c>
      <c r="AP8" s="16" t="s">
        <v>79</v>
      </c>
      <c r="AQ8" s="66" t="str">
        <f t="shared" si="9"/>
        <v>D</v>
      </c>
      <c r="AR8" s="3" t="s">
        <v>3</v>
      </c>
      <c r="AS8" s="3" t="s">
        <v>3</v>
      </c>
      <c r="AT8" s="3" t="s">
        <v>3</v>
      </c>
      <c r="AU8" s="3" t="s">
        <v>80</v>
      </c>
      <c r="AV8" s="13">
        <f t="shared" si="10"/>
        <v>0</v>
      </c>
      <c r="AZ8" s="66" t="str">
        <f t="shared" si="11"/>
        <v>GOH - Goods on Hanger</v>
      </c>
      <c r="BA8" s="3" t="s">
        <v>229</v>
      </c>
      <c r="BB8" s="3" t="s">
        <v>1530</v>
      </c>
      <c r="BC8" s="3" t="s">
        <v>229</v>
      </c>
      <c r="BH8" s="21" t="str">
        <f t="shared" si="4"/>
        <v>Corrosive</v>
      </c>
      <c r="BI8" s="3" t="s">
        <v>8</v>
      </c>
      <c r="BJ8" s="3" t="s">
        <v>1199</v>
      </c>
      <c r="BK8" s="3" t="s">
        <v>555</v>
      </c>
      <c r="BM8" s="13" t="str">
        <f t="shared" si="14"/>
        <v>LGK8A</v>
      </c>
      <c r="BN8" s="3" t="s">
        <v>658</v>
      </c>
      <c r="BO8" s="3" t="s">
        <v>646</v>
      </c>
      <c r="BP8" s="3" t="s">
        <v>134</v>
      </c>
      <c r="BS8" s="21" t="str">
        <f t="shared" si="5"/>
        <v>Plastic</v>
      </c>
      <c r="BT8" s="3" t="s">
        <v>49</v>
      </c>
      <c r="BU8" s="3" t="s">
        <v>335</v>
      </c>
      <c r="BV8" s="22" t="s">
        <v>621</v>
      </c>
      <c r="BW8" s="3" t="s">
        <v>84</v>
      </c>
      <c r="BX8" s="21" t="str">
        <f t="shared" si="15"/>
        <v>1.5 Radiators containing oil</v>
      </c>
      <c r="BY8" s="3" t="s">
        <v>939</v>
      </c>
      <c r="BZ8" s="3" t="s">
        <v>1268</v>
      </c>
      <c r="CA8" s="3" t="s">
        <v>861</v>
      </c>
      <c r="CB8" s="35" t="s">
        <v>1205</v>
      </c>
      <c r="CC8" s="33" t="s">
        <v>1205</v>
      </c>
      <c r="CE8" s="21" t="str">
        <f t="shared" si="6"/>
        <v>N/A</v>
      </c>
      <c r="CF8" s="3" t="s">
        <v>53</v>
      </c>
      <c r="CG8" s="3" t="s">
        <v>53</v>
      </c>
      <c r="CH8" s="3" t="s">
        <v>53</v>
      </c>
      <c r="CI8" s="21" t="str">
        <f t="shared" si="7"/>
        <v>N/A</v>
      </c>
      <c r="CJ8" s="3" t="s">
        <v>53</v>
      </c>
      <c r="CK8" s="3" t="s">
        <v>219</v>
      </c>
      <c r="CL8" s="3" t="s">
        <v>53</v>
      </c>
      <c r="CM8" s="23"/>
      <c r="CQ8" s="23"/>
      <c r="CV8" s="21"/>
      <c r="CZ8" s="58"/>
      <c r="DA8" s="59"/>
      <c r="DB8" s="15"/>
      <c r="DF8" s="58"/>
      <c r="DG8" s="59"/>
      <c r="DH8" s="15"/>
      <c r="DL8" s="58"/>
      <c r="DM8" s="59"/>
      <c r="DN8" s="15"/>
      <c r="DR8" s="58"/>
      <c r="DS8" s="59"/>
      <c r="DT8" s="15"/>
      <c r="DX8" s="58"/>
      <c r="DY8" s="59"/>
    </row>
    <row r="9" spans="1:143" ht="14.5" customHeight="1">
      <c r="A9" s="16">
        <v>8</v>
      </c>
      <c r="B9" s="3" t="s">
        <v>85</v>
      </c>
      <c r="L9" s="3" t="s">
        <v>86</v>
      </c>
      <c r="M9" s="21"/>
      <c r="Q9" s="21"/>
      <c r="U9" s="21"/>
      <c r="Y9" s="21" t="str">
        <f t="shared" si="12"/>
        <v xml:space="preserve"> 2072-S-alcaline-manganese /nickel-zinc </v>
      </c>
      <c r="Z9" s="3" t="s">
        <v>372</v>
      </c>
      <c r="AA9" s="3" t="s">
        <v>1131</v>
      </c>
      <c r="AB9" s="3" t="s">
        <v>382</v>
      </c>
      <c r="AC9" s="18" t="s">
        <v>743</v>
      </c>
      <c r="AD9" s="18" t="s">
        <v>1144</v>
      </c>
      <c r="AE9" s="21" t="str">
        <f t="shared" si="13"/>
        <v>6: Small IT and telecommunication equipment</v>
      </c>
      <c r="AF9" s="2" t="s">
        <v>1186</v>
      </c>
      <c r="AG9" s="2" t="s">
        <v>1168</v>
      </c>
      <c r="AH9" s="2" t="s">
        <v>1180</v>
      </c>
      <c r="AI9" s="2" t="s">
        <v>1174</v>
      </c>
      <c r="AJ9" s="2" t="s">
        <v>1163</v>
      </c>
      <c r="AQ9" s="66" t="str">
        <f t="shared" si="9"/>
        <v>Button Cell</v>
      </c>
      <c r="AR9" s="3" t="s">
        <v>87</v>
      </c>
      <c r="AS9" s="3" t="s">
        <v>321</v>
      </c>
      <c r="AT9" s="3" t="s">
        <v>848</v>
      </c>
      <c r="AU9" s="3" t="s">
        <v>88</v>
      </c>
      <c r="AV9" s="21"/>
      <c r="BH9" s="21">
        <f t="shared" si="4"/>
        <v>0</v>
      </c>
      <c r="BM9" s="13" t="str">
        <f t="shared" si="14"/>
        <v>LGK8B</v>
      </c>
      <c r="BN9" s="3" t="s">
        <v>1056</v>
      </c>
      <c r="BO9" s="3" t="s">
        <v>663</v>
      </c>
      <c r="BP9" s="3" t="s">
        <v>137</v>
      </c>
      <c r="BS9" s="21" t="str">
        <f t="shared" si="5"/>
        <v>Polystyrene</v>
      </c>
      <c r="BT9" s="3" t="s">
        <v>98</v>
      </c>
      <c r="BU9" s="3" t="s">
        <v>342</v>
      </c>
      <c r="BV9" s="22" t="s">
        <v>622</v>
      </c>
      <c r="BW9" s="3" t="s">
        <v>90</v>
      </c>
      <c r="BX9" s="21" t="str">
        <f t="shared" si="15"/>
        <v>1.6 Other temperature exchange equipment</v>
      </c>
      <c r="BY9" s="3" t="s">
        <v>940</v>
      </c>
      <c r="BZ9" s="3" t="s">
        <v>1269</v>
      </c>
      <c r="CA9" s="3" t="s">
        <v>862</v>
      </c>
      <c r="CB9" s="35" t="s">
        <v>1206</v>
      </c>
      <c r="CC9" s="33" t="s">
        <v>1206</v>
      </c>
      <c r="CM9" s="23"/>
      <c r="CQ9" s="23"/>
      <c r="CV9" s="21"/>
      <c r="CZ9" s="58"/>
      <c r="DA9" s="59"/>
      <c r="DB9" s="15"/>
      <c r="DF9" s="58"/>
      <c r="DG9" s="59"/>
      <c r="DH9" s="15"/>
      <c r="DL9" s="58"/>
      <c r="DM9" s="59"/>
      <c r="DN9" s="15"/>
      <c r="DR9" s="58"/>
      <c r="DS9" s="59"/>
      <c r="DT9" s="15"/>
      <c r="DX9" s="58"/>
      <c r="DY9" s="59"/>
    </row>
    <row r="10" spans="1:143">
      <c r="A10" s="16">
        <v>9</v>
      </c>
      <c r="B10" s="3" t="s">
        <v>91</v>
      </c>
      <c r="L10" s="3" t="s">
        <v>92</v>
      </c>
      <c r="M10" s="21"/>
      <c r="Q10" s="21"/>
      <c r="U10" s="21"/>
      <c r="Y10" s="21" t="str">
        <f t="shared" si="12"/>
        <v xml:space="preserve"> 2013-P-zinc-carbon/zinc-air</v>
      </c>
      <c r="Z10" s="3" t="s">
        <v>373</v>
      </c>
      <c r="AA10" s="3" t="s">
        <v>1132</v>
      </c>
      <c r="AB10" s="3" t="s">
        <v>383</v>
      </c>
      <c r="AC10" s="18" t="s">
        <v>744</v>
      </c>
      <c r="AD10" s="18" t="s">
        <v>1145</v>
      </c>
      <c r="AE10" s="21">
        <f t="shared" si="13"/>
        <v>0</v>
      </c>
      <c r="AF10" s="2" t="s">
        <v>1187</v>
      </c>
      <c r="AG10" s="2"/>
      <c r="AH10" s="2"/>
      <c r="AI10" s="2"/>
      <c r="AJ10" s="2"/>
      <c r="AQ10" s="66" t="str">
        <f t="shared" si="9"/>
        <v>Battery Pack</v>
      </c>
      <c r="AR10" s="3" t="s">
        <v>844</v>
      </c>
      <c r="AS10" s="3" t="s">
        <v>846</v>
      </c>
      <c r="AT10" s="3" t="s">
        <v>847</v>
      </c>
      <c r="AU10" s="3" t="s">
        <v>93</v>
      </c>
      <c r="AV10" s="21"/>
      <c r="BM10" s="13" t="str">
        <f t="shared" si="14"/>
        <v>LGK10</v>
      </c>
      <c r="BN10" s="3" t="s">
        <v>659</v>
      </c>
      <c r="BO10" s="3" t="s">
        <v>651</v>
      </c>
      <c r="BP10" s="3" t="s">
        <v>141</v>
      </c>
      <c r="BS10" s="21" t="str">
        <f t="shared" si="5"/>
        <v>Textile</v>
      </c>
      <c r="BT10" s="3" t="s">
        <v>64</v>
      </c>
      <c r="BU10" s="3" t="s">
        <v>336</v>
      </c>
      <c r="BV10" s="22" t="s">
        <v>623</v>
      </c>
      <c r="BW10" s="3" t="s">
        <v>95</v>
      </c>
      <c r="BX10" s="21" t="str">
        <f t="shared" si="15"/>
        <v>2.1 Screens</v>
      </c>
      <c r="BY10" s="3" t="s">
        <v>941</v>
      </c>
      <c r="BZ10" s="3" t="s">
        <v>1270</v>
      </c>
      <c r="CA10" s="3" t="s">
        <v>863</v>
      </c>
      <c r="CB10" s="35" t="s">
        <v>1207</v>
      </c>
      <c r="CC10" s="33" t="s">
        <v>1207</v>
      </c>
      <c r="CV10" s="21"/>
      <c r="CZ10" s="58"/>
      <c r="DA10" s="59"/>
      <c r="DB10" s="15"/>
      <c r="DF10" s="58"/>
      <c r="DG10" s="59"/>
      <c r="DH10" s="15"/>
      <c r="DL10" s="58"/>
      <c r="DM10" s="59"/>
      <c r="DN10" s="15"/>
      <c r="DR10" s="58"/>
      <c r="DS10" s="59"/>
      <c r="DT10" s="15"/>
      <c r="DX10" s="58"/>
      <c r="DY10" s="59"/>
    </row>
    <row r="11" spans="1:143">
      <c r="A11" s="16">
        <v>10</v>
      </c>
      <c r="B11" s="3" t="s">
        <v>96</v>
      </c>
      <c r="L11" s="3" t="s">
        <v>97</v>
      </c>
      <c r="M11" s="21"/>
      <c r="Q11" s="21"/>
      <c r="U11" s="21"/>
      <c r="Y11" s="21" t="str">
        <f t="shared" si="12"/>
        <v xml:space="preserve"> 2023-P-alcaline-manganese /nickel-zinc </v>
      </c>
      <c r="Z11" s="3" t="s">
        <v>716</v>
      </c>
      <c r="AA11" s="3" t="s">
        <v>1133</v>
      </c>
      <c r="AB11" s="3" t="s">
        <v>384</v>
      </c>
      <c r="AC11" s="18" t="s">
        <v>745</v>
      </c>
      <c r="AD11" s="18" t="s">
        <v>1146</v>
      </c>
      <c r="AE11" s="21">
        <f t="shared" si="13"/>
        <v>0</v>
      </c>
      <c r="AF11" s="2" t="s">
        <v>1188</v>
      </c>
      <c r="AG11" s="2"/>
      <c r="AH11" s="2"/>
      <c r="AI11" s="2"/>
      <c r="AJ11" s="2"/>
      <c r="AQ11" s="66" t="str">
        <f t="shared" si="9"/>
        <v>Others</v>
      </c>
      <c r="AR11" s="3" t="s">
        <v>845</v>
      </c>
      <c r="AS11" s="3" t="s">
        <v>653</v>
      </c>
      <c r="AT11" s="3" t="s">
        <v>814</v>
      </c>
      <c r="AU11" s="3" t="s">
        <v>50</v>
      </c>
      <c r="AV11" s="13"/>
      <c r="BM11" s="13" t="str">
        <f t="shared" si="14"/>
        <v>LGK11</v>
      </c>
      <c r="BN11" s="3" t="s">
        <v>660</v>
      </c>
      <c r="BO11" t="s">
        <v>652</v>
      </c>
      <c r="BP11" s="3" t="s">
        <v>142</v>
      </c>
      <c r="BS11" s="21" t="str">
        <f t="shared" si="5"/>
        <v>Wood</v>
      </c>
      <c r="BT11" s="3" t="s">
        <v>221</v>
      </c>
      <c r="BU11" s="3" t="s">
        <v>343</v>
      </c>
      <c r="BV11" s="22" t="s">
        <v>624</v>
      </c>
      <c r="BW11" s="3" t="s">
        <v>99</v>
      </c>
      <c r="BX11" s="21" t="str">
        <f t="shared" si="15"/>
        <v>2.2 Television</v>
      </c>
      <c r="BY11" s="3" t="s">
        <v>942</v>
      </c>
      <c r="BZ11" s="3" t="s">
        <v>1271</v>
      </c>
      <c r="CA11" s="3" t="s">
        <v>864</v>
      </c>
      <c r="CB11" s="35" t="s">
        <v>1208</v>
      </c>
      <c r="CC11" s="33" t="s">
        <v>1208</v>
      </c>
      <c r="CV11" s="21"/>
      <c r="CZ11" s="58"/>
      <c r="DA11" s="59"/>
      <c r="DB11" s="15"/>
      <c r="DF11" s="58"/>
      <c r="DG11" s="59"/>
      <c r="DH11" s="15"/>
      <c r="DL11" s="58"/>
      <c r="DM11" s="59"/>
      <c r="DN11" s="15"/>
      <c r="DR11" s="58"/>
      <c r="DS11" s="59"/>
      <c r="DT11" s="15"/>
      <c r="DX11" s="58"/>
      <c r="DY11" s="59"/>
    </row>
    <row r="12" spans="1:143">
      <c r="A12" s="16">
        <v>11</v>
      </c>
      <c r="B12" s="3" t="s">
        <v>100</v>
      </c>
      <c r="L12" s="3" t="s">
        <v>101</v>
      </c>
      <c r="M12" s="21"/>
      <c r="Q12" s="21"/>
      <c r="U12" s="21"/>
      <c r="Y12" s="21" t="str">
        <f t="shared" si="12"/>
        <v xml:space="preserve"> 2073-S-alcaline-manganese /nickel-zinc </v>
      </c>
      <c r="Z12" s="3" t="s">
        <v>374</v>
      </c>
      <c r="AA12" s="3" t="s">
        <v>1134</v>
      </c>
      <c r="AB12" s="3" t="s">
        <v>385</v>
      </c>
      <c r="AC12" s="18" t="s">
        <v>746</v>
      </c>
      <c r="AD12" s="18" t="s">
        <v>1147</v>
      </c>
      <c r="AE12" s="21">
        <f t="shared" si="13"/>
        <v>0</v>
      </c>
      <c r="AF12" s="2" t="s">
        <v>1189</v>
      </c>
      <c r="AG12" s="2"/>
      <c r="AH12" s="2"/>
      <c r="AI12" s="2"/>
      <c r="AJ12" s="2"/>
      <c r="AQ12" s="66" t="str">
        <f t="shared" si="9"/>
        <v>N/A</v>
      </c>
      <c r="AR12" s="3" t="s">
        <v>53</v>
      </c>
      <c r="AS12" s="3" t="s">
        <v>53</v>
      </c>
      <c r="AT12" s="3" t="s">
        <v>53</v>
      </c>
      <c r="AU12" s="3" t="s">
        <v>102</v>
      </c>
      <c r="BM12" s="13" t="str">
        <f t="shared" si="14"/>
        <v>LGK12</v>
      </c>
      <c r="BN12" s="3" t="s">
        <v>661</v>
      </c>
      <c r="BO12" t="s">
        <v>664</v>
      </c>
      <c r="BP12" s="3" t="s">
        <v>144</v>
      </c>
      <c r="BS12" s="21" t="str">
        <f t="shared" si="5"/>
        <v>Other Materials</v>
      </c>
      <c r="BT12" s="3" t="s">
        <v>94</v>
      </c>
      <c r="BU12" s="3" t="s">
        <v>340</v>
      </c>
      <c r="BV12" s="22" t="s">
        <v>625</v>
      </c>
      <c r="BW12" s="3" t="s">
        <v>103</v>
      </c>
      <c r="BX12" s="21" t="str">
        <f t="shared" si="15"/>
        <v>2.3 LCD-photo frames</v>
      </c>
      <c r="BY12" s="3" t="s">
        <v>943</v>
      </c>
      <c r="BZ12" s="3" t="s">
        <v>1272</v>
      </c>
      <c r="CA12" s="3" t="s">
        <v>932</v>
      </c>
      <c r="CB12" s="35" t="s">
        <v>1209</v>
      </c>
      <c r="CC12" s="33" t="s">
        <v>1209</v>
      </c>
      <c r="CR12" s="55"/>
      <c r="CS12" s="55"/>
      <c r="CV12" s="21"/>
      <c r="CZ12" s="58"/>
      <c r="DA12" s="59"/>
      <c r="DB12" s="15"/>
      <c r="DF12" s="58"/>
      <c r="DG12" s="59"/>
      <c r="DH12" s="15"/>
      <c r="DL12" s="58"/>
      <c r="DM12" s="59"/>
      <c r="DN12" s="15"/>
      <c r="DR12" s="58"/>
      <c r="DS12" s="59"/>
      <c r="DT12" s="15"/>
      <c r="DX12" s="58"/>
      <c r="DY12" s="59"/>
    </row>
    <row r="13" spans="1:143">
      <c r="A13" s="16">
        <v>12</v>
      </c>
      <c r="B13" s="3" t="s">
        <v>104</v>
      </c>
      <c r="L13" s="3" t="s">
        <v>105</v>
      </c>
      <c r="M13" s="21"/>
      <c r="Q13" s="21"/>
      <c r="U13" s="21"/>
      <c r="Y13" s="21" t="str">
        <f t="shared" si="12"/>
        <v xml:space="preserve"> 203-P-zinc-air</v>
      </c>
      <c r="Z13" s="3" t="s">
        <v>375</v>
      </c>
      <c r="AA13" s="3" t="s">
        <v>1135</v>
      </c>
      <c r="AB13" s="3" t="s">
        <v>386</v>
      </c>
      <c r="AC13" s="18" t="s">
        <v>747</v>
      </c>
      <c r="AD13" s="18" t="s">
        <v>1148</v>
      </c>
      <c r="AE13" s="21">
        <f t="shared" si="13"/>
        <v>0</v>
      </c>
      <c r="AF13" s="2" t="s">
        <v>1190</v>
      </c>
      <c r="AG13" s="2"/>
      <c r="AH13" s="2"/>
      <c r="AI13" s="2"/>
      <c r="AJ13" s="2"/>
      <c r="AU13" s="3" t="s">
        <v>65</v>
      </c>
      <c r="BM13" s="13" t="str">
        <f t="shared" si="14"/>
        <v>LGK13</v>
      </c>
      <c r="BN13" s="3" t="s">
        <v>662</v>
      </c>
      <c r="BO13" s="3" t="s">
        <v>665</v>
      </c>
      <c r="BP13" s="3" t="s">
        <v>146</v>
      </c>
      <c r="BS13" s="21"/>
      <c r="BV13" s="22"/>
      <c r="BW13" s="3" t="s">
        <v>106</v>
      </c>
      <c r="BX13" s="21" t="str">
        <f t="shared" si="15"/>
        <v>2.4 Monitors</v>
      </c>
      <c r="BY13" s="3" t="s">
        <v>944</v>
      </c>
      <c r="BZ13" s="3" t="s">
        <v>1273</v>
      </c>
      <c r="CA13" s="3" t="s">
        <v>865</v>
      </c>
      <c r="CB13" s="35" t="s">
        <v>1210</v>
      </c>
      <c r="CC13" s="33" t="s">
        <v>1210</v>
      </c>
      <c r="CV13" s="21"/>
      <c r="CZ13" s="58"/>
      <c r="DA13" s="59"/>
      <c r="DB13" s="15"/>
      <c r="DF13" s="58"/>
      <c r="DG13" s="59"/>
      <c r="DH13" s="15"/>
      <c r="DL13" s="58"/>
      <c r="DM13" s="59"/>
      <c r="DN13" s="15"/>
      <c r="DR13" s="58"/>
      <c r="DS13" s="59"/>
      <c r="DT13" s="15"/>
      <c r="DX13" s="58"/>
      <c r="DY13" s="59"/>
    </row>
    <row r="14" spans="1:143">
      <c r="A14" s="16">
        <v>13</v>
      </c>
      <c r="B14" s="3" t="s">
        <v>107</v>
      </c>
      <c r="L14" s="3" t="s">
        <v>108</v>
      </c>
      <c r="M14" s="21"/>
      <c r="Q14" s="21"/>
      <c r="U14" s="21"/>
      <c r="Y14" s="21" t="str">
        <f t="shared" si="12"/>
        <v xml:space="preserve"> 204-P-Lithium</v>
      </c>
      <c r="Z14" s="3" t="s">
        <v>376</v>
      </c>
      <c r="AA14" s="3" t="s">
        <v>1136</v>
      </c>
      <c r="AB14" s="3" t="s">
        <v>387</v>
      </c>
      <c r="AC14" s="18" t="s">
        <v>387</v>
      </c>
      <c r="AD14" s="18" t="s">
        <v>1149</v>
      </c>
      <c r="AE14" s="21">
        <f t="shared" si="13"/>
        <v>0</v>
      </c>
      <c r="AF14" s="2" t="s">
        <v>1191</v>
      </c>
      <c r="AG14" s="2"/>
      <c r="AH14" s="2"/>
      <c r="AI14" s="2"/>
      <c r="AJ14" s="2"/>
      <c r="AU14" s="3" t="s">
        <v>109</v>
      </c>
      <c r="BM14" s="13" t="str">
        <f t="shared" si="14"/>
        <v>Other</v>
      </c>
      <c r="BN14" s="3" t="s">
        <v>230</v>
      </c>
      <c r="BO14" s="3" t="s">
        <v>653</v>
      </c>
      <c r="BP14" s="3" t="s">
        <v>230</v>
      </c>
      <c r="BW14" s="3" t="s">
        <v>110</v>
      </c>
      <c r="BX14" s="21" t="str">
        <f t="shared" si="15"/>
        <v>2.5 Laptop, notebook.</v>
      </c>
      <c r="BY14" s="3" t="s">
        <v>945</v>
      </c>
      <c r="BZ14" s="3" t="s">
        <v>933</v>
      </c>
      <c r="CA14" s="3" t="s">
        <v>866</v>
      </c>
      <c r="CB14" s="35" t="s">
        <v>933</v>
      </c>
      <c r="CC14" s="33" t="s">
        <v>933</v>
      </c>
      <c r="CV14" s="21"/>
      <c r="CZ14" s="58"/>
      <c r="DA14" s="59"/>
      <c r="DB14" s="15"/>
      <c r="DF14" s="58"/>
      <c r="DG14" s="59"/>
      <c r="DH14" s="15"/>
      <c r="DL14" s="58"/>
      <c r="DM14" s="59"/>
      <c r="DN14" s="15"/>
      <c r="DR14" s="58"/>
      <c r="DS14" s="59"/>
      <c r="DT14" s="15"/>
      <c r="DX14" s="58"/>
      <c r="DY14" s="59"/>
    </row>
    <row r="15" spans="1:143">
      <c r="A15" s="16">
        <v>14</v>
      </c>
      <c r="L15" s="3" t="s">
        <v>111</v>
      </c>
      <c r="M15" s="21"/>
      <c r="Q15" s="21"/>
      <c r="U15" s="21"/>
      <c r="Y15" s="21" t="str">
        <f t="shared" si="12"/>
        <v xml:space="preserve"> 205-S-Lithium-ion/lithium-polymer</v>
      </c>
      <c r="AA15" s="3" t="s">
        <v>1137</v>
      </c>
      <c r="AB15" s="3" t="s">
        <v>388</v>
      </c>
      <c r="AC15" s="18" t="s">
        <v>748</v>
      </c>
      <c r="AD15" s="18" t="s">
        <v>1150</v>
      </c>
      <c r="AE15" s="21">
        <f t="shared" si="13"/>
        <v>0</v>
      </c>
      <c r="AF15" s="2" t="s">
        <v>1192</v>
      </c>
      <c r="AG15" s="2"/>
      <c r="AH15" s="2"/>
      <c r="AI15" s="2"/>
      <c r="AJ15" s="2"/>
      <c r="AU15" s="3" t="s">
        <v>112</v>
      </c>
      <c r="BW15" s="3" t="s">
        <v>113</v>
      </c>
      <c r="BX15" s="21" t="str">
        <f t="shared" si="15"/>
        <v>3.1 Straight fluorescent lamps</v>
      </c>
      <c r="BY15" s="3" t="s">
        <v>946</v>
      </c>
      <c r="BZ15" s="3" t="s">
        <v>1274</v>
      </c>
      <c r="CA15" s="3" t="s">
        <v>867</v>
      </c>
      <c r="CB15" s="35" t="s">
        <v>1211</v>
      </c>
      <c r="CC15" s="33" t="s">
        <v>1211</v>
      </c>
      <c r="CV15" s="21"/>
      <c r="CZ15" s="58"/>
      <c r="DA15" s="59"/>
      <c r="DB15" s="15"/>
      <c r="DF15" s="58"/>
      <c r="DG15" s="59"/>
      <c r="DH15" s="15"/>
      <c r="DL15" s="58"/>
      <c r="DM15" s="59"/>
      <c r="DN15" s="15"/>
      <c r="DR15" s="58"/>
      <c r="DS15" s="59"/>
      <c r="DT15" s="15"/>
      <c r="DX15" s="58"/>
      <c r="DY15" s="59"/>
    </row>
    <row r="16" spans="1:143">
      <c r="A16" s="16">
        <v>15</v>
      </c>
      <c r="L16" s="3" t="s">
        <v>114</v>
      </c>
      <c r="M16" s="21"/>
      <c r="Q16" s="21"/>
      <c r="U16" s="21"/>
      <c r="Y16" s="21" t="str">
        <f t="shared" si="12"/>
        <v xml:space="preserve"> 206-S-nickel-metal hydride</v>
      </c>
      <c r="AA16" s="3" t="s">
        <v>1138</v>
      </c>
      <c r="AB16" s="3" t="s">
        <v>389</v>
      </c>
      <c r="AC16" s="18" t="s">
        <v>749</v>
      </c>
      <c r="AD16" s="18" t="s">
        <v>1151</v>
      </c>
      <c r="AE16" s="21">
        <f t="shared" si="13"/>
        <v>0</v>
      </c>
      <c r="AF16" s="2" t="s">
        <v>1193</v>
      </c>
      <c r="AG16" s="2"/>
      <c r="AH16" s="2"/>
      <c r="AI16" s="2"/>
      <c r="AJ16" s="2"/>
      <c r="AU16" s="3" t="s">
        <v>115</v>
      </c>
      <c r="BW16" s="3" t="s">
        <v>116</v>
      </c>
      <c r="BX16" s="21" t="str">
        <f t="shared" si="15"/>
        <v>3.2 Compact fluorescent lamps</v>
      </c>
      <c r="BY16" s="3" t="s">
        <v>947</v>
      </c>
      <c r="BZ16" s="3" t="s">
        <v>1275</v>
      </c>
      <c r="CA16" s="3" t="s">
        <v>868</v>
      </c>
      <c r="CB16" s="35" t="s">
        <v>1212</v>
      </c>
      <c r="CC16" s="33" t="s">
        <v>1212</v>
      </c>
      <c r="CV16" s="21"/>
      <c r="CZ16" s="58"/>
      <c r="DA16" s="59"/>
      <c r="DB16" s="15"/>
      <c r="DF16" s="58"/>
      <c r="DG16" s="59"/>
      <c r="DH16" s="15"/>
      <c r="DL16" s="58"/>
      <c r="DM16" s="59"/>
      <c r="DN16" s="15"/>
      <c r="DR16" s="58"/>
      <c r="DS16" s="59"/>
      <c r="DT16" s="15"/>
      <c r="DX16" s="58"/>
      <c r="DY16" s="59"/>
    </row>
    <row r="17" spans="1:129">
      <c r="A17" s="16">
        <v>16</v>
      </c>
      <c r="L17" s="3" t="s">
        <v>117</v>
      </c>
      <c r="M17" s="21"/>
      <c r="Q17" s="21"/>
      <c r="U17" s="21"/>
      <c r="Y17" s="21" t="str">
        <f t="shared" si="12"/>
        <v xml:space="preserve"> 208-S-small lead</v>
      </c>
      <c r="AA17" s="3" t="s">
        <v>1139</v>
      </c>
      <c r="AB17" s="3" t="s">
        <v>390</v>
      </c>
      <c r="AC17" s="18" t="s">
        <v>750</v>
      </c>
      <c r="AD17" s="18" t="s">
        <v>1152</v>
      </c>
      <c r="AE17" s="21">
        <f t="shared" si="13"/>
        <v>0</v>
      </c>
      <c r="AF17" s="2" t="s">
        <v>1194</v>
      </c>
      <c r="AG17" s="2"/>
      <c r="AH17" s="2"/>
      <c r="AI17" s="2"/>
      <c r="AJ17" s="2"/>
      <c r="AU17" s="3" t="s">
        <v>118</v>
      </c>
      <c r="BO17"/>
      <c r="BW17" s="3" t="s">
        <v>119</v>
      </c>
      <c r="BX17" s="21" t="str">
        <f t="shared" si="15"/>
        <v>3.3 Fluorescent lamps</v>
      </c>
      <c r="BY17" s="3" t="s">
        <v>948</v>
      </c>
      <c r="BZ17" s="3" t="s">
        <v>1276</v>
      </c>
      <c r="CA17" s="3" t="s">
        <v>869</v>
      </c>
      <c r="CB17" s="35" t="s">
        <v>1213</v>
      </c>
      <c r="CC17" s="33" t="s">
        <v>1213</v>
      </c>
      <c r="CV17" s="21"/>
      <c r="CZ17" s="58"/>
      <c r="DA17" s="59"/>
      <c r="DB17" s="15"/>
      <c r="DF17" s="58"/>
      <c r="DG17" s="59"/>
      <c r="DH17" s="15"/>
      <c r="DL17" s="58"/>
      <c r="DM17" s="59"/>
      <c r="DN17" s="15"/>
      <c r="DR17" s="58"/>
      <c r="DS17" s="59"/>
      <c r="DT17" s="15"/>
      <c r="DX17" s="58"/>
      <c r="DY17" s="59"/>
    </row>
    <row r="18" spans="1:129">
      <c r="A18" s="16">
        <v>17</v>
      </c>
      <c r="L18" s="3" t="s">
        <v>120</v>
      </c>
      <c r="M18" s="21"/>
      <c r="Q18" s="21"/>
      <c r="U18" s="21"/>
      <c r="Y18" s="21" t="str">
        <f t="shared" si="12"/>
        <v xml:space="preserve"> 209-S-nickel-cadmium</v>
      </c>
      <c r="AB18" s="3" t="s">
        <v>391</v>
      </c>
      <c r="AC18" s="18" t="s">
        <v>751</v>
      </c>
      <c r="AD18" s="18"/>
      <c r="AU18" s="3" t="s">
        <v>121</v>
      </c>
      <c r="BW18" s="3" t="s">
        <v>122</v>
      </c>
      <c r="BX18" s="21" t="str">
        <f t="shared" si="15"/>
        <v>3.4 High intensity discharge lamps</v>
      </c>
      <c r="BY18" s="3" t="s">
        <v>949</v>
      </c>
      <c r="BZ18" s="3" t="s">
        <v>1277</v>
      </c>
      <c r="CA18" s="3" t="s">
        <v>856</v>
      </c>
      <c r="CB18" s="35" t="s">
        <v>1214</v>
      </c>
      <c r="CC18" s="33" t="s">
        <v>1214</v>
      </c>
      <c r="CV18" s="21"/>
      <c r="CZ18" s="58"/>
      <c r="DA18" s="59"/>
      <c r="DB18" s="15"/>
      <c r="DF18" s="58"/>
      <c r="DG18" s="59"/>
      <c r="DH18" s="15"/>
      <c r="DL18" s="58"/>
      <c r="DM18" s="59"/>
      <c r="DN18" s="15"/>
      <c r="DR18" s="58"/>
      <c r="DS18" s="59"/>
      <c r="DT18" s="15"/>
      <c r="DX18" s="58"/>
      <c r="DY18" s="59"/>
    </row>
    <row r="19" spans="1:129">
      <c r="A19" s="16">
        <v>18</v>
      </c>
      <c r="L19" s="3" t="s">
        <v>123</v>
      </c>
      <c r="M19" s="21"/>
      <c r="Q19" s="21"/>
      <c r="U19" s="21"/>
      <c r="Y19" s="21" t="str">
        <f t="shared" si="12"/>
        <v xml:space="preserve"> 210-P-zinc-carbon</v>
      </c>
      <c r="AB19" s="3" t="s">
        <v>392</v>
      </c>
      <c r="AC19" s="18" t="s">
        <v>752</v>
      </c>
      <c r="AD19" s="18"/>
      <c r="AU19" s="3" t="s">
        <v>124</v>
      </c>
      <c r="BW19" s="3" t="s">
        <v>125</v>
      </c>
      <c r="BX19" s="21" t="str">
        <f t="shared" si="15"/>
        <v>3.5 LED lamps</v>
      </c>
      <c r="BY19" s="3" t="s">
        <v>950</v>
      </c>
      <c r="BZ19" s="3" t="s">
        <v>1278</v>
      </c>
      <c r="CA19" s="3" t="s">
        <v>870</v>
      </c>
      <c r="CB19" s="35" t="s">
        <v>1215</v>
      </c>
      <c r="CC19" s="33" t="s">
        <v>1215</v>
      </c>
      <c r="CV19" s="21"/>
      <c r="CZ19" s="58"/>
      <c r="DA19" s="59"/>
      <c r="DB19" s="15"/>
      <c r="DF19" s="58"/>
      <c r="DG19" s="59"/>
      <c r="DH19" s="15"/>
      <c r="DL19" s="58"/>
      <c r="DM19" s="59"/>
      <c r="DN19" s="15"/>
      <c r="DR19" s="58"/>
      <c r="DS19" s="59"/>
      <c r="DT19" s="15"/>
      <c r="DX19" s="58"/>
      <c r="DY19" s="59"/>
    </row>
    <row r="20" spans="1:129">
      <c r="A20" s="16">
        <v>19</v>
      </c>
      <c r="L20" s="3" t="s">
        <v>126</v>
      </c>
      <c r="M20" s="21"/>
      <c r="Q20" s="21"/>
      <c r="U20" s="21"/>
      <c r="Y20" s="21" t="str">
        <f t="shared" si="12"/>
        <v xml:space="preserve"> 211-P-alcaline-manganese /nickel-zinc </v>
      </c>
      <c r="AB20" s="3" t="s">
        <v>393</v>
      </c>
      <c r="AC20" s="18" t="s">
        <v>753</v>
      </c>
      <c r="AD20" s="18"/>
      <c r="AU20" s="3" t="s">
        <v>127</v>
      </c>
      <c r="BW20" s="3" t="s">
        <v>128</v>
      </c>
      <c r="BX20" s="21" t="str">
        <f t="shared" si="15"/>
        <v>4.1 Washing machines</v>
      </c>
      <c r="BY20" s="3" t="s">
        <v>951</v>
      </c>
      <c r="BZ20" s="3" t="s">
        <v>1279</v>
      </c>
      <c r="CA20" s="3" t="s">
        <v>871</v>
      </c>
      <c r="CB20" s="35" t="s">
        <v>1216</v>
      </c>
      <c r="CC20" s="33" t="s">
        <v>1216</v>
      </c>
      <c r="CV20" s="21"/>
      <c r="CZ20" s="58"/>
      <c r="DA20" s="59"/>
      <c r="DB20" s="15"/>
      <c r="DF20" s="58"/>
      <c r="DG20" s="59"/>
      <c r="DH20" s="15"/>
      <c r="DL20" s="58"/>
      <c r="DM20" s="59"/>
      <c r="DN20" s="15"/>
      <c r="DR20" s="58"/>
      <c r="DS20" s="59"/>
      <c r="DT20" s="15"/>
      <c r="DX20" s="58"/>
      <c r="DY20" s="59"/>
    </row>
    <row r="21" spans="1:129">
      <c r="A21" s="16">
        <v>20</v>
      </c>
      <c r="L21" s="3" t="s">
        <v>129</v>
      </c>
      <c r="M21" s="21"/>
      <c r="Q21" s="21"/>
      <c r="U21" s="21"/>
      <c r="Y21" s="21" t="str">
        <f t="shared" si="12"/>
        <v xml:space="preserve"> 212-P-zinc-air</v>
      </c>
      <c r="AB21" s="3" t="s">
        <v>394</v>
      </c>
      <c r="AC21" s="18" t="s">
        <v>754</v>
      </c>
      <c r="AD21" s="18"/>
      <c r="AU21" s="3" t="s">
        <v>84</v>
      </c>
      <c r="BW21" s="3" t="s">
        <v>130</v>
      </c>
      <c r="BX21" s="21" t="str">
        <f t="shared" si="15"/>
        <v>4.2 Washing machines</v>
      </c>
      <c r="BY21" s="3" t="s">
        <v>952</v>
      </c>
      <c r="BZ21" s="3" t="s">
        <v>1280</v>
      </c>
      <c r="CA21" s="3" t="s">
        <v>872</v>
      </c>
      <c r="CB21" s="35" t="s">
        <v>1217</v>
      </c>
      <c r="CC21" s="33" t="s">
        <v>1217</v>
      </c>
      <c r="CV21" s="21"/>
      <c r="CZ21" s="58"/>
      <c r="DA21" s="59"/>
      <c r="DB21" s="15"/>
      <c r="DF21" s="58"/>
      <c r="DG21" s="59"/>
      <c r="DH21" s="15"/>
      <c r="DL21" s="58"/>
      <c r="DM21" s="59"/>
      <c r="DN21" s="15"/>
      <c r="DR21" s="58"/>
      <c r="DS21" s="59"/>
      <c r="DT21" s="15"/>
      <c r="DX21" s="58"/>
      <c r="DY21" s="59"/>
    </row>
    <row r="22" spans="1:129">
      <c r="A22" s="16">
        <v>21</v>
      </c>
      <c r="M22" s="21"/>
      <c r="Q22" s="21"/>
      <c r="U22" s="21"/>
      <c r="Y22" s="21" t="str">
        <f t="shared" si="12"/>
        <v xml:space="preserve"> 213-P-Lithium</v>
      </c>
      <c r="AB22" s="3" t="s">
        <v>395</v>
      </c>
      <c r="AC22" s="18" t="s">
        <v>395</v>
      </c>
      <c r="AD22" s="18"/>
      <c r="AU22" s="3" t="s">
        <v>131</v>
      </c>
      <c r="BW22" s="3" t="s">
        <v>132</v>
      </c>
      <c r="BX22" s="21" t="str">
        <f t="shared" si="15"/>
        <v>4.3 Dish washing machines</v>
      </c>
      <c r="BY22" s="3" t="s">
        <v>953</v>
      </c>
      <c r="BZ22" s="3" t="s">
        <v>1281</v>
      </c>
      <c r="CA22" s="3" t="s">
        <v>873</v>
      </c>
      <c r="CB22" s="35" t="s">
        <v>1218</v>
      </c>
      <c r="CC22" s="33" t="s">
        <v>1218</v>
      </c>
      <c r="CV22" s="21"/>
      <c r="CZ22" s="58"/>
      <c r="DA22" s="59"/>
      <c r="DB22" s="15"/>
      <c r="DF22" s="58"/>
      <c r="DG22" s="59"/>
      <c r="DH22" s="15"/>
      <c r="DL22" s="58"/>
      <c r="DM22" s="59"/>
      <c r="DN22" s="15"/>
      <c r="DR22" s="58"/>
      <c r="DS22" s="59"/>
      <c r="DT22" s="15"/>
      <c r="DX22" s="58"/>
      <c r="DY22" s="59"/>
    </row>
    <row r="23" spans="1:129">
      <c r="A23" s="16">
        <v>22</v>
      </c>
      <c r="M23" s="21"/>
      <c r="Q23" s="21"/>
      <c r="U23" s="21"/>
      <c r="Y23" s="21" t="str">
        <f t="shared" si="12"/>
        <v xml:space="preserve"> 214-S-Lithium-ion/lithium-polymer</v>
      </c>
      <c r="AB23" s="3" t="s">
        <v>396</v>
      </c>
      <c r="AC23" s="18" t="s">
        <v>755</v>
      </c>
      <c r="AD23" s="18"/>
      <c r="AU23" s="3" t="s">
        <v>133</v>
      </c>
      <c r="BW23" s="3" t="s">
        <v>135</v>
      </c>
      <c r="BX23" s="21" t="str">
        <f t="shared" si="15"/>
        <v>4.4. Cookers, Electric stoves, Electric hot plates</v>
      </c>
      <c r="BY23" s="3" t="s">
        <v>954</v>
      </c>
      <c r="BZ23" s="3" t="s">
        <v>1282</v>
      </c>
      <c r="CA23" s="3" t="s">
        <v>874</v>
      </c>
      <c r="CB23" s="35" t="s">
        <v>1219</v>
      </c>
      <c r="CC23" s="33" t="s">
        <v>1219</v>
      </c>
      <c r="CV23" s="21"/>
      <c r="CZ23" s="58"/>
      <c r="DA23" s="59"/>
      <c r="DB23" s="15"/>
      <c r="DF23" s="58"/>
      <c r="DG23" s="59"/>
      <c r="DH23" s="15"/>
      <c r="DL23" s="58"/>
      <c r="DM23" s="59"/>
      <c r="DN23" s="15"/>
      <c r="DR23" s="58"/>
      <c r="DS23" s="59"/>
      <c r="DT23" s="15"/>
      <c r="DX23" s="58"/>
      <c r="DY23" s="59"/>
    </row>
    <row r="24" spans="1:129">
      <c r="A24" s="16">
        <v>23</v>
      </c>
      <c r="M24" s="21"/>
      <c r="Q24" s="21"/>
      <c r="U24" s="21"/>
      <c r="Y24" s="21" t="str">
        <f t="shared" si="12"/>
        <v xml:space="preserve"> 215-S-nickel-metal hydride</v>
      </c>
      <c r="AB24" s="3" t="s">
        <v>397</v>
      </c>
      <c r="AC24" s="18" t="s">
        <v>756</v>
      </c>
      <c r="AD24" s="18"/>
      <c r="AU24" s="3" t="s">
        <v>136</v>
      </c>
      <c r="BW24" s="3" t="s">
        <v>138</v>
      </c>
      <c r="BX24" s="21" t="str">
        <f t="shared" si="15"/>
        <v>4.5 Luminaires</v>
      </c>
      <c r="BY24" s="3" t="s">
        <v>955</v>
      </c>
      <c r="BZ24" s="3" t="s">
        <v>1283</v>
      </c>
      <c r="CA24" s="3" t="s">
        <v>875</v>
      </c>
      <c r="CB24" s="35" t="s">
        <v>1220</v>
      </c>
      <c r="CC24" s="33" t="s">
        <v>1220</v>
      </c>
      <c r="CV24" s="21"/>
      <c r="CZ24" s="58"/>
      <c r="DA24" s="59"/>
      <c r="DB24" s="15"/>
      <c r="DF24" s="58"/>
      <c r="DG24" s="59"/>
      <c r="DH24" s="15"/>
      <c r="DL24" s="58"/>
      <c r="DM24" s="59"/>
      <c r="DN24" s="15"/>
      <c r="DR24" s="58"/>
      <c r="DS24" s="59"/>
      <c r="DT24" s="15"/>
      <c r="DX24" s="58"/>
      <c r="DY24" s="59"/>
    </row>
    <row r="25" spans="1:129">
      <c r="A25" s="16">
        <v>24</v>
      </c>
      <c r="M25" s="21"/>
      <c r="Q25" s="21"/>
      <c r="U25" s="21"/>
      <c r="Y25" s="21" t="str">
        <f t="shared" si="12"/>
        <v xml:space="preserve"> 216-S-alcaline-manganese </v>
      </c>
      <c r="AB25" s="3" t="s">
        <v>398</v>
      </c>
      <c r="AC25" s="18" t="s">
        <v>757</v>
      </c>
      <c r="AD25" s="18"/>
      <c r="AU25" s="3" t="s">
        <v>139</v>
      </c>
      <c r="BW25" s="3" t="s">
        <v>140</v>
      </c>
      <c r="BX25" s="21" t="str">
        <f t="shared" si="15"/>
        <v>4.6 Equipment reproducing sound or images, Musical equipment</v>
      </c>
      <c r="BY25" s="3" t="s">
        <v>956</v>
      </c>
      <c r="BZ25" s="3" t="s">
        <v>1284</v>
      </c>
      <c r="CA25" s="3" t="s">
        <v>876</v>
      </c>
      <c r="CB25" s="35" t="s">
        <v>1221</v>
      </c>
      <c r="CC25" s="33" t="s">
        <v>1221</v>
      </c>
      <c r="CV25" s="21"/>
      <c r="CZ25" s="58"/>
      <c r="DA25" s="59"/>
      <c r="DB25" s="15"/>
      <c r="DF25" s="58"/>
      <c r="DG25" s="59"/>
      <c r="DH25" s="15"/>
      <c r="DL25" s="58"/>
      <c r="DM25" s="59"/>
      <c r="DN25" s="15"/>
      <c r="DR25" s="58"/>
      <c r="DS25" s="59"/>
      <c r="DT25" s="15"/>
      <c r="DX25" s="58"/>
      <c r="DY25" s="59"/>
    </row>
    <row r="26" spans="1:129">
      <c r="A26" s="16">
        <v>25</v>
      </c>
      <c r="M26" s="21"/>
      <c r="Q26" s="21"/>
      <c r="U26" s="21"/>
      <c r="Y26" s="21" t="str">
        <f t="shared" si="12"/>
        <v xml:space="preserve"> 217-S-small lead</v>
      </c>
      <c r="AB26" s="3" t="s">
        <v>399</v>
      </c>
      <c r="AC26" s="18" t="s">
        <v>758</v>
      </c>
      <c r="AD26" s="18"/>
      <c r="AU26" s="3" t="s">
        <v>95</v>
      </c>
      <c r="BX26" s="21" t="str">
        <f t="shared" si="15"/>
        <v>4.7 Appliances for knitting and weaving</v>
      </c>
      <c r="BY26" s="3" t="s">
        <v>957</v>
      </c>
      <c r="BZ26" s="3" t="s">
        <v>1285</v>
      </c>
      <c r="CA26" s="3" t="s">
        <v>877</v>
      </c>
      <c r="CB26" s="35" t="s">
        <v>1222</v>
      </c>
      <c r="CC26" s="33" t="s">
        <v>1222</v>
      </c>
      <c r="CV26" s="21"/>
      <c r="CZ26" s="58"/>
      <c r="DA26" s="59"/>
      <c r="DB26" s="15"/>
      <c r="DF26" s="58"/>
      <c r="DG26" s="59"/>
      <c r="DH26" s="15"/>
      <c r="DL26" s="58"/>
      <c r="DM26" s="59"/>
      <c r="DN26" s="15"/>
      <c r="DR26" s="58"/>
      <c r="DS26" s="59"/>
      <c r="DT26" s="15"/>
      <c r="DX26" s="58"/>
      <c r="DY26" s="59"/>
    </row>
    <row r="27" spans="1:129">
      <c r="A27" s="16">
        <v>26</v>
      </c>
      <c r="M27" s="21"/>
      <c r="Q27" s="21"/>
      <c r="U27" s="21"/>
      <c r="Y27" s="21" t="str">
        <f t="shared" si="12"/>
        <v xml:space="preserve"> 218-S-nickel-cadmium</v>
      </c>
      <c r="AB27" s="3" t="s">
        <v>400</v>
      </c>
      <c r="AC27" s="18" t="s">
        <v>759</v>
      </c>
      <c r="AD27" s="18"/>
      <c r="AU27" s="3" t="s">
        <v>99</v>
      </c>
      <c r="BX27" s="21" t="str">
        <f t="shared" si="15"/>
        <v xml:space="preserve">4.8 big printer </v>
      </c>
      <c r="BY27" s="3" t="s">
        <v>958</v>
      </c>
      <c r="BZ27" s="3" t="s">
        <v>1286</v>
      </c>
      <c r="CA27" s="3" t="s">
        <v>878</v>
      </c>
      <c r="CB27" s="35" t="s">
        <v>1223</v>
      </c>
      <c r="CC27" s="33" t="s">
        <v>1223</v>
      </c>
      <c r="CV27" s="21"/>
      <c r="CZ27" s="58"/>
      <c r="DA27" s="59"/>
      <c r="DB27" s="15"/>
      <c r="DF27" s="58"/>
      <c r="DG27" s="59"/>
      <c r="DH27" s="15"/>
      <c r="DL27" s="58"/>
      <c r="DM27" s="59"/>
      <c r="DN27" s="15"/>
      <c r="DR27" s="58"/>
      <c r="DS27" s="59"/>
      <c r="DT27" s="15"/>
      <c r="DX27" s="58"/>
      <c r="DY27" s="59"/>
    </row>
    <row r="28" spans="1:129">
      <c r="A28" s="16">
        <v>27</v>
      </c>
      <c r="M28" s="21"/>
      <c r="Q28" s="21"/>
      <c r="U28" s="21"/>
      <c r="Y28" s="21" t="str">
        <f t="shared" si="12"/>
        <v xml:space="preserve"> 219-P-zinc-carbon</v>
      </c>
      <c r="AB28" s="3" t="s">
        <v>401</v>
      </c>
      <c r="AC28" s="18" t="s">
        <v>760</v>
      </c>
      <c r="AD28" s="18"/>
      <c r="AU28" s="3" t="s">
        <v>143</v>
      </c>
      <c r="BX28" s="21" t="str">
        <f t="shared" si="15"/>
        <v xml:space="preserve">4.9 big copier </v>
      </c>
      <c r="BY28" s="3" t="s">
        <v>959</v>
      </c>
      <c r="BZ28" s="3" t="s">
        <v>1287</v>
      </c>
      <c r="CA28" s="3" t="s">
        <v>879</v>
      </c>
      <c r="CB28" s="35" t="s">
        <v>1224</v>
      </c>
      <c r="CC28" s="33" t="s">
        <v>1224</v>
      </c>
      <c r="CV28" s="21"/>
      <c r="CZ28" s="58"/>
      <c r="DA28" s="59"/>
      <c r="DB28" s="15"/>
      <c r="DF28" s="58"/>
      <c r="DG28" s="59"/>
      <c r="DH28" s="15"/>
      <c r="DL28" s="58"/>
      <c r="DM28" s="59"/>
      <c r="DN28" s="15"/>
      <c r="DR28" s="58"/>
      <c r="DS28" s="59"/>
      <c r="DT28" s="15"/>
      <c r="DX28" s="58"/>
      <c r="DY28" s="59"/>
    </row>
    <row r="29" spans="1:129">
      <c r="A29" s="16">
        <v>28</v>
      </c>
      <c r="M29" s="21"/>
      <c r="Q29" s="21"/>
      <c r="U29" s="21"/>
      <c r="Y29" s="21" t="str">
        <f t="shared" si="12"/>
        <v xml:space="preserve"> 220-P-alcaline-manganese /nickel-zinc </v>
      </c>
      <c r="AB29" s="3" t="s">
        <v>402</v>
      </c>
      <c r="AC29" s="18" t="s">
        <v>761</v>
      </c>
      <c r="AD29" s="18"/>
      <c r="AU29" s="3" t="s">
        <v>145</v>
      </c>
      <c r="BX29" s="21" t="str">
        <f t="shared" si="15"/>
        <v>4.10 big token machines</v>
      </c>
      <c r="BY29" s="3" t="s">
        <v>960</v>
      </c>
      <c r="BZ29" s="3" t="s">
        <v>1288</v>
      </c>
      <c r="CA29" s="3" t="s">
        <v>880</v>
      </c>
      <c r="CB29" s="35" t="s">
        <v>1225</v>
      </c>
      <c r="CC29" s="33" t="s">
        <v>1225</v>
      </c>
      <c r="CV29" s="21"/>
      <c r="CZ29" s="58"/>
      <c r="DA29" s="59"/>
      <c r="DB29" s="15"/>
      <c r="DF29" s="58"/>
      <c r="DG29" s="59"/>
      <c r="DH29" s="15"/>
      <c r="DL29" s="58"/>
      <c r="DM29" s="59"/>
      <c r="DN29" s="15"/>
      <c r="DR29" s="58"/>
      <c r="DS29" s="59"/>
      <c r="DT29" s="15"/>
      <c r="DX29" s="58"/>
      <c r="DY29" s="59"/>
    </row>
    <row r="30" spans="1:129">
      <c r="A30" s="16">
        <v>29</v>
      </c>
      <c r="M30" s="21"/>
      <c r="Q30" s="21"/>
      <c r="U30" s="21"/>
      <c r="Y30" s="21" t="str">
        <f t="shared" si="12"/>
        <v xml:space="preserve"> 221-P-zinc-air</v>
      </c>
      <c r="AB30" s="3" t="s">
        <v>403</v>
      </c>
      <c r="AC30" s="18" t="s">
        <v>762</v>
      </c>
      <c r="AD30" s="18"/>
      <c r="AU30" s="3" t="s">
        <v>147</v>
      </c>
      <c r="BX30" s="21" t="str">
        <f t="shared" si="15"/>
        <v xml:space="preserve">4.11 big medical devices </v>
      </c>
      <c r="BY30" s="3" t="s">
        <v>961</v>
      </c>
      <c r="BZ30" s="3" t="s">
        <v>1289</v>
      </c>
      <c r="CA30" s="3" t="s">
        <v>881</v>
      </c>
      <c r="CB30" s="35" t="s">
        <v>1226</v>
      </c>
      <c r="CC30" s="33" t="s">
        <v>1226</v>
      </c>
      <c r="CV30" s="21"/>
      <c r="CZ30" s="58"/>
      <c r="DA30" s="59"/>
      <c r="DB30" s="15"/>
      <c r="DF30" s="58"/>
      <c r="DG30" s="59"/>
      <c r="DH30" s="15"/>
      <c r="DL30" s="58"/>
      <c r="DM30" s="59"/>
      <c r="DN30" s="15"/>
      <c r="DR30" s="58"/>
      <c r="DS30" s="59"/>
      <c r="DT30" s="15"/>
      <c r="DX30" s="58"/>
      <c r="DY30" s="59"/>
    </row>
    <row r="31" spans="1:129">
      <c r="A31" s="16">
        <v>30</v>
      </c>
      <c r="M31" s="21"/>
      <c r="Q31" s="21"/>
      <c r="U31" s="21"/>
      <c r="Y31" s="21" t="str">
        <f t="shared" si="12"/>
        <v xml:space="preserve"> 222-P-Lithium</v>
      </c>
      <c r="AB31" s="3" t="s">
        <v>404</v>
      </c>
      <c r="AC31" s="18" t="s">
        <v>404</v>
      </c>
      <c r="AD31" s="18"/>
      <c r="AU31" s="3" t="s">
        <v>148</v>
      </c>
      <c r="BX31" s="21" t="str">
        <f t="shared" si="15"/>
        <v>4.12 big instruments for minitoring and control</v>
      </c>
      <c r="BY31" s="3" t="s">
        <v>962</v>
      </c>
      <c r="BZ31" s="3" t="s">
        <v>1290</v>
      </c>
      <c r="CA31" s="3" t="s">
        <v>882</v>
      </c>
      <c r="CB31" s="35" t="s">
        <v>1227</v>
      </c>
      <c r="CC31" s="33" t="s">
        <v>1227</v>
      </c>
      <c r="CV31" s="21"/>
      <c r="CZ31" s="58"/>
      <c r="DA31" s="59"/>
      <c r="DB31" s="15"/>
      <c r="DF31" s="58"/>
      <c r="DG31" s="59"/>
      <c r="DH31" s="15"/>
      <c r="DL31" s="58"/>
      <c r="DM31" s="59"/>
      <c r="DN31" s="15"/>
      <c r="DR31" s="58"/>
      <c r="DS31" s="59"/>
      <c r="DT31" s="15"/>
      <c r="DX31" s="58"/>
      <c r="DY31" s="59"/>
    </row>
    <row r="32" spans="1:129">
      <c r="A32" s="16">
        <v>31</v>
      </c>
      <c r="M32" s="21"/>
      <c r="Q32" s="21"/>
      <c r="U32" s="21"/>
      <c r="Y32" s="21" t="str">
        <f t="shared" si="12"/>
        <v xml:space="preserve"> 223-S-Lithium-ion/lithium-polymer</v>
      </c>
      <c r="AB32" s="3" t="s">
        <v>405</v>
      </c>
      <c r="AC32" s="18" t="s">
        <v>763</v>
      </c>
      <c r="AD32" s="18"/>
      <c r="AU32" s="3" t="s">
        <v>149</v>
      </c>
      <c r="BX32" s="21" t="str">
        <f t="shared" si="15"/>
        <v>4.13 big instruments for distrubution of food or money</v>
      </c>
      <c r="BY32" s="3" t="s">
        <v>963</v>
      </c>
      <c r="BZ32" s="3" t="s">
        <v>1291</v>
      </c>
      <c r="CA32" s="3" t="s">
        <v>883</v>
      </c>
      <c r="CB32" s="35" t="s">
        <v>1228</v>
      </c>
      <c r="CC32" s="33" t="s">
        <v>1228</v>
      </c>
      <c r="CV32" s="21"/>
      <c r="CZ32" s="58"/>
      <c r="DA32" s="59"/>
      <c r="DB32" s="15"/>
      <c r="DF32" s="58"/>
      <c r="DG32" s="59"/>
      <c r="DH32" s="15"/>
      <c r="DL32" s="58"/>
      <c r="DM32" s="59"/>
      <c r="DN32" s="15"/>
      <c r="DR32" s="58"/>
      <c r="DS32" s="59"/>
      <c r="DT32" s="15"/>
      <c r="DX32" s="58"/>
      <c r="DY32" s="59"/>
    </row>
    <row r="33" spans="1:129">
      <c r="A33" s="16">
        <v>32</v>
      </c>
      <c r="M33" s="21"/>
      <c r="Q33" s="21"/>
      <c r="U33" s="21"/>
      <c r="Y33" s="21" t="str">
        <f t="shared" si="12"/>
        <v xml:space="preserve"> 224-S-nickel-metal hydride</v>
      </c>
      <c r="AB33" s="3" t="s">
        <v>406</v>
      </c>
      <c r="AC33" s="18" t="s">
        <v>764</v>
      </c>
      <c r="AD33" s="18"/>
      <c r="AU33" s="3" t="s">
        <v>150</v>
      </c>
      <c r="BX33" s="21" t="str">
        <f t="shared" si="15"/>
        <v>4.14 photovoltaic panels</v>
      </c>
      <c r="BY33" s="3" t="s">
        <v>964</v>
      </c>
      <c r="BZ33" s="3" t="s">
        <v>1292</v>
      </c>
      <c r="CA33" s="3" t="s">
        <v>884</v>
      </c>
      <c r="CB33" s="35" t="s">
        <v>1229</v>
      </c>
      <c r="CC33" s="33" t="s">
        <v>1229</v>
      </c>
      <c r="CV33" s="21"/>
      <c r="CZ33" s="58"/>
      <c r="DA33" s="59"/>
      <c r="DB33" s="15"/>
      <c r="DF33" s="58"/>
      <c r="DG33" s="59"/>
      <c r="DH33" s="15"/>
      <c r="DL33" s="58"/>
      <c r="DM33" s="59"/>
      <c r="DN33" s="15"/>
      <c r="DR33" s="58"/>
      <c r="DS33" s="59"/>
      <c r="DT33" s="15"/>
      <c r="DX33" s="58"/>
      <c r="DY33" s="59"/>
    </row>
    <row r="34" spans="1:129">
      <c r="A34" s="16">
        <v>33</v>
      </c>
      <c r="M34" s="21"/>
      <c r="Q34" s="21"/>
      <c r="U34" s="21"/>
      <c r="Y34" s="21" t="str">
        <f t="shared" si="12"/>
        <v xml:space="preserve"> 225-S-small lead</v>
      </c>
      <c r="AB34" s="3" t="s">
        <v>407</v>
      </c>
      <c r="AC34" s="18" t="s">
        <v>765</v>
      </c>
      <c r="AD34" s="18"/>
      <c r="AU34" s="3" t="s">
        <v>151</v>
      </c>
      <c r="BX34" s="21" t="str">
        <f t="shared" si="15"/>
        <v>4.15 mainframe</v>
      </c>
      <c r="BY34" s="3" t="s">
        <v>965</v>
      </c>
      <c r="BZ34" s="3" t="s">
        <v>1230</v>
      </c>
      <c r="CA34" s="3" t="s">
        <v>885</v>
      </c>
      <c r="CB34" s="35" t="s">
        <v>1230</v>
      </c>
      <c r="CC34" s="33" t="s">
        <v>1230</v>
      </c>
      <c r="CV34" s="21"/>
      <c r="CZ34" s="58"/>
      <c r="DA34" s="59"/>
      <c r="DB34" s="15"/>
      <c r="DF34" s="58"/>
      <c r="DG34" s="59"/>
      <c r="DH34" s="15"/>
      <c r="DL34" s="58"/>
      <c r="DM34" s="59"/>
      <c r="DN34" s="15"/>
      <c r="DR34" s="58"/>
      <c r="DS34" s="59"/>
      <c r="DT34" s="15"/>
      <c r="DX34" s="58"/>
      <c r="DY34" s="59"/>
    </row>
    <row r="35" spans="1:129">
      <c r="A35" s="16">
        <v>34</v>
      </c>
      <c r="M35" s="21"/>
      <c r="Q35" s="21"/>
      <c r="U35" s="21"/>
      <c r="Y35" s="21" t="str">
        <f t="shared" si="12"/>
        <v xml:space="preserve"> 226-S-nickel-cadmium</v>
      </c>
      <c r="AB35" s="3" t="s">
        <v>408</v>
      </c>
      <c r="AC35" s="18" t="s">
        <v>766</v>
      </c>
      <c r="AD35" s="18"/>
      <c r="AU35" s="3" t="s">
        <v>152</v>
      </c>
      <c r="BX35" s="21" t="str">
        <f t="shared" si="15"/>
        <v xml:space="preserve">4.16 electrical stove, electrical appliance for heat up, big appliance to heat up rooms, beds and fornitures to sit down, big dimension appliance </v>
      </c>
      <c r="BY35" s="3" t="s">
        <v>966</v>
      </c>
      <c r="BZ35" s="3" t="s">
        <v>1293</v>
      </c>
      <c r="CA35" s="3" t="s">
        <v>886</v>
      </c>
      <c r="CB35" s="35" t="s">
        <v>1231</v>
      </c>
      <c r="CC35" s="33" t="s">
        <v>1231</v>
      </c>
      <c r="CV35" s="21"/>
      <c r="CZ35" s="58"/>
      <c r="DA35" s="59"/>
      <c r="DB35" s="15"/>
      <c r="DF35" s="58"/>
      <c r="DG35" s="59"/>
      <c r="DH35" s="15"/>
      <c r="DL35" s="58"/>
      <c r="DM35" s="59"/>
      <c r="DN35" s="15"/>
      <c r="DR35" s="58"/>
      <c r="DS35" s="59"/>
      <c r="DT35" s="15"/>
      <c r="DX35" s="58"/>
      <c r="DY35" s="59"/>
    </row>
    <row r="36" spans="1:129">
      <c r="A36" s="16">
        <v>35</v>
      </c>
      <c r="M36" s="21"/>
      <c r="Q36" s="21"/>
      <c r="U36" s="21"/>
      <c r="Y36" s="21" t="str">
        <f t="shared" si="12"/>
        <v xml:space="preserve"> 227-P-zinc-carbon</v>
      </c>
      <c r="AB36" s="3" t="s">
        <v>409</v>
      </c>
      <c r="AC36" s="18" t="s">
        <v>767</v>
      </c>
      <c r="AD36" s="18"/>
      <c r="AU36" s="3" t="s">
        <v>153</v>
      </c>
      <c r="BX36" s="21" t="str">
        <f t="shared" si="15"/>
        <v>5.1 Vacuum cleaners</v>
      </c>
      <c r="BY36" s="3" t="s">
        <v>967</v>
      </c>
      <c r="BZ36" s="3" t="s">
        <v>1294</v>
      </c>
      <c r="CA36" s="3" t="s">
        <v>887</v>
      </c>
      <c r="CB36" s="35" t="s">
        <v>1232</v>
      </c>
      <c r="CC36" s="33" t="s">
        <v>1232</v>
      </c>
      <c r="CV36" s="21"/>
      <c r="CZ36" s="58"/>
      <c r="DA36" s="59"/>
      <c r="DB36" s="15"/>
      <c r="DF36" s="58"/>
      <c r="DG36" s="59"/>
      <c r="DH36" s="15"/>
      <c r="DL36" s="58"/>
      <c r="DM36" s="59"/>
      <c r="DN36" s="15"/>
      <c r="DR36" s="58"/>
      <c r="DS36" s="59"/>
      <c r="DT36" s="15"/>
      <c r="DX36" s="58"/>
      <c r="DY36" s="59"/>
    </row>
    <row r="37" spans="1:129">
      <c r="A37" s="16">
        <v>36</v>
      </c>
      <c r="M37" s="21"/>
      <c r="Q37" s="21"/>
      <c r="U37" s="21"/>
      <c r="Y37" s="21" t="str">
        <f t="shared" si="12"/>
        <v xml:space="preserve"> 228-P-alcaline-manganese /nickel-zinc </v>
      </c>
      <c r="AB37" s="3" t="s">
        <v>410</v>
      </c>
      <c r="AC37" s="18" t="s">
        <v>768</v>
      </c>
      <c r="AD37" s="18"/>
      <c r="AU37" s="3" t="s">
        <v>154</v>
      </c>
      <c r="BX37" s="21" t="str">
        <f t="shared" si="15"/>
        <v>5.2 Carpet sweepers</v>
      </c>
      <c r="BY37" s="3" t="s">
        <v>968</v>
      </c>
      <c r="BZ37" s="3" t="s">
        <v>1295</v>
      </c>
      <c r="CA37" s="3" t="s">
        <v>888</v>
      </c>
      <c r="CB37" s="35" t="s">
        <v>1233</v>
      </c>
      <c r="CC37" s="33" t="s">
        <v>1233</v>
      </c>
      <c r="CV37" s="21"/>
      <c r="CZ37" s="58"/>
      <c r="DA37" s="59"/>
      <c r="DB37" s="15"/>
      <c r="DF37" s="58"/>
      <c r="DG37" s="59"/>
      <c r="DH37" s="15"/>
      <c r="DL37" s="58"/>
      <c r="DM37" s="59"/>
      <c r="DN37" s="15"/>
      <c r="DR37" s="58"/>
      <c r="DS37" s="59"/>
      <c r="DT37" s="15"/>
      <c r="DX37" s="58"/>
      <c r="DY37" s="59"/>
    </row>
    <row r="38" spans="1:129">
      <c r="A38" s="16">
        <v>37</v>
      </c>
      <c r="M38" s="21"/>
      <c r="Q38" s="21"/>
      <c r="U38" s="21"/>
      <c r="Y38" s="21" t="str">
        <f t="shared" si="12"/>
        <v xml:space="preserve"> 229-P-zinc-air</v>
      </c>
      <c r="AB38" s="3" t="s">
        <v>411</v>
      </c>
      <c r="AC38" s="18" t="s">
        <v>769</v>
      </c>
      <c r="AD38" s="18"/>
      <c r="AU38" s="3" t="s">
        <v>155</v>
      </c>
      <c r="BX38" s="21" t="str">
        <f t="shared" si="15"/>
        <v>5.3 Carpet sweepers</v>
      </c>
      <c r="BY38" s="3" t="s">
        <v>969</v>
      </c>
      <c r="BZ38" s="3" t="s">
        <v>1296</v>
      </c>
      <c r="CA38" s="3" t="s">
        <v>889</v>
      </c>
      <c r="CB38" s="35" t="s">
        <v>1234</v>
      </c>
      <c r="CC38" s="33" t="s">
        <v>1234</v>
      </c>
      <c r="CV38" s="21"/>
      <c r="CZ38" s="58"/>
      <c r="DA38" s="59"/>
      <c r="DB38" s="15"/>
      <c r="DF38" s="58"/>
      <c r="DG38" s="59"/>
      <c r="DH38" s="15"/>
      <c r="DL38" s="58"/>
      <c r="DM38" s="59"/>
      <c r="DN38" s="15"/>
      <c r="DR38" s="58"/>
      <c r="DS38" s="59"/>
      <c r="DT38" s="15"/>
      <c r="DX38" s="58"/>
      <c r="DY38" s="59"/>
    </row>
    <row r="39" spans="1:129">
      <c r="A39" s="16">
        <v>38</v>
      </c>
      <c r="M39" s="21"/>
      <c r="Q39" s="21"/>
      <c r="U39" s="21"/>
      <c r="Y39" s="21" t="str">
        <f t="shared" si="12"/>
        <v xml:space="preserve"> 230-P-Lithium</v>
      </c>
      <c r="AB39" s="3" t="s">
        <v>412</v>
      </c>
      <c r="AC39" s="18" t="s">
        <v>412</v>
      </c>
      <c r="AD39" s="18"/>
      <c r="AU39" s="3" t="s">
        <v>156</v>
      </c>
      <c r="BX39" s="21" t="str">
        <f t="shared" si="15"/>
        <v>5.4 Luminaires</v>
      </c>
      <c r="BY39" s="3" t="s">
        <v>970</v>
      </c>
      <c r="BZ39" s="3" t="s">
        <v>1297</v>
      </c>
      <c r="CA39" s="3" t="s">
        <v>890</v>
      </c>
      <c r="CB39" s="35" t="s">
        <v>1235</v>
      </c>
      <c r="CC39" s="33" t="s">
        <v>1235</v>
      </c>
      <c r="CV39" s="21"/>
      <c r="CZ39" s="58"/>
      <c r="DA39" s="59"/>
      <c r="DB39" s="15"/>
      <c r="DF39" s="58"/>
      <c r="DG39" s="59"/>
      <c r="DH39" s="15"/>
      <c r="DL39" s="58"/>
      <c r="DM39" s="59"/>
      <c r="DN39" s="15"/>
      <c r="DR39" s="58"/>
      <c r="DS39" s="59"/>
      <c r="DT39" s="15"/>
      <c r="DX39" s="58"/>
      <c r="DY39" s="59"/>
    </row>
    <row r="40" spans="1:129">
      <c r="A40" s="16">
        <v>39</v>
      </c>
      <c r="M40" s="21"/>
      <c r="Q40" s="21"/>
      <c r="U40" s="21"/>
      <c r="Y40" s="21" t="str">
        <f t="shared" si="12"/>
        <v xml:space="preserve"> 231-S-Lithium-ion/lithium-polymer</v>
      </c>
      <c r="AB40" s="3" t="s">
        <v>413</v>
      </c>
      <c r="AC40" s="18" t="s">
        <v>770</v>
      </c>
      <c r="AD40" s="18"/>
      <c r="AU40" s="3" t="s">
        <v>157</v>
      </c>
      <c r="BX40" s="21" t="str">
        <f t="shared" si="15"/>
        <v>5.5 Microwaves</v>
      </c>
      <c r="BY40" s="3" t="s">
        <v>971</v>
      </c>
      <c r="BZ40" s="3" t="s">
        <v>1298</v>
      </c>
      <c r="CA40" s="3" t="s">
        <v>891</v>
      </c>
      <c r="CB40" s="35" t="s">
        <v>1236</v>
      </c>
      <c r="CC40" s="33" t="s">
        <v>1236</v>
      </c>
      <c r="CV40" s="21"/>
      <c r="CZ40" s="58"/>
      <c r="DA40" s="59"/>
      <c r="DB40" s="15"/>
      <c r="DF40" s="58"/>
      <c r="DG40" s="59"/>
      <c r="DH40" s="15"/>
      <c r="DL40" s="58"/>
      <c r="DM40" s="59"/>
      <c r="DN40" s="15"/>
      <c r="DR40" s="58"/>
      <c r="DS40" s="59"/>
      <c r="DT40" s="15"/>
      <c r="DX40" s="58"/>
      <c r="DY40" s="59"/>
    </row>
    <row r="41" spans="1:129">
      <c r="A41" s="16">
        <v>40</v>
      </c>
      <c r="M41" s="21"/>
      <c r="Q41" s="21"/>
      <c r="U41" s="21"/>
      <c r="Y41" s="21" t="str">
        <f t="shared" si="12"/>
        <v xml:space="preserve"> 232-S-nickel-metal hydride</v>
      </c>
      <c r="AB41" s="3" t="s">
        <v>414</v>
      </c>
      <c r="AC41" s="18" t="s">
        <v>771</v>
      </c>
      <c r="AD41" s="18"/>
      <c r="AU41" s="3" t="s">
        <v>158</v>
      </c>
      <c r="BX41" s="21" t="str">
        <f t="shared" si="15"/>
        <v>5.6 Ventilation Equipment</v>
      </c>
      <c r="BY41" s="3" t="s">
        <v>972</v>
      </c>
      <c r="BZ41" s="3" t="s">
        <v>1299</v>
      </c>
      <c r="CA41" s="3" t="s">
        <v>892</v>
      </c>
      <c r="CB41" s="35" t="s">
        <v>1237</v>
      </c>
      <c r="CC41" s="33" t="s">
        <v>1237</v>
      </c>
      <c r="CV41" s="21"/>
      <c r="CZ41" s="58"/>
      <c r="DA41" s="59"/>
      <c r="DB41" s="15"/>
      <c r="DF41" s="58"/>
      <c r="DG41" s="59"/>
      <c r="DH41" s="15"/>
      <c r="DL41" s="58"/>
      <c r="DM41" s="59"/>
      <c r="DN41" s="15"/>
      <c r="DR41" s="58"/>
      <c r="DS41" s="59"/>
      <c r="DT41" s="15"/>
      <c r="DX41" s="58"/>
      <c r="DY41" s="59"/>
    </row>
    <row r="42" spans="1:129">
      <c r="A42" s="16">
        <v>41</v>
      </c>
      <c r="M42" s="21"/>
      <c r="Q42" s="21"/>
      <c r="U42" s="21"/>
      <c r="Y42" s="21" t="str">
        <f t="shared" si="12"/>
        <v xml:space="preserve"> 233-S-small lead</v>
      </c>
      <c r="AB42" s="3" t="s">
        <v>415</v>
      </c>
      <c r="AC42" s="18" t="s">
        <v>772</v>
      </c>
      <c r="AD42" s="18"/>
      <c r="AU42" s="3" t="s">
        <v>106</v>
      </c>
      <c r="BX42" s="21" t="str">
        <f t="shared" si="15"/>
        <v>5.7 Irons</v>
      </c>
      <c r="BY42" s="3" t="s">
        <v>973</v>
      </c>
      <c r="BZ42" s="3" t="s">
        <v>1300</v>
      </c>
      <c r="CA42" s="3" t="s">
        <v>893</v>
      </c>
      <c r="CB42" s="35" t="s">
        <v>1238</v>
      </c>
      <c r="CC42" s="33" t="s">
        <v>1238</v>
      </c>
      <c r="CV42" s="21"/>
      <c r="CZ42" s="58"/>
      <c r="DA42" s="59"/>
      <c r="DB42" s="15"/>
      <c r="DF42" s="58"/>
      <c r="DG42" s="59"/>
      <c r="DH42" s="15"/>
      <c r="DL42" s="58"/>
      <c r="DM42" s="59"/>
      <c r="DN42" s="15"/>
      <c r="DR42" s="58"/>
      <c r="DS42" s="59"/>
      <c r="DT42" s="15"/>
      <c r="DX42" s="58"/>
      <c r="DY42" s="59"/>
    </row>
    <row r="43" spans="1:129">
      <c r="A43" s="16">
        <v>42</v>
      </c>
      <c r="M43" s="21"/>
      <c r="Q43" s="21"/>
      <c r="U43" s="21"/>
      <c r="Y43" s="21" t="str">
        <f t="shared" si="12"/>
        <v xml:space="preserve"> 234-S-nickel-cadmium</v>
      </c>
      <c r="AB43" s="3" t="s">
        <v>416</v>
      </c>
      <c r="AC43" s="18" t="s">
        <v>773</v>
      </c>
      <c r="AD43" s="18"/>
      <c r="AU43" s="3" t="s">
        <v>159</v>
      </c>
      <c r="BX43" s="21" t="str">
        <f t="shared" si="15"/>
        <v>5.8 Toasters</v>
      </c>
      <c r="BY43" s="3" t="s">
        <v>974</v>
      </c>
      <c r="BZ43" s="3" t="s">
        <v>1301</v>
      </c>
      <c r="CA43" s="3" t="s">
        <v>894</v>
      </c>
      <c r="CB43" s="35" t="s">
        <v>1239</v>
      </c>
      <c r="CC43" s="33" t="s">
        <v>1239</v>
      </c>
      <c r="CV43" s="21"/>
      <c r="CZ43" s="58"/>
      <c r="DA43" s="59"/>
      <c r="DB43" s="15"/>
      <c r="DF43" s="58"/>
      <c r="DG43" s="59"/>
      <c r="DH43" s="15"/>
      <c r="DL43" s="58"/>
      <c r="DM43" s="59"/>
      <c r="DN43" s="15"/>
      <c r="DR43" s="58"/>
      <c r="DS43" s="59"/>
      <c r="DT43" s="15"/>
      <c r="DX43" s="58"/>
      <c r="DY43" s="59"/>
    </row>
    <row r="44" spans="1:129">
      <c r="A44" s="16">
        <v>43</v>
      </c>
      <c r="M44" s="21"/>
      <c r="Q44" s="21"/>
      <c r="U44" s="21"/>
      <c r="Y44" s="21" t="str">
        <f t="shared" si="12"/>
        <v xml:space="preserve"> 235-P-zinc-carbon</v>
      </c>
      <c r="AB44" s="3" t="s">
        <v>417</v>
      </c>
      <c r="AC44" s="18" t="s">
        <v>774</v>
      </c>
      <c r="AD44" s="18"/>
      <c r="AU44" s="3" t="s">
        <v>160</v>
      </c>
      <c r="BX44" s="21" t="str">
        <f t="shared" si="15"/>
        <v>5.9 Electric knives</v>
      </c>
      <c r="BY44" s="3" t="s">
        <v>975</v>
      </c>
      <c r="BZ44" s="3" t="s">
        <v>1302</v>
      </c>
      <c r="CA44" s="3" t="s">
        <v>895</v>
      </c>
      <c r="CB44" s="35" t="s">
        <v>1240</v>
      </c>
      <c r="CC44" s="33" t="s">
        <v>1240</v>
      </c>
      <c r="CV44" s="21"/>
      <c r="CZ44" s="58"/>
      <c r="DA44" s="59"/>
      <c r="DB44" s="15"/>
      <c r="DF44" s="58"/>
      <c r="DG44" s="59"/>
      <c r="DH44" s="15"/>
      <c r="DL44" s="58"/>
      <c r="DM44" s="59"/>
      <c r="DN44" s="15"/>
      <c r="DR44" s="58"/>
      <c r="DS44" s="59"/>
      <c r="DT44" s="15"/>
      <c r="DX44" s="58"/>
      <c r="DY44" s="59"/>
    </row>
    <row r="45" spans="1:129">
      <c r="A45" s="16">
        <v>44</v>
      </c>
      <c r="M45" s="21"/>
      <c r="Q45" s="21"/>
      <c r="U45" s="21"/>
      <c r="Y45" s="21" t="str">
        <f t="shared" si="12"/>
        <v xml:space="preserve"> 236-P-alcaline-manganese /nickel-zinc </v>
      </c>
      <c r="AB45" s="3" t="s">
        <v>418</v>
      </c>
      <c r="AC45" s="18" t="s">
        <v>775</v>
      </c>
      <c r="AD45" s="18"/>
      <c r="AU45" s="3" t="s">
        <v>161</v>
      </c>
      <c r="BX45" s="21" t="str">
        <f t="shared" si="15"/>
        <v>5.10 Electric kettlers</v>
      </c>
      <c r="BY45" s="3" t="s">
        <v>976</v>
      </c>
      <c r="BZ45" s="3" t="s">
        <v>1303</v>
      </c>
      <c r="CA45" s="3" t="s">
        <v>896</v>
      </c>
      <c r="CB45" s="35" t="s">
        <v>1241</v>
      </c>
      <c r="CC45" s="33" t="s">
        <v>1241</v>
      </c>
      <c r="CV45" s="21"/>
      <c r="CZ45" s="58"/>
      <c r="DA45" s="59"/>
      <c r="DB45" s="15"/>
      <c r="DF45" s="58"/>
      <c r="DG45" s="59"/>
      <c r="DH45" s="15"/>
      <c r="DL45" s="58"/>
      <c r="DM45" s="59"/>
      <c r="DN45" s="15"/>
      <c r="DR45" s="58"/>
      <c r="DS45" s="59"/>
      <c r="DT45" s="15"/>
      <c r="DX45" s="58"/>
      <c r="DY45" s="59"/>
    </row>
    <row r="46" spans="1:129">
      <c r="A46" s="16">
        <v>45</v>
      </c>
      <c r="M46" s="21"/>
      <c r="Q46" s="21"/>
      <c r="U46" s="21"/>
      <c r="Y46" s="21" t="str">
        <f t="shared" si="12"/>
        <v xml:space="preserve"> 237-P-zinc-air</v>
      </c>
      <c r="AB46" s="3" t="s">
        <v>419</v>
      </c>
      <c r="AC46" s="18" t="s">
        <v>776</v>
      </c>
      <c r="AD46" s="18"/>
      <c r="AU46" s="3" t="s">
        <v>162</v>
      </c>
      <c r="BX46" s="21" t="str">
        <f t="shared" si="15"/>
        <v>5.11 Clocks and Watches</v>
      </c>
      <c r="BY46" s="3" t="s">
        <v>976</v>
      </c>
      <c r="BZ46" s="3" t="s">
        <v>1304</v>
      </c>
      <c r="CA46" s="3" t="s">
        <v>897</v>
      </c>
      <c r="CB46" s="35" t="s">
        <v>1242</v>
      </c>
      <c r="CC46" s="33" t="s">
        <v>1242</v>
      </c>
      <c r="CV46" s="21"/>
      <c r="CZ46" s="58"/>
      <c r="DA46" s="59"/>
      <c r="DB46" s="15"/>
      <c r="DF46" s="58"/>
      <c r="DG46" s="59"/>
      <c r="DH46" s="15"/>
      <c r="DL46" s="58"/>
      <c r="DM46" s="59"/>
      <c r="DN46" s="15"/>
      <c r="DR46" s="58"/>
      <c r="DS46" s="59"/>
      <c r="DT46" s="15"/>
      <c r="DX46" s="58"/>
      <c r="DY46" s="59"/>
    </row>
    <row r="47" spans="1:129">
      <c r="A47" s="16">
        <v>46</v>
      </c>
      <c r="M47" s="21"/>
      <c r="Q47" s="21"/>
      <c r="U47" s="21"/>
      <c r="Y47" s="21" t="str">
        <f t="shared" si="12"/>
        <v xml:space="preserve"> 238-P-Lithium</v>
      </c>
      <c r="AB47" s="3" t="s">
        <v>420</v>
      </c>
      <c r="AC47" s="18" t="s">
        <v>420</v>
      </c>
      <c r="AD47" s="18"/>
      <c r="AU47" s="3" t="s">
        <v>163</v>
      </c>
      <c r="BX47" s="21" t="str">
        <f t="shared" si="15"/>
        <v>5.12 Appliances for hair and body care</v>
      </c>
      <c r="BY47" s="3" t="s">
        <v>977</v>
      </c>
      <c r="BZ47" s="3" t="s">
        <v>1305</v>
      </c>
      <c r="CA47" s="3" t="s">
        <v>898</v>
      </c>
      <c r="CB47" s="35" t="s">
        <v>1243</v>
      </c>
      <c r="CC47" s="33" t="s">
        <v>1243</v>
      </c>
      <c r="CV47" s="21"/>
      <c r="CZ47" s="58"/>
      <c r="DA47" s="59"/>
      <c r="DB47" s="15"/>
      <c r="DF47" s="58"/>
      <c r="DG47" s="59"/>
      <c r="DH47" s="15"/>
      <c r="DL47" s="58"/>
      <c r="DM47" s="59"/>
      <c r="DN47" s="15"/>
      <c r="DR47" s="58"/>
      <c r="DS47" s="59"/>
      <c r="DT47" s="15"/>
      <c r="DX47" s="58"/>
      <c r="DY47" s="59"/>
    </row>
    <row r="48" spans="1:129">
      <c r="A48" s="16">
        <v>47</v>
      </c>
      <c r="M48" s="21"/>
      <c r="Q48" s="21"/>
      <c r="U48" s="21"/>
      <c r="Y48" s="21" t="str">
        <f t="shared" si="12"/>
        <v xml:space="preserve"> 239-S-Lithium-ion/lithium-polymer</v>
      </c>
      <c r="AB48" s="3" t="s">
        <v>421</v>
      </c>
      <c r="AC48" s="18" t="s">
        <v>777</v>
      </c>
      <c r="AD48" s="18"/>
      <c r="AU48" s="3" t="s">
        <v>164</v>
      </c>
      <c r="BX48" s="21" t="str">
        <f t="shared" si="15"/>
        <v>5.13 scales</v>
      </c>
      <c r="BY48" s="3" t="s">
        <v>978</v>
      </c>
      <c r="BZ48" s="3" t="s">
        <v>1306</v>
      </c>
      <c r="CA48" s="3" t="s">
        <v>899</v>
      </c>
      <c r="CB48" s="35" t="s">
        <v>1244</v>
      </c>
      <c r="CC48" s="33" t="s">
        <v>1244</v>
      </c>
      <c r="CV48" s="21"/>
      <c r="CZ48" s="58"/>
      <c r="DA48" s="59"/>
      <c r="DB48" s="15"/>
      <c r="DF48" s="58"/>
      <c r="DG48" s="59"/>
      <c r="DH48" s="15"/>
      <c r="DL48" s="58"/>
      <c r="DM48" s="59"/>
      <c r="DN48" s="15"/>
      <c r="DR48" s="58"/>
      <c r="DS48" s="59"/>
      <c r="DT48" s="15"/>
      <c r="DX48" s="58"/>
      <c r="DY48" s="59"/>
    </row>
    <row r="49" spans="1:129">
      <c r="A49" s="16">
        <v>48</v>
      </c>
      <c r="M49" s="21"/>
      <c r="Q49" s="21"/>
      <c r="U49" s="21"/>
      <c r="Y49" s="21" t="str">
        <f t="shared" si="12"/>
        <v xml:space="preserve"> 240-S-nickel-metal hydride</v>
      </c>
      <c r="AB49" s="3" t="s">
        <v>422</v>
      </c>
      <c r="AC49" s="18" t="s">
        <v>778</v>
      </c>
      <c r="AD49" s="18"/>
      <c r="AU49" s="3" t="s">
        <v>165</v>
      </c>
      <c r="BX49" s="21" t="str">
        <f t="shared" si="15"/>
        <v>5.14 Appliances for hair and body care</v>
      </c>
      <c r="BY49" s="3" t="s">
        <v>1016</v>
      </c>
      <c r="BZ49" s="3" t="s">
        <v>1307</v>
      </c>
      <c r="CA49" s="3" t="s">
        <v>900</v>
      </c>
      <c r="CB49" s="35" t="s">
        <v>1245</v>
      </c>
      <c r="CC49" s="33" t="s">
        <v>1245</v>
      </c>
      <c r="CV49" s="21"/>
      <c r="CZ49" s="58"/>
      <c r="DA49" s="59"/>
      <c r="DB49" s="15"/>
      <c r="DF49" s="58"/>
      <c r="DG49" s="59"/>
      <c r="DH49" s="15"/>
      <c r="DL49" s="58"/>
      <c r="DM49" s="59"/>
      <c r="DN49" s="15"/>
      <c r="DR49" s="58"/>
      <c r="DS49" s="59"/>
      <c r="DT49" s="15"/>
      <c r="DX49" s="58"/>
      <c r="DY49" s="59"/>
    </row>
    <row r="50" spans="1:129">
      <c r="A50" s="16">
        <v>49</v>
      </c>
      <c r="M50" s="21"/>
      <c r="Q50" s="21"/>
      <c r="U50" s="21"/>
      <c r="Y50" s="21" t="str">
        <f t="shared" si="12"/>
        <v xml:space="preserve"> 241-S-small lead</v>
      </c>
      <c r="AB50" s="3" t="s">
        <v>423</v>
      </c>
      <c r="AC50" s="18" t="s">
        <v>779</v>
      </c>
      <c r="AD50" s="18"/>
      <c r="AU50" s="3" t="s">
        <v>166</v>
      </c>
      <c r="BX50" s="21" t="str">
        <f t="shared" si="15"/>
        <v>5.15 Calculators</v>
      </c>
      <c r="BY50" s="3" t="s">
        <v>979</v>
      </c>
      <c r="BZ50" s="3" t="s">
        <v>1308</v>
      </c>
      <c r="CA50" s="3" t="s">
        <v>901</v>
      </c>
      <c r="CB50" s="35" t="s">
        <v>1246</v>
      </c>
      <c r="CC50" s="33" t="s">
        <v>1246</v>
      </c>
      <c r="CV50" s="21"/>
      <c r="CZ50" s="58"/>
      <c r="DA50" s="59"/>
      <c r="DB50" s="15"/>
      <c r="DF50" s="58"/>
      <c r="DG50" s="59"/>
      <c r="DH50" s="15"/>
      <c r="DL50" s="58"/>
      <c r="DM50" s="59"/>
      <c r="DN50" s="15"/>
      <c r="DR50" s="58"/>
      <c r="DS50" s="59"/>
      <c r="DT50" s="15"/>
      <c r="DX50" s="58"/>
      <c r="DY50" s="59"/>
    </row>
    <row r="51" spans="1:129">
      <c r="A51" s="16">
        <v>50</v>
      </c>
      <c r="M51" s="21"/>
      <c r="Q51" s="21"/>
      <c r="U51" s="21"/>
      <c r="Y51" s="21" t="str">
        <f t="shared" si="12"/>
        <v xml:space="preserve"> 242-S-nickel-cadmium</v>
      </c>
      <c r="AB51" s="3" t="s">
        <v>424</v>
      </c>
      <c r="AC51" s="18" t="s">
        <v>780</v>
      </c>
      <c r="AD51" s="18"/>
      <c r="AU51" s="3" t="s">
        <v>167</v>
      </c>
      <c r="BX51" s="21" t="str">
        <f t="shared" si="15"/>
        <v>5.16 radio set</v>
      </c>
      <c r="BY51" s="3" t="s">
        <v>980</v>
      </c>
      <c r="BZ51" s="3" t="s">
        <v>1309</v>
      </c>
      <c r="CA51" s="3" t="s">
        <v>902</v>
      </c>
      <c r="CB51" s="35" t="s">
        <v>1247</v>
      </c>
      <c r="CC51" s="33" t="s">
        <v>1247</v>
      </c>
      <c r="CV51" s="21"/>
      <c r="CZ51" s="58"/>
      <c r="DA51" s="59"/>
      <c r="DB51" s="15"/>
      <c r="DF51" s="58"/>
      <c r="DG51" s="59"/>
      <c r="DH51" s="15"/>
      <c r="DL51" s="58"/>
      <c r="DM51" s="59"/>
      <c r="DN51" s="15"/>
      <c r="DR51" s="58"/>
      <c r="DS51" s="59"/>
      <c r="DT51" s="15"/>
      <c r="DX51" s="58"/>
      <c r="DY51" s="59"/>
    </row>
    <row r="52" spans="1:129">
      <c r="A52" s="16">
        <v>51</v>
      </c>
      <c r="M52" s="21"/>
      <c r="Q52" s="21"/>
      <c r="U52" s="21"/>
      <c r="Y52" s="21" t="str">
        <f t="shared" si="12"/>
        <v xml:space="preserve"> 243-P-zinc-carbon</v>
      </c>
      <c r="AB52" s="3" t="s">
        <v>425</v>
      </c>
      <c r="AC52" s="18" t="s">
        <v>781</v>
      </c>
      <c r="AD52" s="18"/>
      <c r="AU52" s="3" t="s">
        <v>168</v>
      </c>
      <c r="BX52" s="21" t="str">
        <f t="shared" si="15"/>
        <v>5.17 Cameras and Recorders</v>
      </c>
      <c r="BY52" s="3" t="s">
        <v>981</v>
      </c>
      <c r="BZ52" s="3" t="s">
        <v>1310</v>
      </c>
      <c r="CA52" s="3" t="s">
        <v>903</v>
      </c>
      <c r="CB52" s="35" t="s">
        <v>1248</v>
      </c>
      <c r="CC52" s="33" t="s">
        <v>1248</v>
      </c>
      <c r="CV52" s="21"/>
      <c r="CZ52" s="58"/>
      <c r="DA52" s="59"/>
      <c r="DB52" s="15"/>
      <c r="DF52" s="58"/>
      <c r="DG52" s="59"/>
      <c r="DH52" s="15"/>
      <c r="DL52" s="58"/>
      <c r="DM52" s="59"/>
      <c r="DN52" s="15"/>
      <c r="DR52" s="58"/>
      <c r="DS52" s="59"/>
      <c r="DT52" s="15"/>
      <c r="DX52" s="58"/>
      <c r="DY52" s="59"/>
    </row>
    <row r="53" spans="1:129">
      <c r="A53" s="16">
        <v>52</v>
      </c>
      <c r="M53" s="21"/>
      <c r="Q53" s="21"/>
      <c r="U53" s="21"/>
      <c r="Y53" s="21" t="str">
        <f t="shared" si="12"/>
        <v xml:space="preserve"> 244-P-alcaline-manganese</v>
      </c>
      <c r="AB53" s="3" t="s">
        <v>426</v>
      </c>
      <c r="AC53" s="18" t="s">
        <v>782</v>
      </c>
      <c r="AD53" s="18"/>
      <c r="AU53" s="3" t="s">
        <v>169</v>
      </c>
      <c r="BX53" s="21" t="str">
        <f t="shared" si="15"/>
        <v>5.18 Equipment reproducing sounds and images</v>
      </c>
      <c r="BY53" s="3" t="s">
        <v>982</v>
      </c>
      <c r="BZ53" s="3" t="s">
        <v>1311</v>
      </c>
      <c r="CA53" s="3" t="s">
        <v>904</v>
      </c>
      <c r="CB53" s="35" t="s">
        <v>1249</v>
      </c>
      <c r="CC53" s="33" t="s">
        <v>1249</v>
      </c>
      <c r="CV53" s="21"/>
      <c r="CZ53" s="58"/>
      <c r="DA53" s="59"/>
      <c r="DB53" s="15"/>
      <c r="DF53" s="58"/>
      <c r="DG53" s="59"/>
      <c r="DH53" s="15"/>
      <c r="DL53" s="58"/>
      <c r="DM53" s="59"/>
      <c r="DN53" s="15"/>
      <c r="DR53" s="58"/>
      <c r="DS53" s="59"/>
      <c r="DT53" s="15"/>
      <c r="DX53" s="58"/>
      <c r="DY53" s="59"/>
    </row>
    <row r="54" spans="1:129">
      <c r="A54" s="16">
        <v>53</v>
      </c>
      <c r="M54" s="21"/>
      <c r="Q54" s="21"/>
      <c r="U54" s="21"/>
      <c r="Y54" s="21" t="str">
        <f t="shared" si="12"/>
        <v xml:space="preserve"> 245-P-zinc-air</v>
      </c>
      <c r="AB54" s="3" t="s">
        <v>427</v>
      </c>
      <c r="AC54" s="18" t="s">
        <v>783</v>
      </c>
      <c r="AD54" s="18"/>
      <c r="AU54" s="3" t="s">
        <v>170</v>
      </c>
      <c r="BX54" s="21" t="str">
        <f t="shared" si="15"/>
        <v>5.19 Electrical and electronic toys</v>
      </c>
      <c r="BY54" s="3" t="s">
        <v>983</v>
      </c>
      <c r="BZ54" s="3" t="s">
        <v>1312</v>
      </c>
      <c r="CA54" s="3" t="s">
        <v>905</v>
      </c>
      <c r="CB54" s="35" t="s">
        <v>1250</v>
      </c>
      <c r="CC54" s="33" t="s">
        <v>1250</v>
      </c>
      <c r="CV54" s="21"/>
      <c r="CZ54" s="58"/>
      <c r="DA54" s="59"/>
      <c r="DB54" s="15"/>
      <c r="DF54" s="58"/>
      <c r="DG54" s="59"/>
      <c r="DH54" s="15"/>
      <c r="DL54" s="58"/>
      <c r="DM54" s="59"/>
      <c r="DN54" s="15"/>
      <c r="DR54" s="58"/>
      <c r="DS54" s="59"/>
      <c r="DT54" s="15"/>
      <c r="DX54" s="58"/>
      <c r="DY54" s="59"/>
    </row>
    <row r="55" spans="1:129">
      <c r="A55" s="16">
        <v>54</v>
      </c>
      <c r="M55" s="21"/>
      <c r="Q55" s="21"/>
      <c r="U55" s="21"/>
      <c r="Y55" s="21" t="str">
        <f t="shared" si="12"/>
        <v xml:space="preserve"> 246-P-Lithium</v>
      </c>
      <c r="AB55" s="3" t="s">
        <v>428</v>
      </c>
      <c r="AC55" s="18" t="s">
        <v>428</v>
      </c>
      <c r="AD55" s="18"/>
      <c r="AU55" s="3" t="s">
        <v>171</v>
      </c>
      <c r="BX55" s="21" t="str">
        <f t="shared" si="15"/>
        <v>5.20 Sport Equipments and Electrical and electronic toys</v>
      </c>
      <c r="BY55" s="3" t="s">
        <v>984</v>
      </c>
      <c r="BZ55" s="3" t="s">
        <v>1313</v>
      </c>
      <c r="CA55" s="3" t="s">
        <v>906</v>
      </c>
      <c r="CB55" s="35" t="s">
        <v>1251</v>
      </c>
      <c r="CC55" s="33" t="s">
        <v>1251</v>
      </c>
      <c r="CV55" s="21"/>
      <c r="CZ55" s="58"/>
      <c r="DA55" s="59"/>
      <c r="DB55" s="15"/>
      <c r="DF55" s="58"/>
      <c r="DG55" s="59"/>
      <c r="DH55" s="15"/>
      <c r="DL55" s="58"/>
      <c r="DM55" s="59"/>
      <c r="DN55" s="15"/>
      <c r="DR55" s="58"/>
      <c r="DS55" s="59"/>
      <c r="DT55" s="15"/>
      <c r="DX55" s="58"/>
      <c r="DY55" s="59"/>
    </row>
    <row r="56" spans="1:129">
      <c r="A56" s="16">
        <v>55</v>
      </c>
      <c r="M56" s="21"/>
      <c r="Q56" s="21"/>
      <c r="U56" s="21"/>
      <c r="Y56" s="21" t="str">
        <f t="shared" si="12"/>
        <v xml:space="preserve"> 247-S-Lithium-ion/lithium-polymer</v>
      </c>
      <c r="AB56" s="3" t="s">
        <v>429</v>
      </c>
      <c r="AC56" s="18" t="s">
        <v>784</v>
      </c>
      <c r="AD56" s="18"/>
      <c r="AU56" s="3" t="s">
        <v>172</v>
      </c>
      <c r="BX56" s="21" t="str">
        <f t="shared" si="15"/>
        <v>5.21 Smoke detectors, termostats and small monitoring and controls instruments, small MD</v>
      </c>
      <c r="BY56" s="3" t="s">
        <v>985</v>
      </c>
      <c r="BZ56" s="3" t="s">
        <v>1314</v>
      </c>
      <c r="CA56" s="3" t="s">
        <v>907</v>
      </c>
      <c r="CB56" s="35" t="s">
        <v>1252</v>
      </c>
      <c r="CC56" s="33" t="s">
        <v>1252</v>
      </c>
      <c r="CV56" s="21"/>
      <c r="CZ56" s="58"/>
      <c r="DA56" s="59"/>
      <c r="DB56" s="15"/>
      <c r="DF56" s="58"/>
      <c r="DG56" s="59"/>
      <c r="DH56" s="15"/>
      <c r="DL56" s="58"/>
      <c r="DM56" s="59"/>
      <c r="DN56" s="15"/>
      <c r="DR56" s="58"/>
      <c r="DS56" s="59"/>
      <c r="DT56" s="15"/>
      <c r="DX56" s="58"/>
      <c r="DY56" s="59"/>
    </row>
    <row r="57" spans="1:129">
      <c r="A57" s="16">
        <v>56</v>
      </c>
      <c r="M57" s="21"/>
      <c r="Q57" s="21"/>
      <c r="U57" s="21"/>
      <c r="Y57" s="21" t="str">
        <f t="shared" si="12"/>
        <v xml:space="preserve"> 248-S-nickel-metal hydride</v>
      </c>
      <c r="AB57" s="3" t="s">
        <v>430</v>
      </c>
      <c r="AC57" s="18" t="s">
        <v>785</v>
      </c>
      <c r="AD57" s="18"/>
      <c r="AU57" s="3" t="s">
        <v>173</v>
      </c>
      <c r="BX57" s="21" t="str">
        <f t="shared" si="15"/>
        <v>5.22 Small Electrical and electronic tools</v>
      </c>
      <c r="BY57" s="3" t="s">
        <v>986</v>
      </c>
      <c r="BZ57" s="3" t="s">
        <v>1315</v>
      </c>
      <c r="CA57" s="3" t="s">
        <v>908</v>
      </c>
      <c r="CB57" s="35" t="s">
        <v>1253</v>
      </c>
      <c r="CC57" s="33" t="s">
        <v>1253</v>
      </c>
      <c r="CV57" s="21"/>
      <c r="CZ57" s="58"/>
      <c r="DA57" s="59"/>
      <c r="DB57" s="15"/>
      <c r="DF57" s="58"/>
      <c r="DG57" s="59"/>
      <c r="DH57" s="15"/>
      <c r="DL57" s="58"/>
      <c r="DM57" s="59"/>
      <c r="DN57" s="15"/>
      <c r="DR57" s="58"/>
      <c r="DS57" s="59"/>
      <c r="DT57" s="15"/>
      <c r="DX57" s="58"/>
      <c r="DY57" s="59"/>
    </row>
    <row r="58" spans="1:129">
      <c r="A58" s="16">
        <v>57</v>
      </c>
      <c r="M58" s="21"/>
      <c r="Q58" s="21"/>
      <c r="U58" s="21"/>
      <c r="Y58" s="21" t="str">
        <f t="shared" si="12"/>
        <v xml:space="preserve"> 249-S-small lead</v>
      </c>
      <c r="AB58" s="3" t="s">
        <v>431</v>
      </c>
      <c r="AC58" s="18" t="s">
        <v>786</v>
      </c>
      <c r="AD58" s="18"/>
      <c r="AU58" s="3" t="s">
        <v>174</v>
      </c>
      <c r="BX58" s="21" t="str">
        <f t="shared" si="15"/>
        <v>5.24 cooking appliances, electric heaters, electric hot plates, electric heating appliances, fryers, blenders, electric coffee grinders and equipment to open or seal containers or packages, hair dryers, electric toothbrushes, electric razors, massage appliances and other treatments of the body, other cleaning equipment as well as other small equipment</v>
      </c>
      <c r="BY58" s="3" t="s">
        <v>987</v>
      </c>
      <c r="BZ58" s="3" t="s">
        <v>1316</v>
      </c>
      <c r="CA58" s="3" t="s">
        <v>909</v>
      </c>
      <c r="CB58" s="35" t="s">
        <v>1254</v>
      </c>
      <c r="CC58" s="33" t="s">
        <v>1254</v>
      </c>
      <c r="CV58" s="21"/>
      <c r="CZ58" s="58"/>
      <c r="DA58" s="59"/>
      <c r="DB58" s="15"/>
      <c r="DF58" s="58"/>
      <c r="DG58" s="59"/>
      <c r="DH58" s="15"/>
      <c r="DL58" s="58"/>
      <c r="DM58" s="59"/>
      <c r="DN58" s="15"/>
      <c r="DR58" s="58"/>
      <c r="DS58" s="59"/>
      <c r="DT58" s="15"/>
      <c r="DX58" s="58"/>
      <c r="DY58" s="59"/>
    </row>
    <row r="59" spans="1:129">
      <c r="A59" s="16">
        <v>58</v>
      </c>
      <c r="M59" s="21"/>
      <c r="Q59" s="21"/>
      <c r="U59" s="21"/>
      <c r="Y59" s="21" t="str">
        <f t="shared" si="12"/>
        <v xml:space="preserve"> 250-S-nickel-cadmium</v>
      </c>
      <c r="AB59" s="3" t="s">
        <v>432</v>
      </c>
      <c r="AC59" s="18" t="s">
        <v>787</v>
      </c>
      <c r="AD59" s="18"/>
      <c r="AU59" s="3" t="s">
        <v>175</v>
      </c>
      <c r="BX59" s="21" t="str">
        <f t="shared" si="15"/>
        <v>5.23 Small equipment with integrated photovoltaic panels</v>
      </c>
      <c r="BY59" s="24" t="s">
        <v>1015</v>
      </c>
      <c r="BZ59" s="3" t="s">
        <v>1317</v>
      </c>
      <c r="CA59" s="3" t="s">
        <v>910</v>
      </c>
      <c r="CB59" s="35" t="s">
        <v>1255</v>
      </c>
      <c r="CC59" s="33" t="s">
        <v>1255</v>
      </c>
      <c r="CV59" s="21"/>
      <c r="CW59" s="61"/>
      <c r="CZ59" s="58"/>
      <c r="DA59" s="59"/>
      <c r="DB59" s="15"/>
      <c r="DC59" s="61"/>
      <c r="DF59" s="58"/>
      <c r="DG59" s="59"/>
      <c r="DH59" s="15"/>
      <c r="DI59" s="61"/>
      <c r="DL59" s="58"/>
      <c r="DM59" s="59"/>
      <c r="DN59" s="15"/>
      <c r="DO59" s="61"/>
      <c r="DR59" s="58"/>
      <c r="DS59" s="59"/>
      <c r="DT59" s="15"/>
      <c r="DU59" s="61"/>
      <c r="DX59" s="58"/>
      <c r="DY59" s="59"/>
    </row>
    <row r="60" spans="1:129">
      <c r="A60" s="16">
        <v>59</v>
      </c>
      <c r="M60" s="21"/>
      <c r="Q60" s="21"/>
      <c r="U60" s="21"/>
      <c r="Y60" s="21" t="str">
        <f t="shared" si="12"/>
        <v xml:space="preserve"> 251-P-zinc-carbon</v>
      </c>
      <c r="AB60" s="3" t="s">
        <v>433</v>
      </c>
      <c r="AC60" s="18" t="s">
        <v>788</v>
      </c>
      <c r="AD60" s="18"/>
      <c r="AU60" s="3" t="s">
        <v>176</v>
      </c>
      <c r="BX60" s="21" t="str">
        <f t="shared" si="15"/>
        <v>6.1 Mobile phones</v>
      </c>
      <c r="BY60" s="3" t="s">
        <v>988</v>
      </c>
      <c r="BZ60" s="3" t="s">
        <v>1318</v>
      </c>
      <c r="CA60" s="3" t="s">
        <v>911</v>
      </c>
      <c r="CB60" s="35" t="s">
        <v>1256</v>
      </c>
      <c r="CC60" s="33" t="s">
        <v>1256</v>
      </c>
      <c r="CV60" s="21"/>
      <c r="CZ60" s="58"/>
      <c r="DA60" s="59"/>
      <c r="DB60" s="15"/>
      <c r="DF60" s="58"/>
      <c r="DG60" s="59"/>
      <c r="DH60" s="15"/>
      <c r="DL60" s="58"/>
      <c r="DM60" s="59"/>
      <c r="DN60" s="15"/>
      <c r="DR60" s="58"/>
      <c r="DS60" s="59"/>
      <c r="DT60" s="15"/>
      <c r="DX60" s="58"/>
      <c r="DY60" s="59"/>
    </row>
    <row r="61" spans="1:129">
      <c r="A61" s="16">
        <v>60</v>
      </c>
      <c r="M61" s="21"/>
      <c r="Q61" s="21"/>
      <c r="U61" s="21"/>
      <c r="Y61" s="21" t="str">
        <f t="shared" si="12"/>
        <v xml:space="preserve"> 252-P-alcaline-manganese /nickel-zinc </v>
      </c>
      <c r="AB61" s="3" t="s">
        <v>434</v>
      </c>
      <c r="AC61" s="18" t="s">
        <v>789</v>
      </c>
      <c r="AD61" s="18"/>
      <c r="AU61" s="3" t="s">
        <v>177</v>
      </c>
      <c r="BX61" s="21" t="str">
        <f t="shared" si="15"/>
        <v>6.2 GPS and navigation equipment</v>
      </c>
      <c r="BY61" s="3" t="s">
        <v>989</v>
      </c>
      <c r="BZ61" s="3" t="s">
        <v>1319</v>
      </c>
      <c r="CA61" s="3" t="s">
        <v>912</v>
      </c>
      <c r="CB61" s="35" t="s">
        <v>1257</v>
      </c>
      <c r="CC61" s="33" t="s">
        <v>1257</v>
      </c>
      <c r="CV61" s="21"/>
      <c r="CZ61" s="58"/>
      <c r="DA61" s="59"/>
      <c r="DB61" s="15"/>
      <c r="DF61" s="58"/>
      <c r="DG61" s="59"/>
      <c r="DH61" s="15"/>
      <c r="DL61" s="58"/>
      <c r="DM61" s="59"/>
      <c r="DN61" s="15"/>
      <c r="DR61" s="58"/>
      <c r="DS61" s="59"/>
      <c r="DT61" s="15"/>
      <c r="DX61" s="58"/>
      <c r="DY61" s="59"/>
    </row>
    <row r="62" spans="1:129">
      <c r="A62" s="16">
        <v>61</v>
      </c>
      <c r="M62" s="21"/>
      <c r="Q62" s="21"/>
      <c r="U62" s="21"/>
      <c r="Y62" s="21" t="str">
        <f t="shared" si="12"/>
        <v xml:space="preserve"> 253-P-zinc-air</v>
      </c>
      <c r="AB62" s="3" t="s">
        <v>435</v>
      </c>
      <c r="AC62" s="18" t="s">
        <v>790</v>
      </c>
      <c r="AD62" s="18"/>
      <c r="AU62" s="3" t="s">
        <v>178</v>
      </c>
      <c r="BX62" s="21" t="str">
        <f t="shared" si="15"/>
        <v>6.3 Pocket calculators</v>
      </c>
      <c r="BY62" s="3" t="s">
        <v>990</v>
      </c>
      <c r="BZ62" s="3" t="s">
        <v>1320</v>
      </c>
      <c r="CA62" s="3" t="s">
        <v>913</v>
      </c>
      <c r="CB62" s="35" t="s">
        <v>1258</v>
      </c>
      <c r="CC62" s="33" t="s">
        <v>1258</v>
      </c>
      <c r="CV62" s="21"/>
      <c r="CZ62" s="58"/>
      <c r="DA62" s="59"/>
      <c r="DB62" s="15"/>
      <c r="DF62" s="58"/>
      <c r="DG62" s="59"/>
      <c r="DH62" s="15"/>
      <c r="DL62" s="58"/>
      <c r="DM62" s="59"/>
      <c r="DN62" s="15"/>
      <c r="DR62" s="58"/>
      <c r="DS62" s="59"/>
      <c r="DT62" s="15"/>
      <c r="DX62" s="58"/>
      <c r="DY62" s="59"/>
    </row>
    <row r="63" spans="1:129">
      <c r="A63" s="16">
        <v>62</v>
      </c>
      <c r="M63" s="21"/>
      <c r="Q63" s="21"/>
      <c r="U63" s="21"/>
      <c r="Y63" s="21" t="str">
        <f t="shared" si="12"/>
        <v xml:space="preserve"> 254-P-Lithium</v>
      </c>
      <c r="AB63" s="3" t="s">
        <v>436</v>
      </c>
      <c r="AC63" s="18" t="s">
        <v>436</v>
      </c>
      <c r="AD63" s="18"/>
      <c r="AU63" s="3" t="s">
        <v>179</v>
      </c>
      <c r="BX63" s="21" t="str">
        <f t="shared" si="15"/>
        <v>6.4 Ruters</v>
      </c>
      <c r="BY63" s="3" t="s">
        <v>991</v>
      </c>
      <c r="BZ63" s="3" t="s">
        <v>1321</v>
      </c>
      <c r="CA63" s="3" t="s">
        <v>914</v>
      </c>
      <c r="CB63" s="35" t="s">
        <v>1259</v>
      </c>
      <c r="CC63" s="33" t="s">
        <v>1259</v>
      </c>
      <c r="CV63" s="21"/>
      <c r="CZ63" s="58"/>
      <c r="DA63" s="59"/>
      <c r="DB63" s="15"/>
      <c r="DF63" s="58"/>
      <c r="DG63" s="59"/>
      <c r="DH63" s="15"/>
      <c r="DL63" s="58"/>
      <c r="DM63" s="59"/>
      <c r="DN63" s="15"/>
      <c r="DR63" s="58"/>
      <c r="DS63" s="59"/>
      <c r="DT63" s="15"/>
      <c r="DX63" s="58"/>
      <c r="DY63" s="59"/>
    </row>
    <row r="64" spans="1:129">
      <c r="A64" s="16">
        <v>63</v>
      </c>
      <c r="M64" s="21"/>
      <c r="Q64" s="21"/>
      <c r="U64" s="21"/>
      <c r="Y64" s="21" t="str">
        <f t="shared" si="12"/>
        <v xml:space="preserve"> 255-S-Lithium-ion/lithium-polymer</v>
      </c>
      <c r="AB64" s="3" t="s">
        <v>437</v>
      </c>
      <c r="AC64" s="18" t="s">
        <v>791</v>
      </c>
      <c r="AD64" s="18"/>
      <c r="AU64" s="3" t="s">
        <v>180</v>
      </c>
      <c r="BX64" s="21" t="str">
        <f t="shared" si="15"/>
        <v>6.5 Personal computers</v>
      </c>
      <c r="BY64" s="3" t="s">
        <v>992</v>
      </c>
      <c r="BZ64" s="3" t="s">
        <v>1322</v>
      </c>
      <c r="CA64" s="3" t="s">
        <v>915</v>
      </c>
      <c r="CB64" s="35" t="s">
        <v>1260</v>
      </c>
      <c r="CC64" s="33" t="s">
        <v>1260</v>
      </c>
      <c r="CV64" s="21"/>
      <c r="CZ64" s="58"/>
      <c r="DA64" s="59"/>
      <c r="DB64" s="15"/>
      <c r="DF64" s="58"/>
      <c r="DG64" s="59"/>
      <c r="DH64" s="15"/>
      <c r="DL64" s="58"/>
      <c r="DM64" s="59"/>
      <c r="DN64" s="15"/>
      <c r="DR64" s="58"/>
      <c r="DS64" s="59"/>
      <c r="DT64" s="15"/>
      <c r="DX64" s="58"/>
      <c r="DY64" s="59"/>
    </row>
    <row r="65" spans="1:129">
      <c r="A65" s="16">
        <v>64</v>
      </c>
      <c r="M65" s="21"/>
      <c r="Q65" s="21"/>
      <c r="U65" s="21"/>
      <c r="Y65" s="21" t="str">
        <f t="shared" si="12"/>
        <v xml:space="preserve"> 256-S-nickel-metal hydride</v>
      </c>
      <c r="AB65" s="3" t="s">
        <v>438</v>
      </c>
      <c r="AC65" s="18" t="s">
        <v>792</v>
      </c>
      <c r="AD65" s="18"/>
      <c r="AU65" s="3" t="s">
        <v>181</v>
      </c>
      <c r="BX65" s="21" t="str">
        <f t="shared" si="15"/>
        <v>6.6 Printers</v>
      </c>
      <c r="BY65" s="3" t="s">
        <v>993</v>
      </c>
      <c r="BZ65" s="3" t="s">
        <v>1323</v>
      </c>
      <c r="CA65" s="3" t="s">
        <v>916</v>
      </c>
      <c r="CB65" s="35" t="s">
        <v>1261</v>
      </c>
      <c r="CC65" s="33" t="s">
        <v>1261</v>
      </c>
      <c r="CV65" s="21"/>
      <c r="CZ65" s="58"/>
      <c r="DA65" s="59"/>
      <c r="DB65" s="15"/>
      <c r="DF65" s="58"/>
      <c r="DG65" s="59"/>
      <c r="DH65" s="15"/>
      <c r="DL65" s="58"/>
      <c r="DM65" s="59"/>
      <c r="DN65" s="15"/>
      <c r="DR65" s="58"/>
      <c r="DS65" s="59"/>
      <c r="DT65" s="15"/>
      <c r="DX65" s="58"/>
      <c r="DY65" s="59"/>
    </row>
    <row r="66" spans="1:129">
      <c r="A66" s="16">
        <v>65</v>
      </c>
      <c r="M66" s="21"/>
      <c r="Q66" s="21"/>
      <c r="U66" s="21"/>
      <c r="Y66" s="21" t="str">
        <f t="shared" si="12"/>
        <v xml:space="preserve"> 257-S-small lead</v>
      </c>
      <c r="AB66" s="3" t="s">
        <v>439</v>
      </c>
      <c r="AC66" s="18" t="s">
        <v>793</v>
      </c>
      <c r="AD66" s="18"/>
      <c r="AU66" s="3" t="s">
        <v>182</v>
      </c>
      <c r="BX66" s="21" t="str">
        <f t="shared" si="15"/>
        <v>6.7 Phones</v>
      </c>
      <c r="BY66" s="3" t="s">
        <v>994</v>
      </c>
      <c r="BZ66" s="3" t="s">
        <v>1324</v>
      </c>
      <c r="CA66" s="3" t="s">
        <v>917</v>
      </c>
      <c r="CB66" s="36" t="s">
        <v>1262</v>
      </c>
      <c r="CC66" s="34" t="s">
        <v>1262</v>
      </c>
      <c r="CV66" s="21"/>
      <c r="CZ66" s="62"/>
      <c r="DA66" s="63"/>
      <c r="DB66" s="15"/>
      <c r="DF66" s="62"/>
      <c r="DG66" s="63"/>
      <c r="DH66" s="15"/>
      <c r="DL66" s="62"/>
      <c r="DM66" s="63"/>
      <c r="DN66" s="15"/>
      <c r="DR66" s="62"/>
      <c r="DS66" s="63"/>
      <c r="DT66" s="15"/>
      <c r="DX66" s="62"/>
      <c r="DY66" s="63"/>
    </row>
    <row r="67" spans="1:129">
      <c r="A67" s="16">
        <v>66</v>
      </c>
      <c r="M67" s="21"/>
      <c r="Q67" s="21"/>
      <c r="U67" s="21"/>
      <c r="Y67" s="21" t="str">
        <f t="shared" ref="Y67:Y85" si="16">IF(Y$1=Z$1,Z67,IF(Y$1=AA$1,AA67,IF(Y$1=AB$1,AB67,IF($Y$1=$AC$1,AC67,IF($Y$1=$AD$1,AD67,"")))))</f>
        <v xml:space="preserve"> 258-S-nickel-cadmium</v>
      </c>
      <c r="AB67" s="3" t="s">
        <v>440</v>
      </c>
      <c r="AC67" s="18" t="s">
        <v>794</v>
      </c>
      <c r="AD67" s="18"/>
      <c r="AU67" s="3" t="s">
        <v>183</v>
      </c>
      <c r="BX67" s="21" t="str">
        <f t="shared" ref="BX67:BX86" si="17">IF(BX$1=BY$1,BY67,IF(BX$1=BZ$1,BZ67,IF(BX$1=CA$1,CA67,IF($Y$1=$AI$1,CB67,IF($Y$1=$AJ$1,CC67,"")))))</f>
        <v xml:space="preserve">
6.8 electronic diaries, electric and electronic typewriters, other products and equipment for collecting, storing, processing, presenting or communicating information by electronic means, fax, telex, public pay telephones, answering machines or other products or equipment for transmitting sound, images or other information by telecommunication as well as other small IT and telecommunication equipment</v>
      </c>
      <c r="BY67" s="3" t="s">
        <v>995</v>
      </c>
      <c r="BZ67" s="3" t="s">
        <v>1325</v>
      </c>
      <c r="CA67" s="3" t="s">
        <v>918</v>
      </c>
      <c r="CB67" s="35" t="s">
        <v>1263</v>
      </c>
      <c r="CC67" s="33" t="s">
        <v>1263</v>
      </c>
      <c r="CV67" s="21"/>
      <c r="CZ67" s="58"/>
      <c r="DA67" s="59"/>
      <c r="DB67" s="15"/>
      <c r="DF67" s="58"/>
      <c r="DG67" s="59"/>
      <c r="DH67" s="15"/>
      <c r="DL67" s="58"/>
      <c r="DM67" s="59"/>
      <c r="DN67" s="15"/>
      <c r="DR67" s="58"/>
      <c r="DS67" s="59"/>
      <c r="DT67" s="15"/>
      <c r="DX67" s="58"/>
      <c r="DY67" s="59"/>
    </row>
    <row r="68" spans="1:129">
      <c r="A68" s="16">
        <v>67</v>
      </c>
      <c r="M68" s="21"/>
      <c r="Q68" s="21"/>
      <c r="U68" s="21"/>
      <c r="Y68" s="21" t="str">
        <f t="shared" si="16"/>
        <v xml:space="preserve"> 259-P-zinc-carbon</v>
      </c>
      <c r="AB68" s="3" t="s">
        <v>441</v>
      </c>
      <c r="AC68" s="18" t="s">
        <v>795</v>
      </c>
      <c r="AD68" s="18"/>
      <c r="AU68" s="3" t="s">
        <v>184</v>
      </c>
      <c r="BX68" s="21">
        <f t="shared" si="17"/>
        <v>0</v>
      </c>
      <c r="BY68" s="3" t="s">
        <v>996</v>
      </c>
      <c r="CA68" s="3" t="s">
        <v>919</v>
      </c>
      <c r="CV68" s="21"/>
      <c r="DB68" s="15"/>
      <c r="DH68" s="15"/>
      <c r="DN68" s="15"/>
      <c r="DT68" s="15"/>
    </row>
    <row r="69" spans="1:129">
      <c r="A69" s="16">
        <v>68</v>
      </c>
      <c r="M69" s="21"/>
      <c r="Q69" s="21"/>
      <c r="U69" s="21"/>
      <c r="Y69" s="21" t="str">
        <f t="shared" si="16"/>
        <v xml:space="preserve"> 260-P-alcaline-manganese /nickel-zinc </v>
      </c>
      <c r="AB69" s="3" t="s">
        <v>442</v>
      </c>
      <c r="AC69" s="18" t="s">
        <v>796</v>
      </c>
      <c r="AD69" s="18"/>
      <c r="AU69" s="3" t="s">
        <v>185</v>
      </c>
      <c r="BX69" s="21">
        <f t="shared" si="17"/>
        <v>0</v>
      </c>
      <c r="BY69" s="3" t="s">
        <v>997</v>
      </c>
      <c r="CA69" s="3" t="s">
        <v>920</v>
      </c>
      <c r="CV69" s="21"/>
      <c r="DB69" s="15"/>
      <c r="DH69" s="15"/>
      <c r="DN69" s="15"/>
      <c r="DT69" s="15"/>
    </row>
    <row r="70" spans="1:129">
      <c r="A70" s="16">
        <v>69</v>
      </c>
      <c r="M70" s="21"/>
      <c r="Q70" s="21"/>
      <c r="U70" s="21"/>
      <c r="Y70" s="21" t="str">
        <f t="shared" si="16"/>
        <v xml:space="preserve"> 261-P-zinc-air</v>
      </c>
      <c r="AB70" s="3" t="s">
        <v>443</v>
      </c>
      <c r="AC70" s="18" t="s">
        <v>797</v>
      </c>
      <c r="AD70" s="18"/>
      <c r="AU70" s="3" t="s">
        <v>186</v>
      </c>
      <c r="BX70" s="21">
        <f t="shared" si="17"/>
        <v>0</v>
      </c>
      <c r="BY70" s="3" t="s">
        <v>998</v>
      </c>
      <c r="CA70" s="3" t="s">
        <v>921</v>
      </c>
      <c r="CV70" s="21"/>
      <c r="DB70" s="15"/>
      <c r="DH70" s="15"/>
      <c r="DN70" s="15"/>
      <c r="DT70" s="15"/>
    </row>
    <row r="71" spans="1:129">
      <c r="A71" s="16">
        <v>70</v>
      </c>
      <c r="M71" s="21"/>
      <c r="Q71" s="21"/>
      <c r="U71" s="21"/>
      <c r="Y71" s="21" t="str">
        <f t="shared" si="16"/>
        <v xml:space="preserve"> 262-P-Lithium</v>
      </c>
      <c r="AB71" s="3" t="s">
        <v>444</v>
      </c>
      <c r="AC71" s="18" t="s">
        <v>444</v>
      </c>
      <c r="AD71" s="18"/>
      <c r="AU71" s="3" t="s">
        <v>187</v>
      </c>
      <c r="BX71" s="21">
        <f t="shared" si="17"/>
        <v>0</v>
      </c>
      <c r="BY71" s="3" t="s">
        <v>999</v>
      </c>
      <c r="CA71" s="3" t="s">
        <v>922</v>
      </c>
      <c r="CV71" s="21"/>
      <c r="DB71" s="15"/>
      <c r="DH71" s="15"/>
      <c r="DN71" s="15"/>
      <c r="DT71" s="15"/>
    </row>
    <row r="72" spans="1:129">
      <c r="A72" s="16">
        <v>71</v>
      </c>
      <c r="M72" s="21"/>
      <c r="Q72" s="21"/>
      <c r="U72" s="21"/>
      <c r="Y72" s="21" t="str">
        <f t="shared" si="16"/>
        <v xml:space="preserve"> 263-S-Lithium-ion/lithium-polymer</v>
      </c>
      <c r="AB72" s="3" t="s">
        <v>445</v>
      </c>
      <c r="AC72" s="18" t="s">
        <v>798</v>
      </c>
      <c r="AD72" s="18"/>
      <c r="AU72" s="3" t="s">
        <v>188</v>
      </c>
      <c r="BX72" s="21">
        <f t="shared" si="17"/>
        <v>0</v>
      </c>
      <c r="BY72" s="3" t="s">
        <v>1000</v>
      </c>
      <c r="CA72" s="3" t="s">
        <v>923</v>
      </c>
      <c r="CV72" s="21"/>
      <c r="DB72" s="15"/>
      <c r="DH72" s="15"/>
      <c r="DN72" s="15"/>
      <c r="DT72" s="15"/>
    </row>
    <row r="73" spans="1:129">
      <c r="A73" s="16">
        <v>72</v>
      </c>
      <c r="M73" s="21"/>
      <c r="Q73" s="21"/>
      <c r="U73" s="21"/>
      <c r="Y73" s="21" t="str">
        <f t="shared" si="16"/>
        <v xml:space="preserve"> 264-S-nickel-metal hydride</v>
      </c>
      <c r="AB73" s="3" t="s">
        <v>446</v>
      </c>
      <c r="AC73" s="18" t="s">
        <v>799</v>
      </c>
      <c r="AD73" s="18"/>
      <c r="AU73" s="3" t="s">
        <v>189</v>
      </c>
      <c r="BX73" s="21">
        <f t="shared" si="17"/>
        <v>0</v>
      </c>
      <c r="BY73" s="3" t="s">
        <v>1001</v>
      </c>
      <c r="CA73" s="3" t="s">
        <v>924</v>
      </c>
      <c r="CV73" s="21"/>
      <c r="DB73" s="15"/>
      <c r="DH73" s="15"/>
      <c r="DN73" s="15"/>
      <c r="DT73" s="15"/>
    </row>
    <row r="74" spans="1:129">
      <c r="A74" s="16">
        <v>73</v>
      </c>
      <c r="M74" s="21"/>
      <c r="Q74" s="21"/>
      <c r="U74" s="21"/>
      <c r="Y74" s="21" t="str">
        <f t="shared" si="16"/>
        <v xml:space="preserve"> 265-S-small lead</v>
      </c>
      <c r="AB74" s="3" t="s">
        <v>447</v>
      </c>
      <c r="AC74" s="18" t="s">
        <v>800</v>
      </c>
      <c r="AD74" s="18"/>
      <c r="AU74" s="3" t="s">
        <v>190</v>
      </c>
      <c r="BX74" s="21">
        <f t="shared" si="17"/>
        <v>0</v>
      </c>
      <c r="BY74" s="3" t="s">
        <v>1002</v>
      </c>
      <c r="CA74" s="3" t="s">
        <v>925</v>
      </c>
      <c r="CV74" s="21"/>
      <c r="DB74" s="15"/>
      <c r="DH74" s="15"/>
      <c r="DN74" s="15"/>
      <c r="DT74" s="15"/>
    </row>
    <row r="75" spans="1:129">
      <c r="A75" s="16">
        <v>74</v>
      </c>
      <c r="M75" s="21"/>
      <c r="Q75" s="21"/>
      <c r="U75" s="21"/>
      <c r="Y75" s="21" t="str">
        <f t="shared" si="16"/>
        <v xml:space="preserve"> 266-S-nickel-cadmium</v>
      </c>
      <c r="AB75" s="3" t="s">
        <v>448</v>
      </c>
      <c r="AC75" s="18" t="s">
        <v>801</v>
      </c>
      <c r="AD75" s="18"/>
      <c r="AU75" s="3" t="s">
        <v>191</v>
      </c>
      <c r="BX75" s="21">
        <f t="shared" si="17"/>
        <v>0</v>
      </c>
      <c r="BY75" s="3" t="s">
        <v>1003</v>
      </c>
      <c r="CA75" s="3" t="s">
        <v>926</v>
      </c>
      <c r="CV75" s="21"/>
      <c r="DB75" s="15"/>
      <c r="DH75" s="15"/>
      <c r="DN75" s="15"/>
      <c r="DT75" s="15"/>
    </row>
    <row r="76" spans="1:129">
      <c r="A76" s="16">
        <v>75</v>
      </c>
      <c r="M76" s="21"/>
      <c r="Q76" s="21"/>
      <c r="U76" s="21"/>
      <c r="Y76" s="21" t="str">
        <f t="shared" si="16"/>
        <v xml:space="preserve"> 268-P-Silberoxid</v>
      </c>
      <c r="AB76" s="3" t="s">
        <v>449</v>
      </c>
      <c r="AC76" s="18" t="s">
        <v>449</v>
      </c>
      <c r="AD76" s="18"/>
      <c r="AU76" s="3" t="s">
        <v>192</v>
      </c>
      <c r="BX76" s="21">
        <f t="shared" si="17"/>
        <v>0</v>
      </c>
      <c r="BY76" s="3" t="s">
        <v>1004</v>
      </c>
      <c r="CA76" s="3" t="s">
        <v>927</v>
      </c>
      <c r="CV76" s="21"/>
      <c r="DB76" s="15"/>
      <c r="DH76" s="15"/>
      <c r="DN76" s="15"/>
      <c r="DT76" s="15"/>
    </row>
    <row r="77" spans="1:129">
      <c r="A77" s="16">
        <v>76</v>
      </c>
      <c r="M77" s="21"/>
      <c r="Q77" s="21"/>
      <c r="U77" s="21"/>
      <c r="Y77" s="21" t="str">
        <f t="shared" si="16"/>
        <v xml:space="preserve"> 269-P-alcaline-manganese</v>
      </c>
      <c r="AB77" s="3" t="s">
        <v>450</v>
      </c>
      <c r="AC77" s="18" t="s">
        <v>802</v>
      </c>
      <c r="AD77" s="18"/>
      <c r="AU77" s="3" t="s">
        <v>193</v>
      </c>
      <c r="BX77" s="21">
        <f t="shared" si="17"/>
        <v>0</v>
      </c>
      <c r="BY77" s="3" t="s">
        <v>1005</v>
      </c>
      <c r="CA77" s="3" t="s">
        <v>928</v>
      </c>
      <c r="CV77" s="21"/>
      <c r="DB77" s="15"/>
      <c r="DH77" s="15"/>
      <c r="DN77" s="15"/>
      <c r="DT77" s="15"/>
    </row>
    <row r="78" spans="1:129">
      <c r="A78" s="16">
        <v>77</v>
      </c>
      <c r="M78" s="21"/>
      <c r="Q78" s="21"/>
      <c r="U78" s="21"/>
      <c r="Y78" s="21" t="str">
        <f t="shared" si="16"/>
        <v xml:space="preserve"> 270-P-zinc-air</v>
      </c>
      <c r="AB78" s="3" t="s">
        <v>451</v>
      </c>
      <c r="AC78" s="18" t="s">
        <v>803</v>
      </c>
      <c r="AD78" s="18"/>
      <c r="AU78" s="3" t="s">
        <v>194</v>
      </c>
      <c r="BX78" s="21">
        <f t="shared" si="17"/>
        <v>0</v>
      </c>
      <c r="BY78" s="3" t="s">
        <v>1006</v>
      </c>
      <c r="CA78" s="3" t="s">
        <v>929</v>
      </c>
      <c r="CV78" s="21"/>
      <c r="DB78" s="15"/>
      <c r="DH78" s="15"/>
      <c r="DN78" s="15"/>
      <c r="DT78" s="15"/>
    </row>
    <row r="79" spans="1:129">
      <c r="A79" s="16">
        <v>78</v>
      </c>
      <c r="M79" s="21"/>
      <c r="Q79" s="21"/>
      <c r="U79" s="21"/>
      <c r="Y79" s="21" t="str">
        <f t="shared" si="16"/>
        <v xml:space="preserve"> 271-P-Lithium</v>
      </c>
      <c r="AB79" s="3" t="s">
        <v>452</v>
      </c>
      <c r="AC79" s="18" t="s">
        <v>452</v>
      </c>
      <c r="AD79" s="18"/>
      <c r="AU79" s="3" t="s">
        <v>195</v>
      </c>
      <c r="BX79" s="21">
        <f t="shared" si="17"/>
        <v>0</v>
      </c>
      <c r="BY79" s="3" t="s">
        <v>1007</v>
      </c>
      <c r="CA79" s="3" t="s">
        <v>930</v>
      </c>
      <c r="CV79" s="21"/>
      <c r="DB79" s="15"/>
      <c r="DH79" s="15"/>
      <c r="DN79" s="15"/>
      <c r="DT79" s="15"/>
    </row>
    <row r="80" spans="1:129">
      <c r="A80" s="16">
        <v>79</v>
      </c>
      <c r="M80" s="21"/>
      <c r="Q80" s="21"/>
      <c r="U80" s="21"/>
      <c r="Y80" s="21" t="str">
        <f t="shared" si="16"/>
        <v xml:space="preserve"> 272-S-Lithium-Ion</v>
      </c>
      <c r="AB80" s="3" t="s">
        <v>453</v>
      </c>
      <c r="AC80" s="18" t="s">
        <v>453</v>
      </c>
      <c r="AD80" s="18"/>
      <c r="BX80" s="21">
        <f t="shared" si="17"/>
        <v>0</v>
      </c>
      <c r="BY80" s="3" t="s">
        <v>1008</v>
      </c>
      <c r="CA80" s="3" t="s">
        <v>931</v>
      </c>
      <c r="CV80" s="21"/>
      <c r="DB80" s="15"/>
      <c r="DH80" s="15"/>
      <c r="DN80" s="15"/>
      <c r="DT80" s="15"/>
    </row>
    <row r="81" spans="1:124">
      <c r="A81" s="16">
        <v>80</v>
      </c>
      <c r="M81" s="21"/>
      <c r="Q81" s="21"/>
      <c r="U81" s="21"/>
      <c r="Y81" s="21" t="str">
        <f t="shared" si="16"/>
        <v xml:space="preserve"> 273-S-nickel-metal hydride</v>
      </c>
      <c r="AB81" s="3" t="s">
        <v>454</v>
      </c>
      <c r="AC81" s="18" t="s">
        <v>804</v>
      </c>
      <c r="AD81" s="18"/>
      <c r="BX81" s="21">
        <f t="shared" si="17"/>
        <v>0</v>
      </c>
      <c r="BY81" s="3" t="s">
        <v>1009</v>
      </c>
      <c r="CV81" s="21"/>
      <c r="DB81" s="15"/>
      <c r="DH81" s="15"/>
      <c r="DN81" s="15"/>
      <c r="DT81" s="15"/>
    </row>
    <row r="82" spans="1:124">
      <c r="A82" s="16">
        <v>81</v>
      </c>
      <c r="M82" s="21"/>
      <c r="Q82" s="21"/>
      <c r="U82" s="21"/>
      <c r="Y82" s="21" t="str">
        <f t="shared" si="16"/>
        <v xml:space="preserve"> 274-S-nickel-cadmium</v>
      </c>
      <c r="AB82" s="3" t="s">
        <v>455</v>
      </c>
      <c r="AC82" s="18" t="s">
        <v>805</v>
      </c>
      <c r="AD82" s="18"/>
      <c r="BX82" s="21">
        <f t="shared" si="17"/>
        <v>0</v>
      </c>
      <c r="BY82" s="3" t="s">
        <v>1010</v>
      </c>
      <c r="CV82" s="21"/>
      <c r="DB82" s="15"/>
      <c r="DH82" s="15"/>
      <c r="DN82" s="15"/>
      <c r="DT82" s="15"/>
    </row>
    <row r="83" spans="1:124">
      <c r="A83" s="16">
        <v>82</v>
      </c>
      <c r="M83" s="21"/>
      <c r="Q83" s="21"/>
      <c r="U83" s="21"/>
      <c r="Y83" s="21" t="str">
        <f t="shared" si="16"/>
        <v xml:space="preserve"> 276-P-AgO round, made up of button cells</v>
      </c>
      <c r="AB83" s="3" t="s">
        <v>456</v>
      </c>
      <c r="AC83" s="18" t="s">
        <v>806</v>
      </c>
      <c r="AD83" s="18"/>
      <c r="BX83" s="21">
        <f t="shared" si="17"/>
        <v>0</v>
      </c>
      <c r="BY83" s="3" t="s">
        <v>1011</v>
      </c>
      <c r="CV83" s="21"/>
      <c r="DB83" s="15"/>
      <c r="DH83" s="15"/>
      <c r="DN83" s="15"/>
      <c r="DT83" s="15"/>
    </row>
    <row r="84" spans="1:124">
      <c r="A84" s="16">
        <v>83</v>
      </c>
      <c r="M84" s="21"/>
      <c r="Q84" s="21"/>
      <c r="U84" s="21"/>
      <c r="Y84" s="21" t="str">
        <f t="shared" si="16"/>
        <v xml:space="preserve"> 277-P-AlMn round, made up of button cells</v>
      </c>
      <c r="AB84" s="3" t="s">
        <v>457</v>
      </c>
      <c r="AC84" s="18" t="s">
        <v>807</v>
      </c>
      <c r="AD84" s="18"/>
      <c r="BX84" s="21">
        <f t="shared" si="17"/>
        <v>0</v>
      </c>
      <c r="BY84" s="3" t="s">
        <v>1012</v>
      </c>
      <c r="CV84" s="21"/>
      <c r="DB84" s="15"/>
      <c r="DH84" s="15"/>
      <c r="DN84" s="15"/>
      <c r="DT84" s="15"/>
    </row>
    <row r="85" spans="1:124">
      <c r="A85" s="16">
        <v>84</v>
      </c>
      <c r="M85" s="16"/>
      <c r="Q85" s="16"/>
      <c r="U85" s="16"/>
      <c r="Y85" s="21" t="str">
        <f t="shared" si="16"/>
        <v>Altro</v>
      </c>
      <c r="AB85" s="3" t="s">
        <v>814</v>
      </c>
      <c r="AC85" s="3" t="s">
        <v>653</v>
      </c>
      <c r="BX85" s="21">
        <f t="shared" si="17"/>
        <v>0</v>
      </c>
      <c r="BY85" s="3" t="s">
        <v>1013</v>
      </c>
      <c r="CV85" s="21"/>
      <c r="DB85" s="15"/>
      <c r="DH85" s="15"/>
      <c r="DN85" s="15"/>
      <c r="DT85" s="15"/>
    </row>
    <row r="86" spans="1:124">
      <c r="A86" s="16">
        <v>85</v>
      </c>
      <c r="M86" s="16"/>
      <c r="Q86" s="16"/>
      <c r="U86" s="16"/>
      <c r="Y86" s="21"/>
      <c r="BX86" s="21">
        <f t="shared" si="17"/>
        <v>0</v>
      </c>
      <c r="BY86" s="3" t="s">
        <v>1014</v>
      </c>
      <c r="CV86" s="21"/>
      <c r="DB86" s="15"/>
      <c r="DH86" s="15"/>
      <c r="DN86" s="15"/>
      <c r="DT86" s="15"/>
    </row>
    <row r="87" spans="1:124">
      <c r="A87" s="16">
        <v>86</v>
      </c>
      <c r="M87" s="16"/>
      <c r="Q87" s="16"/>
      <c r="U87" s="16"/>
      <c r="Y87" s="21"/>
    </row>
    <row r="88" spans="1:124">
      <c r="A88" s="16">
        <v>87</v>
      </c>
      <c r="M88" s="16"/>
      <c r="Q88" s="16"/>
      <c r="U88" s="16"/>
      <c r="Y88" s="21"/>
    </row>
    <row r="89" spans="1:124">
      <c r="A89" s="16">
        <v>88</v>
      </c>
      <c r="M89" s="16"/>
      <c r="Q89" s="16"/>
      <c r="U89" s="16"/>
      <c r="Y89" s="21"/>
    </row>
    <row r="90" spans="1:124">
      <c r="A90" s="16">
        <v>89</v>
      </c>
      <c r="M90" s="16"/>
      <c r="Q90" s="16"/>
      <c r="U90" s="16"/>
      <c r="Y90" s="21"/>
    </row>
    <row r="91" spans="1:124">
      <c r="A91" s="16">
        <v>90</v>
      </c>
      <c r="M91" s="16"/>
      <c r="Q91" s="16"/>
      <c r="U91" s="16"/>
      <c r="Y91" s="21"/>
    </row>
    <row r="92" spans="1:124">
      <c r="A92" s="16">
        <v>91</v>
      </c>
      <c r="M92" s="16"/>
      <c r="Q92" s="16"/>
      <c r="U92" s="16"/>
      <c r="Y92" s="21"/>
    </row>
    <row r="93" spans="1:124">
      <c r="A93" s="16">
        <v>92</v>
      </c>
      <c r="M93" s="16"/>
      <c r="Q93" s="16"/>
      <c r="U93" s="16"/>
      <c r="Y93" s="21"/>
    </row>
    <row r="94" spans="1:124">
      <c r="A94" s="16">
        <v>93</v>
      </c>
      <c r="M94" s="16"/>
      <c r="Q94" s="16"/>
      <c r="U94" s="16"/>
      <c r="Y94" s="21"/>
    </row>
    <row r="95" spans="1:124">
      <c r="A95" s="16">
        <v>94</v>
      </c>
      <c r="M95" s="21"/>
      <c r="Q95" s="21"/>
      <c r="U95" s="21"/>
      <c r="Y95" s="21"/>
    </row>
    <row r="96" spans="1:124">
      <c r="A96" s="16">
        <v>95</v>
      </c>
      <c r="M96" s="16"/>
      <c r="Q96" s="16"/>
      <c r="U96" s="16"/>
      <c r="Y96" s="21"/>
    </row>
    <row r="97" spans="1:25">
      <c r="A97" s="16">
        <v>96</v>
      </c>
      <c r="M97" s="16"/>
      <c r="Q97" s="16"/>
      <c r="U97" s="16"/>
      <c r="Y97" s="21"/>
    </row>
    <row r="98" spans="1:25">
      <c r="A98" s="16">
        <v>97</v>
      </c>
      <c r="M98" s="16"/>
      <c r="Q98" s="16"/>
      <c r="U98" s="16"/>
      <c r="Y98" s="21"/>
    </row>
    <row r="99" spans="1:25">
      <c r="A99" s="16">
        <v>98</v>
      </c>
      <c r="Y99" s="21"/>
    </row>
    <row r="100" spans="1:25">
      <c r="A100" s="16">
        <v>99</v>
      </c>
      <c r="Y100" s="21"/>
    </row>
    <row r="101" spans="1:25">
      <c r="A101" s="16">
        <v>100</v>
      </c>
      <c r="Y101" s="21"/>
    </row>
    <row r="102" spans="1:25">
      <c r="A102" s="16">
        <v>101</v>
      </c>
      <c r="Y102" s="21"/>
    </row>
    <row r="103" spans="1:25">
      <c r="A103" s="16">
        <v>102</v>
      </c>
      <c r="Y103" s="21"/>
    </row>
    <row r="104" spans="1:25">
      <c r="A104" s="16">
        <v>103</v>
      </c>
      <c r="Y104" s="21"/>
    </row>
    <row r="105" spans="1:25">
      <c r="A105" s="16">
        <v>104</v>
      </c>
      <c r="Y105" s="21"/>
    </row>
    <row r="106" spans="1:25">
      <c r="A106" s="16">
        <v>105</v>
      </c>
      <c r="Y106" s="21"/>
    </row>
    <row r="107" spans="1:25">
      <c r="A107" s="16">
        <v>106</v>
      </c>
      <c r="Y107" s="21"/>
    </row>
    <row r="108" spans="1:25">
      <c r="A108" s="16">
        <v>107</v>
      </c>
      <c r="Y108" s="21"/>
    </row>
    <row r="109" spans="1:25">
      <c r="A109" s="16">
        <v>108</v>
      </c>
      <c r="Y109" s="21"/>
    </row>
    <row r="110" spans="1:25">
      <c r="A110" s="16">
        <v>109</v>
      </c>
      <c r="Y110" s="21"/>
    </row>
    <row r="111" spans="1:25">
      <c r="A111" s="16">
        <v>110</v>
      </c>
      <c r="Y111" s="21"/>
    </row>
    <row r="112" spans="1:25">
      <c r="A112" s="16">
        <v>111</v>
      </c>
      <c r="Y112" s="21"/>
    </row>
    <row r="113" spans="1:25">
      <c r="A113" s="16">
        <v>112</v>
      </c>
      <c r="Y113" s="21"/>
    </row>
    <row r="114" spans="1:25">
      <c r="A114" s="16">
        <v>113</v>
      </c>
      <c r="Y114" s="21"/>
    </row>
    <row r="115" spans="1:25">
      <c r="A115" s="16">
        <v>114</v>
      </c>
      <c r="Y115" s="21"/>
    </row>
    <row r="116" spans="1:25">
      <c r="A116" s="16">
        <v>115</v>
      </c>
      <c r="Y116" s="21"/>
    </row>
    <row r="117" spans="1:25">
      <c r="A117" s="16">
        <v>116</v>
      </c>
      <c r="Y117" s="21"/>
    </row>
    <row r="118" spans="1:25">
      <c r="A118" s="16">
        <v>117</v>
      </c>
      <c r="Y118" s="21"/>
    </row>
    <row r="119" spans="1:25">
      <c r="A119" s="16">
        <v>118</v>
      </c>
      <c r="Y119" s="21"/>
    </row>
    <row r="120" spans="1:25">
      <c r="A120" s="16">
        <v>119</v>
      </c>
      <c r="Y120" s="21"/>
    </row>
    <row r="121" spans="1:25">
      <c r="A121" s="16">
        <v>120</v>
      </c>
      <c r="Y121" s="21"/>
    </row>
    <row r="122" spans="1:25">
      <c r="A122" s="16">
        <v>121</v>
      </c>
      <c r="Y122" s="21"/>
    </row>
    <row r="123" spans="1:25">
      <c r="A123" s="16">
        <v>122</v>
      </c>
      <c r="Y123" s="21"/>
    </row>
    <row r="124" spans="1:25">
      <c r="A124" s="16">
        <v>123</v>
      </c>
      <c r="Y124" s="21"/>
    </row>
    <row r="125" spans="1:25">
      <c r="A125" s="16">
        <v>124</v>
      </c>
      <c r="Y125" s="21"/>
    </row>
    <row r="126" spans="1:25">
      <c r="A126" s="16">
        <v>125</v>
      </c>
      <c r="Y126" s="21"/>
    </row>
    <row r="127" spans="1:25">
      <c r="A127" s="16">
        <v>126</v>
      </c>
      <c r="Y127" s="21"/>
    </row>
    <row r="128" spans="1:25">
      <c r="A128" s="16">
        <v>127</v>
      </c>
      <c r="Y128" s="21"/>
    </row>
    <row r="129" spans="1:25">
      <c r="A129" s="16">
        <v>128</v>
      </c>
      <c r="Y129" s="21"/>
    </row>
    <row r="130" spans="1:25">
      <c r="A130" s="16">
        <v>129</v>
      </c>
      <c r="Y130" s="21"/>
    </row>
    <row r="131" spans="1:25">
      <c r="A131" s="16">
        <v>130</v>
      </c>
      <c r="Y131" s="21"/>
    </row>
    <row r="132" spans="1:25">
      <c r="A132" s="16">
        <v>131</v>
      </c>
      <c r="Y132" s="21"/>
    </row>
    <row r="133" spans="1:25">
      <c r="A133" s="16">
        <v>132</v>
      </c>
      <c r="Y133" s="21"/>
    </row>
    <row r="134" spans="1:25">
      <c r="A134" s="16">
        <v>133</v>
      </c>
      <c r="Y134" s="21"/>
    </row>
    <row r="135" spans="1:25">
      <c r="A135" s="16">
        <v>134</v>
      </c>
      <c r="Y135" s="21"/>
    </row>
    <row r="136" spans="1:25">
      <c r="A136" s="16">
        <v>135</v>
      </c>
      <c r="Y136" s="21"/>
    </row>
    <row r="137" spans="1:25">
      <c r="A137" s="16">
        <v>136</v>
      </c>
      <c r="Y137" s="21"/>
    </row>
    <row r="138" spans="1:25">
      <c r="A138" s="16">
        <v>137</v>
      </c>
      <c r="Y138" s="21"/>
    </row>
    <row r="139" spans="1:25">
      <c r="A139" s="16">
        <v>138</v>
      </c>
      <c r="Y139" s="21"/>
    </row>
    <row r="140" spans="1:25">
      <c r="A140" s="16">
        <v>139</v>
      </c>
      <c r="Y140" s="21"/>
    </row>
    <row r="141" spans="1:25">
      <c r="A141" s="16">
        <v>140</v>
      </c>
      <c r="Y141" s="21"/>
    </row>
    <row r="142" spans="1:25">
      <c r="A142" s="16">
        <v>141</v>
      </c>
      <c r="Y142" s="21"/>
    </row>
    <row r="143" spans="1:25">
      <c r="A143" s="16">
        <v>142</v>
      </c>
      <c r="Y143" s="21"/>
    </row>
    <row r="144" spans="1:25">
      <c r="A144" s="16">
        <v>143</v>
      </c>
      <c r="Y144" s="21"/>
    </row>
    <row r="145" spans="1:25">
      <c r="A145" s="16">
        <v>144</v>
      </c>
      <c r="Y145" s="21"/>
    </row>
    <row r="146" spans="1:25">
      <c r="A146" s="16">
        <v>145</v>
      </c>
      <c r="Y146" s="21"/>
    </row>
    <row r="147" spans="1:25">
      <c r="A147" s="16">
        <v>146</v>
      </c>
      <c r="Y147" s="21"/>
    </row>
    <row r="148" spans="1:25">
      <c r="A148" s="16">
        <v>147</v>
      </c>
      <c r="Y148" s="21"/>
    </row>
    <row r="149" spans="1:25">
      <c r="A149" s="16">
        <v>148</v>
      </c>
      <c r="Y149" s="21"/>
    </row>
    <row r="150" spans="1:25">
      <c r="A150" s="16">
        <v>149</v>
      </c>
      <c r="Y150" s="21"/>
    </row>
    <row r="151" spans="1:25">
      <c r="A151" s="16">
        <v>150</v>
      </c>
      <c r="Y151" s="21"/>
    </row>
    <row r="152" spans="1:25">
      <c r="A152" s="16">
        <v>151</v>
      </c>
      <c r="Y152" s="21"/>
    </row>
    <row r="153" spans="1:25">
      <c r="A153" s="16">
        <v>152</v>
      </c>
      <c r="Y153" s="21"/>
    </row>
    <row r="154" spans="1:25">
      <c r="A154" s="16">
        <v>153</v>
      </c>
      <c r="Y154" s="21"/>
    </row>
    <row r="155" spans="1:25">
      <c r="A155" s="16">
        <v>154</v>
      </c>
      <c r="Y155" s="21"/>
    </row>
    <row r="156" spans="1:25">
      <c r="A156" s="16">
        <v>155</v>
      </c>
      <c r="Y156" s="21"/>
    </row>
    <row r="157" spans="1:25">
      <c r="A157" s="16">
        <v>156</v>
      </c>
      <c r="Y157" s="21"/>
    </row>
    <row r="158" spans="1:25">
      <c r="A158" s="16">
        <v>157</v>
      </c>
      <c r="Y158" s="21"/>
    </row>
    <row r="159" spans="1:25">
      <c r="A159" s="16">
        <v>158</v>
      </c>
      <c r="Y159" s="21"/>
    </row>
    <row r="160" spans="1:25">
      <c r="A160" s="16">
        <v>159</v>
      </c>
      <c r="Y160" s="21"/>
    </row>
    <row r="161" spans="1:25">
      <c r="A161" s="16">
        <v>160</v>
      </c>
      <c r="Y161" s="21"/>
    </row>
    <row r="162" spans="1:25">
      <c r="A162" s="16">
        <v>161</v>
      </c>
      <c r="Y162" s="21"/>
    </row>
    <row r="163" spans="1:25">
      <c r="A163" s="16">
        <v>162</v>
      </c>
      <c r="Y163" s="21"/>
    </row>
    <row r="164" spans="1:25">
      <c r="A164" s="16">
        <v>163</v>
      </c>
      <c r="Y164" s="21"/>
    </row>
    <row r="165" spans="1:25">
      <c r="A165" s="16">
        <v>164</v>
      </c>
      <c r="Y165" s="21"/>
    </row>
    <row r="166" spans="1:25">
      <c r="A166" s="16">
        <v>165</v>
      </c>
      <c r="Y166" s="21"/>
    </row>
    <row r="167" spans="1:25">
      <c r="A167" s="16">
        <v>166</v>
      </c>
      <c r="Y167" s="21"/>
    </row>
    <row r="168" spans="1:25">
      <c r="A168" s="16">
        <v>167</v>
      </c>
      <c r="Y168" s="21"/>
    </row>
    <row r="169" spans="1:25">
      <c r="A169" s="16">
        <v>168</v>
      </c>
      <c r="Y169" s="21"/>
    </row>
    <row r="170" spans="1:25">
      <c r="A170" s="16">
        <v>169</v>
      </c>
      <c r="Y170" s="21"/>
    </row>
    <row r="171" spans="1:25">
      <c r="A171" s="16">
        <v>170</v>
      </c>
      <c r="Y171" s="21"/>
    </row>
    <row r="172" spans="1:25">
      <c r="A172" s="16">
        <v>171</v>
      </c>
      <c r="Y172" s="21"/>
    </row>
    <row r="173" spans="1:25">
      <c r="A173" s="16">
        <v>172</v>
      </c>
      <c r="Y173" s="21"/>
    </row>
    <row r="174" spans="1:25">
      <c r="A174" s="16">
        <v>173</v>
      </c>
      <c r="Y174" s="21"/>
    </row>
    <row r="175" spans="1:25">
      <c r="A175" s="16">
        <v>174</v>
      </c>
      <c r="Y175" s="21"/>
    </row>
    <row r="176" spans="1:25">
      <c r="A176" s="16">
        <v>175</v>
      </c>
      <c r="Y176" s="21"/>
    </row>
    <row r="177" spans="1:25">
      <c r="A177" s="16">
        <v>176</v>
      </c>
      <c r="Y177" s="21"/>
    </row>
    <row r="178" spans="1:25">
      <c r="A178" s="16">
        <v>177</v>
      </c>
      <c r="Y178" s="21"/>
    </row>
    <row r="179" spans="1:25">
      <c r="A179" s="16">
        <v>178</v>
      </c>
      <c r="Y179" s="21"/>
    </row>
    <row r="180" spans="1:25">
      <c r="A180" s="16">
        <v>179</v>
      </c>
      <c r="Y180" s="21"/>
    </row>
    <row r="181" spans="1:25">
      <c r="A181" s="16">
        <v>180</v>
      </c>
      <c r="Y181" s="21"/>
    </row>
    <row r="182" spans="1:25">
      <c r="A182" s="16">
        <v>181</v>
      </c>
      <c r="Y182" s="21"/>
    </row>
    <row r="183" spans="1:25">
      <c r="A183" s="16">
        <v>182</v>
      </c>
      <c r="Y183" s="21"/>
    </row>
    <row r="184" spans="1:25">
      <c r="A184" s="16">
        <v>183</v>
      </c>
      <c r="Y184" s="21"/>
    </row>
    <row r="185" spans="1:25">
      <c r="A185" s="16">
        <v>184</v>
      </c>
      <c r="Y185" s="21"/>
    </row>
    <row r="186" spans="1:25">
      <c r="A186" s="16">
        <v>185</v>
      </c>
      <c r="Y186" s="21"/>
    </row>
    <row r="187" spans="1:25">
      <c r="A187" s="16">
        <v>186</v>
      </c>
      <c r="Y187" s="21"/>
    </row>
    <row r="188" spans="1:25">
      <c r="A188" s="16">
        <v>187</v>
      </c>
      <c r="Y188" s="21"/>
    </row>
    <row r="189" spans="1:25">
      <c r="A189" s="16">
        <v>188</v>
      </c>
      <c r="Y189" s="21"/>
    </row>
    <row r="190" spans="1:25">
      <c r="A190" s="16">
        <v>189</v>
      </c>
      <c r="Y190" s="21"/>
    </row>
    <row r="191" spans="1:25">
      <c r="A191" s="16">
        <v>190</v>
      </c>
      <c r="Y191" s="21"/>
    </row>
    <row r="192" spans="1:25">
      <c r="A192" s="16">
        <v>191</v>
      </c>
      <c r="Y192" s="21"/>
    </row>
    <row r="193" spans="1:25">
      <c r="A193" s="16">
        <v>192</v>
      </c>
      <c r="Y193" s="21"/>
    </row>
    <row r="194" spans="1:25">
      <c r="A194" s="16">
        <v>193</v>
      </c>
      <c r="Y194" s="21"/>
    </row>
    <row r="195" spans="1:25">
      <c r="A195" s="16">
        <v>194</v>
      </c>
      <c r="Y195" s="21"/>
    </row>
    <row r="196" spans="1:25">
      <c r="A196" s="16">
        <v>195</v>
      </c>
      <c r="Y196" s="21"/>
    </row>
    <row r="197" spans="1:25">
      <c r="A197" s="16">
        <v>196</v>
      </c>
      <c r="Y197" s="21"/>
    </row>
    <row r="198" spans="1:25">
      <c r="A198" s="16">
        <v>197</v>
      </c>
      <c r="Y198" s="21"/>
    </row>
    <row r="199" spans="1:25">
      <c r="A199" s="16">
        <v>198</v>
      </c>
      <c r="Y199" s="21"/>
    </row>
    <row r="200" spans="1:25">
      <c r="A200" s="16">
        <v>199</v>
      </c>
      <c r="Y200" s="21"/>
    </row>
    <row r="201" spans="1:25">
      <c r="A201" s="16">
        <v>200</v>
      </c>
      <c r="Y201" s="21"/>
    </row>
    <row r="202" spans="1:25">
      <c r="A202" s="16">
        <v>201</v>
      </c>
      <c r="Y202" s="21"/>
    </row>
    <row r="203" spans="1:25">
      <c r="A203" s="16">
        <v>202</v>
      </c>
      <c r="Y203" s="21"/>
    </row>
    <row r="204" spans="1:25">
      <c r="A204" s="16">
        <v>203</v>
      </c>
      <c r="Y204" s="21"/>
    </row>
    <row r="205" spans="1:25">
      <c r="A205" s="16">
        <v>204</v>
      </c>
      <c r="Y205" s="21"/>
    </row>
    <row r="206" spans="1:25">
      <c r="A206" s="16">
        <v>205</v>
      </c>
      <c r="Y206" s="21"/>
    </row>
    <row r="207" spans="1:25">
      <c r="A207" s="16">
        <v>206</v>
      </c>
      <c r="Y207" s="21"/>
    </row>
    <row r="208" spans="1:25">
      <c r="A208" s="16">
        <v>207</v>
      </c>
      <c r="Y208" s="21"/>
    </row>
    <row r="209" spans="1:25">
      <c r="A209" s="16">
        <v>208</v>
      </c>
      <c r="Y209" s="21"/>
    </row>
    <row r="210" spans="1:25">
      <c r="A210" s="16">
        <v>209</v>
      </c>
      <c r="Y210" s="21"/>
    </row>
    <row r="211" spans="1:25">
      <c r="A211" s="16">
        <v>210</v>
      </c>
      <c r="Y211" s="21"/>
    </row>
    <row r="212" spans="1:25">
      <c r="A212" s="16">
        <v>211</v>
      </c>
      <c r="Y212" s="21"/>
    </row>
    <row r="213" spans="1:25">
      <c r="A213" s="16">
        <v>212</v>
      </c>
      <c r="Y213" s="21"/>
    </row>
    <row r="214" spans="1:25">
      <c r="A214" s="16">
        <v>213</v>
      </c>
      <c r="Y214" s="21"/>
    </row>
    <row r="215" spans="1:25">
      <c r="A215" s="16">
        <v>214</v>
      </c>
      <c r="Y215" s="21"/>
    </row>
    <row r="216" spans="1:25">
      <c r="A216" s="16">
        <v>215</v>
      </c>
      <c r="Y216" s="21"/>
    </row>
    <row r="217" spans="1:25">
      <c r="A217" s="16">
        <v>216</v>
      </c>
      <c r="Y217" s="21"/>
    </row>
    <row r="218" spans="1:25">
      <c r="A218" s="16">
        <v>217</v>
      </c>
      <c r="Y218" s="21"/>
    </row>
    <row r="219" spans="1:25">
      <c r="A219" s="16">
        <v>218</v>
      </c>
      <c r="Y219" s="21"/>
    </row>
    <row r="220" spans="1:25">
      <c r="A220" s="16">
        <v>219</v>
      </c>
      <c r="Y220" s="21"/>
    </row>
    <row r="221" spans="1:25">
      <c r="A221" s="16">
        <v>220</v>
      </c>
      <c r="Y221" s="21"/>
    </row>
    <row r="222" spans="1:25">
      <c r="A222" s="16">
        <v>221</v>
      </c>
      <c r="Y222" s="21"/>
    </row>
    <row r="223" spans="1:25">
      <c r="A223" s="16">
        <v>222</v>
      </c>
      <c r="Y223" s="21"/>
    </row>
    <row r="224" spans="1:25">
      <c r="A224" s="16">
        <v>223</v>
      </c>
      <c r="Y224" s="21"/>
    </row>
    <row r="225" spans="1:1">
      <c r="A225" s="16">
        <v>224</v>
      </c>
    </row>
    <row r="226" spans="1:1">
      <c r="A226" s="16">
        <v>225</v>
      </c>
    </row>
    <row r="227" spans="1:1">
      <c r="A227" s="16">
        <v>226</v>
      </c>
    </row>
    <row r="228" spans="1:1">
      <c r="A228" s="16">
        <v>227</v>
      </c>
    </row>
    <row r="229" spans="1:1">
      <c r="A229" s="16">
        <v>228</v>
      </c>
    </row>
    <row r="230" spans="1:1">
      <c r="A230" s="16">
        <v>229</v>
      </c>
    </row>
    <row r="231" spans="1:1">
      <c r="A231" s="16">
        <v>230</v>
      </c>
    </row>
    <row r="232" spans="1:1">
      <c r="A232" s="16">
        <v>231</v>
      </c>
    </row>
    <row r="233" spans="1:1">
      <c r="A233" s="16">
        <v>232</v>
      </c>
    </row>
    <row r="234" spans="1:1">
      <c r="A234" s="16">
        <v>233</v>
      </c>
    </row>
    <row r="235" spans="1:1">
      <c r="A235" s="16">
        <v>234</v>
      </c>
    </row>
    <row r="236" spans="1:1">
      <c r="A236" s="16">
        <v>235</v>
      </c>
    </row>
    <row r="237" spans="1:1">
      <c r="A237" s="16">
        <v>236</v>
      </c>
    </row>
    <row r="238" spans="1:1">
      <c r="A238" s="16">
        <v>237</v>
      </c>
    </row>
    <row r="239" spans="1:1">
      <c r="A239" s="16">
        <v>238</v>
      </c>
    </row>
    <row r="240" spans="1:1">
      <c r="A240" s="16">
        <v>239</v>
      </c>
    </row>
    <row r="241" spans="1:1">
      <c r="A241" s="16">
        <v>240</v>
      </c>
    </row>
    <row r="242" spans="1:1">
      <c r="A242" s="16">
        <v>241</v>
      </c>
    </row>
    <row r="243" spans="1:1">
      <c r="A243" s="16">
        <v>242</v>
      </c>
    </row>
    <row r="244" spans="1:1">
      <c r="A244" s="16">
        <v>243</v>
      </c>
    </row>
    <row r="245" spans="1:1">
      <c r="A245" s="16">
        <v>244</v>
      </c>
    </row>
    <row r="246" spans="1:1">
      <c r="A246" s="16">
        <v>245</v>
      </c>
    </row>
    <row r="247" spans="1:1">
      <c r="A247" s="16">
        <v>246</v>
      </c>
    </row>
    <row r="248" spans="1:1">
      <c r="A248" s="16">
        <v>247</v>
      </c>
    </row>
    <row r="249" spans="1:1">
      <c r="A249" s="16">
        <v>248</v>
      </c>
    </row>
    <row r="250" spans="1:1">
      <c r="A250" s="16">
        <v>249</v>
      </c>
    </row>
    <row r="251" spans="1:1">
      <c r="A251" s="16">
        <v>250</v>
      </c>
    </row>
    <row r="252" spans="1:1">
      <c r="A252" s="16">
        <v>251</v>
      </c>
    </row>
    <row r="253" spans="1:1">
      <c r="A253" s="16">
        <v>252</v>
      </c>
    </row>
    <row r="254" spans="1:1">
      <c r="A254" s="16">
        <v>253</v>
      </c>
    </row>
    <row r="255" spans="1:1">
      <c r="A255" s="16">
        <v>254</v>
      </c>
    </row>
    <row r="256" spans="1:1">
      <c r="A256" s="16">
        <v>255</v>
      </c>
    </row>
    <row r="257" spans="1:1">
      <c r="A257" s="16">
        <v>256</v>
      </c>
    </row>
    <row r="258" spans="1:1">
      <c r="A258" s="16">
        <v>257</v>
      </c>
    </row>
    <row r="259" spans="1:1">
      <c r="A259" s="16">
        <v>258</v>
      </c>
    </row>
    <row r="260" spans="1:1">
      <c r="A260" s="16">
        <v>259</v>
      </c>
    </row>
    <row r="261" spans="1:1">
      <c r="A261" s="16">
        <v>260</v>
      </c>
    </row>
    <row r="262" spans="1:1">
      <c r="A262" s="16">
        <v>261</v>
      </c>
    </row>
    <row r="263" spans="1:1">
      <c r="A263" s="16">
        <v>262</v>
      </c>
    </row>
    <row r="264" spans="1:1">
      <c r="A264" s="16">
        <v>263</v>
      </c>
    </row>
    <row r="265" spans="1:1">
      <c r="A265" s="16">
        <v>264</v>
      </c>
    </row>
    <row r="266" spans="1:1">
      <c r="A266" s="16">
        <v>265</v>
      </c>
    </row>
    <row r="267" spans="1:1">
      <c r="A267" s="16">
        <v>266</v>
      </c>
    </row>
    <row r="268" spans="1:1">
      <c r="A268" s="16">
        <v>267</v>
      </c>
    </row>
    <row r="269" spans="1:1">
      <c r="A269" s="16">
        <v>268</v>
      </c>
    </row>
    <row r="270" spans="1:1">
      <c r="A270" s="16">
        <v>269</v>
      </c>
    </row>
    <row r="271" spans="1:1">
      <c r="A271" s="16">
        <v>270</v>
      </c>
    </row>
    <row r="272" spans="1:1">
      <c r="A272" s="16">
        <v>271</v>
      </c>
    </row>
    <row r="273" spans="1:1">
      <c r="A273" s="16">
        <v>272</v>
      </c>
    </row>
    <row r="274" spans="1:1">
      <c r="A274" s="16">
        <v>273</v>
      </c>
    </row>
    <row r="275" spans="1:1">
      <c r="A275" s="16">
        <v>274</v>
      </c>
    </row>
    <row r="276" spans="1:1">
      <c r="A276" s="16">
        <v>275</v>
      </c>
    </row>
    <row r="277" spans="1:1">
      <c r="A277" s="16">
        <v>276</v>
      </c>
    </row>
    <row r="278" spans="1:1">
      <c r="A278" s="16">
        <v>277</v>
      </c>
    </row>
    <row r="279" spans="1:1">
      <c r="A279" s="16">
        <v>278</v>
      </c>
    </row>
    <row r="280" spans="1:1">
      <c r="A280" s="16">
        <v>279</v>
      </c>
    </row>
    <row r="281" spans="1:1">
      <c r="A281" s="16">
        <v>280</v>
      </c>
    </row>
    <row r="282" spans="1:1">
      <c r="A282" s="16">
        <v>281</v>
      </c>
    </row>
    <row r="283" spans="1:1">
      <c r="A283" s="16">
        <v>282</v>
      </c>
    </row>
    <row r="284" spans="1:1">
      <c r="A284" s="16">
        <v>283</v>
      </c>
    </row>
    <row r="285" spans="1:1">
      <c r="A285" s="16">
        <v>284</v>
      </c>
    </row>
    <row r="286" spans="1:1">
      <c r="A286" s="16">
        <v>285</v>
      </c>
    </row>
    <row r="287" spans="1:1">
      <c r="A287" s="16">
        <v>286</v>
      </c>
    </row>
    <row r="288" spans="1:1">
      <c r="A288" s="16">
        <v>287</v>
      </c>
    </row>
    <row r="289" spans="1:1">
      <c r="A289" s="16">
        <v>288</v>
      </c>
    </row>
    <row r="290" spans="1:1">
      <c r="A290" s="16">
        <v>289</v>
      </c>
    </row>
    <row r="291" spans="1:1">
      <c r="A291" s="16">
        <v>290</v>
      </c>
    </row>
    <row r="292" spans="1:1">
      <c r="A292" s="16">
        <v>291</v>
      </c>
    </row>
    <row r="293" spans="1:1">
      <c r="A293" s="16">
        <v>292</v>
      </c>
    </row>
    <row r="294" spans="1:1">
      <c r="A294" s="16">
        <v>293</v>
      </c>
    </row>
    <row r="295" spans="1:1">
      <c r="A295" s="16">
        <v>294</v>
      </c>
    </row>
    <row r="296" spans="1:1">
      <c r="A296" s="16">
        <v>295</v>
      </c>
    </row>
    <row r="297" spans="1:1">
      <c r="A297" s="16">
        <v>296</v>
      </c>
    </row>
    <row r="298" spans="1:1">
      <c r="A298" s="16">
        <v>297</v>
      </c>
    </row>
    <row r="299" spans="1:1">
      <c r="A299" s="16">
        <v>298</v>
      </c>
    </row>
    <row r="300" spans="1:1">
      <c r="A300" s="16">
        <v>299</v>
      </c>
    </row>
    <row r="301" spans="1:1">
      <c r="A301" s="16">
        <v>300</v>
      </c>
    </row>
    <row r="302" spans="1:1">
      <c r="A302" s="16">
        <v>301</v>
      </c>
    </row>
    <row r="303" spans="1:1">
      <c r="A303" s="16">
        <v>302</v>
      </c>
    </row>
    <row r="304" spans="1:1">
      <c r="A304" s="16">
        <v>303</v>
      </c>
    </row>
    <row r="305" spans="1:1">
      <c r="A305" s="16">
        <v>304</v>
      </c>
    </row>
    <row r="306" spans="1:1">
      <c r="A306" s="16">
        <v>305</v>
      </c>
    </row>
    <row r="307" spans="1:1">
      <c r="A307" s="16">
        <v>306</v>
      </c>
    </row>
    <row r="308" spans="1:1">
      <c r="A308" s="16">
        <v>307</v>
      </c>
    </row>
    <row r="309" spans="1:1">
      <c r="A309" s="16">
        <v>308</v>
      </c>
    </row>
    <row r="310" spans="1:1">
      <c r="A310" s="16">
        <v>309</v>
      </c>
    </row>
    <row r="311" spans="1:1">
      <c r="A311" s="16">
        <v>310</v>
      </c>
    </row>
    <row r="312" spans="1:1">
      <c r="A312" s="16">
        <v>311</v>
      </c>
    </row>
    <row r="313" spans="1:1">
      <c r="A313" s="16">
        <v>312</v>
      </c>
    </row>
    <row r="314" spans="1:1">
      <c r="A314" s="16">
        <v>313</v>
      </c>
    </row>
    <row r="315" spans="1:1">
      <c r="A315" s="16">
        <v>314</v>
      </c>
    </row>
    <row r="316" spans="1:1">
      <c r="A316" s="16">
        <v>315</v>
      </c>
    </row>
    <row r="317" spans="1:1">
      <c r="A317" s="16">
        <v>316</v>
      </c>
    </row>
    <row r="318" spans="1:1">
      <c r="A318" s="16">
        <v>317</v>
      </c>
    </row>
    <row r="319" spans="1:1">
      <c r="A319" s="16">
        <v>318</v>
      </c>
    </row>
    <row r="320" spans="1:1">
      <c r="A320" s="16">
        <v>319</v>
      </c>
    </row>
    <row r="321" spans="1:1">
      <c r="A321" s="16">
        <v>320</v>
      </c>
    </row>
    <row r="322" spans="1:1">
      <c r="A322" s="16">
        <v>321</v>
      </c>
    </row>
    <row r="323" spans="1:1">
      <c r="A323" s="16">
        <v>322</v>
      </c>
    </row>
    <row r="324" spans="1:1">
      <c r="A324" s="16">
        <v>323</v>
      </c>
    </row>
    <row r="325" spans="1:1">
      <c r="A325" s="16">
        <v>324</v>
      </c>
    </row>
    <row r="326" spans="1:1">
      <c r="A326" s="16">
        <v>325</v>
      </c>
    </row>
    <row r="327" spans="1:1">
      <c r="A327" s="16">
        <v>326</v>
      </c>
    </row>
    <row r="328" spans="1:1">
      <c r="A328" s="16">
        <v>327</v>
      </c>
    </row>
    <row r="329" spans="1:1">
      <c r="A329" s="16">
        <v>328</v>
      </c>
    </row>
    <row r="330" spans="1:1">
      <c r="A330" s="16">
        <v>329</v>
      </c>
    </row>
    <row r="331" spans="1:1">
      <c r="A331" s="16">
        <v>330</v>
      </c>
    </row>
    <row r="332" spans="1:1">
      <c r="A332" s="16">
        <v>331</v>
      </c>
    </row>
    <row r="333" spans="1:1">
      <c r="A333" s="16">
        <v>332</v>
      </c>
    </row>
    <row r="334" spans="1:1">
      <c r="A334" s="16">
        <v>333</v>
      </c>
    </row>
    <row r="335" spans="1:1">
      <c r="A335" s="16">
        <v>334</v>
      </c>
    </row>
    <row r="336" spans="1:1">
      <c r="A336" s="16">
        <v>335</v>
      </c>
    </row>
    <row r="337" spans="1:1">
      <c r="A337" s="16">
        <v>336</v>
      </c>
    </row>
    <row r="338" spans="1:1">
      <c r="A338" s="16">
        <v>337</v>
      </c>
    </row>
    <row r="339" spans="1:1">
      <c r="A339" s="16">
        <v>338</v>
      </c>
    </row>
    <row r="340" spans="1:1">
      <c r="A340" s="16">
        <v>339</v>
      </c>
    </row>
    <row r="341" spans="1:1">
      <c r="A341" s="16">
        <v>340</v>
      </c>
    </row>
    <row r="342" spans="1:1">
      <c r="A342" s="16">
        <v>341</v>
      </c>
    </row>
    <row r="343" spans="1:1">
      <c r="A343" s="16">
        <v>342</v>
      </c>
    </row>
    <row r="344" spans="1:1">
      <c r="A344" s="16">
        <v>343</v>
      </c>
    </row>
    <row r="345" spans="1:1">
      <c r="A345" s="16">
        <v>344</v>
      </c>
    </row>
    <row r="346" spans="1:1">
      <c r="A346" s="16">
        <v>345</v>
      </c>
    </row>
    <row r="347" spans="1:1">
      <c r="A347" s="16">
        <v>346</v>
      </c>
    </row>
    <row r="348" spans="1:1">
      <c r="A348" s="16">
        <v>347</v>
      </c>
    </row>
    <row r="349" spans="1:1">
      <c r="A349" s="16">
        <v>348</v>
      </c>
    </row>
    <row r="350" spans="1:1">
      <c r="A350" s="16">
        <v>349</v>
      </c>
    </row>
    <row r="351" spans="1:1">
      <c r="A351" s="16">
        <v>350</v>
      </c>
    </row>
    <row r="352" spans="1:1">
      <c r="A352" s="16">
        <v>351</v>
      </c>
    </row>
    <row r="353" spans="1:1">
      <c r="A353" s="16">
        <v>352</v>
      </c>
    </row>
    <row r="354" spans="1:1">
      <c r="A354" s="16">
        <v>353</v>
      </c>
    </row>
    <row r="355" spans="1:1">
      <c r="A355" s="16">
        <v>354</v>
      </c>
    </row>
    <row r="356" spans="1:1">
      <c r="A356" s="16">
        <v>355</v>
      </c>
    </row>
    <row r="357" spans="1:1">
      <c r="A357" s="16">
        <v>356</v>
      </c>
    </row>
    <row r="358" spans="1:1">
      <c r="A358" s="16">
        <v>357</v>
      </c>
    </row>
    <row r="359" spans="1:1">
      <c r="A359" s="16">
        <v>358</v>
      </c>
    </row>
    <row r="360" spans="1:1">
      <c r="A360" s="16">
        <v>359</v>
      </c>
    </row>
    <row r="361" spans="1:1">
      <c r="A361" s="16">
        <v>360</v>
      </c>
    </row>
    <row r="362" spans="1:1">
      <c r="A362" s="16">
        <v>361</v>
      </c>
    </row>
    <row r="363" spans="1:1">
      <c r="A363" s="16">
        <v>362</v>
      </c>
    </row>
    <row r="364" spans="1:1">
      <c r="A364" s="16">
        <v>363</v>
      </c>
    </row>
    <row r="365" spans="1:1">
      <c r="A365" s="16">
        <v>364</v>
      </c>
    </row>
    <row r="366" spans="1:1">
      <c r="A366" s="16">
        <v>365</v>
      </c>
    </row>
    <row r="367" spans="1:1">
      <c r="A367" s="16">
        <v>366</v>
      </c>
    </row>
    <row r="368" spans="1:1">
      <c r="A368" s="16">
        <v>367</v>
      </c>
    </row>
    <row r="369" spans="1:1">
      <c r="A369" s="16">
        <v>368</v>
      </c>
    </row>
    <row r="370" spans="1:1">
      <c r="A370" s="16">
        <v>369</v>
      </c>
    </row>
    <row r="371" spans="1:1">
      <c r="A371" s="16">
        <v>370</v>
      </c>
    </row>
    <row r="372" spans="1:1">
      <c r="A372" s="16">
        <v>371</v>
      </c>
    </row>
    <row r="373" spans="1:1">
      <c r="A373" s="16">
        <v>372</v>
      </c>
    </row>
    <row r="374" spans="1:1">
      <c r="A374" s="16">
        <v>373</v>
      </c>
    </row>
    <row r="375" spans="1:1">
      <c r="A375" s="16">
        <v>374</v>
      </c>
    </row>
    <row r="376" spans="1:1">
      <c r="A376" s="16">
        <v>375</v>
      </c>
    </row>
    <row r="377" spans="1:1">
      <c r="A377" s="16">
        <v>376</v>
      </c>
    </row>
    <row r="378" spans="1:1">
      <c r="A378" s="16">
        <v>377</v>
      </c>
    </row>
    <row r="379" spans="1:1">
      <c r="A379" s="16">
        <v>378</v>
      </c>
    </row>
    <row r="380" spans="1:1">
      <c r="A380" s="16">
        <v>379</v>
      </c>
    </row>
    <row r="381" spans="1:1">
      <c r="A381" s="16">
        <v>380</v>
      </c>
    </row>
    <row r="382" spans="1:1">
      <c r="A382" s="16">
        <v>381</v>
      </c>
    </row>
    <row r="383" spans="1:1">
      <c r="A383" s="16">
        <v>382</v>
      </c>
    </row>
    <row r="384" spans="1:1">
      <c r="A384" s="16">
        <v>383</v>
      </c>
    </row>
    <row r="385" spans="1:1">
      <c r="A385" s="16">
        <v>384</v>
      </c>
    </row>
    <row r="386" spans="1:1">
      <c r="A386" s="16">
        <v>385</v>
      </c>
    </row>
    <row r="387" spans="1:1">
      <c r="A387" s="16">
        <v>386</v>
      </c>
    </row>
    <row r="388" spans="1:1">
      <c r="A388" s="16">
        <v>387</v>
      </c>
    </row>
    <row r="389" spans="1:1">
      <c r="A389" s="16">
        <v>388</v>
      </c>
    </row>
    <row r="390" spans="1:1">
      <c r="A390" s="16">
        <v>389</v>
      </c>
    </row>
    <row r="391" spans="1:1">
      <c r="A391" s="16">
        <v>390</v>
      </c>
    </row>
    <row r="392" spans="1:1">
      <c r="A392" s="16">
        <v>391</v>
      </c>
    </row>
    <row r="393" spans="1:1">
      <c r="A393" s="16">
        <v>392</v>
      </c>
    </row>
    <row r="394" spans="1:1">
      <c r="A394" s="16">
        <v>393</v>
      </c>
    </row>
    <row r="395" spans="1:1">
      <c r="A395" s="16">
        <v>394</v>
      </c>
    </row>
    <row r="396" spans="1:1">
      <c r="A396" s="16">
        <v>395</v>
      </c>
    </row>
    <row r="397" spans="1:1">
      <c r="A397" s="16">
        <v>396</v>
      </c>
    </row>
    <row r="398" spans="1:1">
      <c r="A398" s="16">
        <v>397</v>
      </c>
    </row>
    <row r="399" spans="1:1">
      <c r="A399" s="16">
        <v>398</v>
      </c>
    </row>
    <row r="400" spans="1:1">
      <c r="A400" s="16">
        <v>399</v>
      </c>
    </row>
    <row r="401" spans="1:1">
      <c r="A401" s="16">
        <v>400</v>
      </c>
    </row>
    <row r="402" spans="1:1">
      <c r="A402" s="16">
        <v>401</v>
      </c>
    </row>
    <row r="403" spans="1:1">
      <c r="A403" s="16">
        <v>402</v>
      </c>
    </row>
    <row r="404" spans="1:1">
      <c r="A404" s="16">
        <v>403</v>
      </c>
    </row>
    <row r="405" spans="1:1">
      <c r="A405" s="16">
        <v>404</v>
      </c>
    </row>
    <row r="406" spans="1:1">
      <c r="A406" s="16">
        <v>405</v>
      </c>
    </row>
    <row r="407" spans="1:1">
      <c r="A407" s="16">
        <v>406</v>
      </c>
    </row>
    <row r="408" spans="1:1">
      <c r="A408" s="16">
        <v>407</v>
      </c>
    </row>
    <row r="409" spans="1:1">
      <c r="A409" s="16">
        <v>408</v>
      </c>
    </row>
    <row r="410" spans="1:1">
      <c r="A410" s="16">
        <v>409</v>
      </c>
    </row>
    <row r="411" spans="1:1">
      <c r="A411" s="16">
        <v>410</v>
      </c>
    </row>
    <row r="412" spans="1:1">
      <c r="A412" s="16">
        <v>411</v>
      </c>
    </row>
    <row r="413" spans="1:1">
      <c r="A413" s="16">
        <v>412</v>
      </c>
    </row>
    <row r="414" spans="1:1">
      <c r="A414" s="16">
        <v>413</v>
      </c>
    </row>
    <row r="415" spans="1:1">
      <c r="A415" s="16">
        <v>414</v>
      </c>
    </row>
    <row r="416" spans="1:1">
      <c r="A416" s="16">
        <v>415</v>
      </c>
    </row>
    <row r="417" spans="1:1">
      <c r="A417" s="16">
        <v>416</v>
      </c>
    </row>
    <row r="418" spans="1:1">
      <c r="A418" s="16">
        <v>417</v>
      </c>
    </row>
    <row r="419" spans="1:1">
      <c r="A419" s="16">
        <v>418</v>
      </c>
    </row>
    <row r="420" spans="1:1">
      <c r="A420" s="16">
        <v>419</v>
      </c>
    </row>
    <row r="421" spans="1:1">
      <c r="A421" s="16">
        <v>420</v>
      </c>
    </row>
    <row r="422" spans="1:1">
      <c r="A422" s="16">
        <v>421</v>
      </c>
    </row>
    <row r="423" spans="1:1">
      <c r="A423" s="16">
        <v>422</v>
      </c>
    </row>
    <row r="424" spans="1:1">
      <c r="A424" s="16">
        <v>423</v>
      </c>
    </row>
    <row r="425" spans="1:1">
      <c r="A425" s="16">
        <v>424</v>
      </c>
    </row>
    <row r="426" spans="1:1">
      <c r="A426" s="16">
        <v>425</v>
      </c>
    </row>
    <row r="427" spans="1:1">
      <c r="A427" s="16">
        <v>426</v>
      </c>
    </row>
    <row r="428" spans="1:1">
      <c r="A428" s="16">
        <v>427</v>
      </c>
    </row>
    <row r="429" spans="1:1">
      <c r="A429" s="16">
        <v>428</v>
      </c>
    </row>
    <row r="430" spans="1:1">
      <c r="A430" s="16">
        <v>429</v>
      </c>
    </row>
    <row r="431" spans="1:1">
      <c r="A431" s="16">
        <v>430</v>
      </c>
    </row>
    <row r="432" spans="1:1">
      <c r="A432" s="16">
        <v>431</v>
      </c>
    </row>
    <row r="433" spans="1:1">
      <c r="A433" s="16">
        <v>432</v>
      </c>
    </row>
    <row r="434" spans="1:1">
      <c r="A434" s="16">
        <v>433</v>
      </c>
    </row>
    <row r="435" spans="1:1">
      <c r="A435" s="16">
        <v>434</v>
      </c>
    </row>
    <row r="436" spans="1:1">
      <c r="A436" s="16">
        <v>435</v>
      </c>
    </row>
    <row r="437" spans="1:1">
      <c r="A437" s="16">
        <v>436</v>
      </c>
    </row>
    <row r="438" spans="1:1">
      <c r="A438" s="16">
        <v>437</v>
      </c>
    </row>
    <row r="439" spans="1:1">
      <c r="A439" s="16">
        <v>438</v>
      </c>
    </row>
    <row r="440" spans="1:1">
      <c r="A440" s="16">
        <v>439</v>
      </c>
    </row>
    <row r="441" spans="1:1">
      <c r="A441" s="16">
        <v>440</v>
      </c>
    </row>
    <row r="442" spans="1:1">
      <c r="A442" s="16">
        <v>441</v>
      </c>
    </row>
    <row r="443" spans="1:1">
      <c r="A443" s="16">
        <v>442</v>
      </c>
    </row>
    <row r="444" spans="1:1">
      <c r="A444" s="16">
        <v>443</v>
      </c>
    </row>
    <row r="445" spans="1:1">
      <c r="A445" s="16">
        <v>444</v>
      </c>
    </row>
    <row r="446" spans="1:1">
      <c r="A446" s="16">
        <v>445</v>
      </c>
    </row>
    <row r="447" spans="1:1">
      <c r="A447" s="16">
        <v>446</v>
      </c>
    </row>
    <row r="448" spans="1:1">
      <c r="A448" s="16">
        <v>447</v>
      </c>
    </row>
    <row r="449" spans="1:1">
      <c r="A449" s="16">
        <v>448</v>
      </c>
    </row>
    <row r="450" spans="1:1">
      <c r="A450" s="16">
        <v>449</v>
      </c>
    </row>
    <row r="451" spans="1:1">
      <c r="A451" s="16">
        <v>450</v>
      </c>
    </row>
    <row r="452" spans="1:1">
      <c r="A452" s="16">
        <v>451</v>
      </c>
    </row>
    <row r="453" spans="1:1">
      <c r="A453" s="16">
        <v>452</v>
      </c>
    </row>
    <row r="454" spans="1:1">
      <c r="A454" s="16">
        <v>453</v>
      </c>
    </row>
    <row r="455" spans="1:1">
      <c r="A455" s="16">
        <v>454</v>
      </c>
    </row>
    <row r="456" spans="1:1">
      <c r="A456" s="16">
        <v>455</v>
      </c>
    </row>
    <row r="457" spans="1:1">
      <c r="A457" s="16">
        <v>456</v>
      </c>
    </row>
    <row r="458" spans="1:1">
      <c r="A458" s="16">
        <v>457</v>
      </c>
    </row>
    <row r="459" spans="1:1">
      <c r="A459" s="16">
        <v>458</v>
      </c>
    </row>
    <row r="460" spans="1:1">
      <c r="A460" s="16">
        <v>459</v>
      </c>
    </row>
    <row r="461" spans="1:1">
      <c r="A461" s="16">
        <v>460</v>
      </c>
    </row>
    <row r="462" spans="1:1">
      <c r="A462" s="16">
        <v>461</v>
      </c>
    </row>
    <row r="463" spans="1:1">
      <c r="A463" s="16">
        <v>462</v>
      </c>
    </row>
    <row r="464" spans="1:1">
      <c r="A464" s="16">
        <v>463</v>
      </c>
    </row>
    <row r="465" spans="1:1">
      <c r="A465" s="16">
        <v>464</v>
      </c>
    </row>
    <row r="466" spans="1:1">
      <c r="A466" s="16">
        <v>465</v>
      </c>
    </row>
    <row r="467" spans="1:1">
      <c r="A467" s="16">
        <v>466</v>
      </c>
    </row>
    <row r="468" spans="1:1">
      <c r="A468" s="16">
        <v>467</v>
      </c>
    </row>
    <row r="469" spans="1:1">
      <c r="A469" s="16">
        <v>468</v>
      </c>
    </row>
    <row r="470" spans="1:1">
      <c r="A470" s="16">
        <v>469</v>
      </c>
    </row>
    <row r="471" spans="1:1">
      <c r="A471" s="16">
        <v>470</v>
      </c>
    </row>
    <row r="472" spans="1:1">
      <c r="A472" s="16">
        <v>471</v>
      </c>
    </row>
    <row r="473" spans="1:1">
      <c r="A473" s="16">
        <v>472</v>
      </c>
    </row>
    <row r="474" spans="1:1">
      <c r="A474" s="16">
        <v>473</v>
      </c>
    </row>
    <row r="475" spans="1:1">
      <c r="A475" s="16">
        <v>474</v>
      </c>
    </row>
    <row r="476" spans="1:1">
      <c r="A476" s="16">
        <v>475</v>
      </c>
    </row>
    <row r="477" spans="1:1">
      <c r="A477" s="16">
        <v>476</v>
      </c>
    </row>
    <row r="478" spans="1:1">
      <c r="A478" s="16">
        <v>477</v>
      </c>
    </row>
    <row r="479" spans="1:1">
      <c r="A479" s="16">
        <v>478</v>
      </c>
    </row>
    <row r="480" spans="1:1">
      <c r="A480" s="16">
        <v>479</v>
      </c>
    </row>
    <row r="481" spans="1:1">
      <c r="A481" s="16">
        <v>480</v>
      </c>
    </row>
    <row r="482" spans="1:1">
      <c r="A482" s="16">
        <v>481</v>
      </c>
    </row>
    <row r="483" spans="1:1">
      <c r="A483" s="16">
        <v>482</v>
      </c>
    </row>
    <row r="484" spans="1:1">
      <c r="A484" s="16">
        <v>483</v>
      </c>
    </row>
    <row r="485" spans="1:1">
      <c r="A485" s="16">
        <v>484</v>
      </c>
    </row>
    <row r="486" spans="1:1">
      <c r="A486" s="16">
        <v>485</v>
      </c>
    </row>
    <row r="487" spans="1:1">
      <c r="A487" s="16">
        <v>486</v>
      </c>
    </row>
    <row r="488" spans="1:1">
      <c r="A488" s="16">
        <v>487</v>
      </c>
    </row>
    <row r="489" spans="1:1">
      <c r="A489" s="16">
        <v>488</v>
      </c>
    </row>
    <row r="490" spans="1:1">
      <c r="A490" s="16">
        <v>489</v>
      </c>
    </row>
    <row r="491" spans="1:1">
      <c r="A491" s="16">
        <v>490</v>
      </c>
    </row>
    <row r="492" spans="1:1">
      <c r="A492" s="16">
        <v>491</v>
      </c>
    </row>
    <row r="493" spans="1:1">
      <c r="A493" s="16">
        <v>492</v>
      </c>
    </row>
    <row r="494" spans="1:1">
      <c r="A494" s="16">
        <v>493</v>
      </c>
    </row>
    <row r="495" spans="1:1">
      <c r="A495" s="16">
        <v>494</v>
      </c>
    </row>
    <row r="496" spans="1:1">
      <c r="A496" s="16">
        <v>495</v>
      </c>
    </row>
    <row r="497" spans="1:1">
      <c r="A497" s="16">
        <v>496</v>
      </c>
    </row>
    <row r="498" spans="1:1">
      <c r="A498" s="16">
        <v>497</v>
      </c>
    </row>
    <row r="499" spans="1:1">
      <c r="A499" s="16">
        <v>498</v>
      </c>
    </row>
    <row r="500" spans="1:1">
      <c r="A500" s="16">
        <v>499</v>
      </c>
    </row>
    <row r="501" spans="1:1">
      <c r="A501" s="16">
        <v>500</v>
      </c>
    </row>
    <row r="502" spans="1:1">
      <c r="A502" s="16">
        <v>502</v>
      </c>
    </row>
    <row r="503" spans="1:1">
      <c r="A503" s="16">
        <v>503</v>
      </c>
    </row>
    <row r="504" spans="1:1">
      <c r="A504" s="16">
        <v>504</v>
      </c>
    </row>
    <row r="505" spans="1:1">
      <c r="A505" s="16">
        <v>505</v>
      </c>
    </row>
    <row r="506" spans="1:1">
      <c r="A506" s="16">
        <v>506</v>
      </c>
    </row>
    <row r="507" spans="1:1">
      <c r="A507" s="16">
        <v>507</v>
      </c>
    </row>
    <row r="508" spans="1:1">
      <c r="A508" s="16">
        <v>508</v>
      </c>
    </row>
    <row r="509" spans="1:1">
      <c r="A509" s="16">
        <v>509</v>
      </c>
    </row>
    <row r="510" spans="1:1">
      <c r="A510" s="16">
        <v>510</v>
      </c>
    </row>
    <row r="511" spans="1:1">
      <c r="A511" s="16">
        <v>511</v>
      </c>
    </row>
    <row r="512" spans="1:1">
      <c r="A512" s="16">
        <v>512</v>
      </c>
    </row>
    <row r="513" spans="1:1">
      <c r="A513" s="16">
        <v>513</v>
      </c>
    </row>
    <row r="514" spans="1:1">
      <c r="A514" s="16">
        <v>514</v>
      </c>
    </row>
    <row r="515" spans="1:1">
      <c r="A515" s="16">
        <v>515</v>
      </c>
    </row>
    <row r="516" spans="1:1">
      <c r="A516" s="16">
        <v>516</v>
      </c>
    </row>
    <row r="517" spans="1:1">
      <c r="A517" s="16">
        <v>517</v>
      </c>
    </row>
    <row r="518" spans="1:1">
      <c r="A518" s="16">
        <v>518</v>
      </c>
    </row>
    <row r="519" spans="1:1">
      <c r="A519" s="16">
        <v>519</v>
      </c>
    </row>
    <row r="520" spans="1:1">
      <c r="A520" s="16">
        <v>520</v>
      </c>
    </row>
    <row r="521" spans="1:1">
      <c r="A521" s="16">
        <v>521</v>
      </c>
    </row>
    <row r="522" spans="1:1">
      <c r="A522" s="16">
        <v>522</v>
      </c>
    </row>
    <row r="523" spans="1:1">
      <c r="A523" s="16">
        <v>523</v>
      </c>
    </row>
    <row r="524" spans="1:1">
      <c r="A524" s="16">
        <v>524</v>
      </c>
    </row>
    <row r="525" spans="1:1">
      <c r="A525" s="16">
        <v>525</v>
      </c>
    </row>
    <row r="526" spans="1:1">
      <c r="A526" s="16">
        <v>526</v>
      </c>
    </row>
    <row r="527" spans="1:1">
      <c r="A527" s="16">
        <v>527</v>
      </c>
    </row>
    <row r="528" spans="1:1">
      <c r="A528" s="16">
        <v>528</v>
      </c>
    </row>
    <row r="529" spans="1:1">
      <c r="A529" s="16">
        <v>529</v>
      </c>
    </row>
    <row r="530" spans="1:1">
      <c r="A530" s="16">
        <v>530</v>
      </c>
    </row>
    <row r="531" spans="1:1">
      <c r="A531" s="16">
        <v>531</v>
      </c>
    </row>
    <row r="532" spans="1:1">
      <c r="A532" s="16">
        <v>532</v>
      </c>
    </row>
    <row r="533" spans="1:1">
      <c r="A533" s="16">
        <v>533</v>
      </c>
    </row>
    <row r="534" spans="1:1">
      <c r="A534" s="16">
        <v>534</v>
      </c>
    </row>
    <row r="535" spans="1:1">
      <c r="A535" s="16">
        <v>535</v>
      </c>
    </row>
    <row r="536" spans="1:1">
      <c r="A536" s="16">
        <v>536</v>
      </c>
    </row>
    <row r="537" spans="1:1">
      <c r="A537" s="16">
        <v>537</v>
      </c>
    </row>
    <row r="538" spans="1:1">
      <c r="A538" s="16">
        <v>538</v>
      </c>
    </row>
    <row r="539" spans="1:1">
      <c r="A539" s="16">
        <v>539</v>
      </c>
    </row>
    <row r="540" spans="1:1">
      <c r="A540" s="16">
        <v>540</v>
      </c>
    </row>
    <row r="541" spans="1:1">
      <c r="A541" s="16">
        <v>541</v>
      </c>
    </row>
    <row r="542" spans="1:1">
      <c r="A542" s="16">
        <v>542</v>
      </c>
    </row>
    <row r="543" spans="1:1">
      <c r="A543" s="16">
        <v>543</v>
      </c>
    </row>
    <row r="544" spans="1:1">
      <c r="A544" s="16">
        <v>544</v>
      </c>
    </row>
    <row r="545" spans="1:1">
      <c r="A545" s="16">
        <v>545</v>
      </c>
    </row>
    <row r="546" spans="1:1">
      <c r="A546" s="16">
        <v>546</v>
      </c>
    </row>
    <row r="547" spans="1:1">
      <c r="A547" s="16">
        <v>547</v>
      </c>
    </row>
    <row r="548" spans="1:1">
      <c r="A548" s="16">
        <v>548</v>
      </c>
    </row>
    <row r="549" spans="1:1">
      <c r="A549" s="16">
        <v>549</v>
      </c>
    </row>
    <row r="550" spans="1:1">
      <c r="A550" s="16">
        <v>550</v>
      </c>
    </row>
    <row r="551" spans="1:1">
      <c r="A551" s="16">
        <v>551</v>
      </c>
    </row>
    <row r="552" spans="1:1">
      <c r="A552" s="16">
        <v>552</v>
      </c>
    </row>
    <row r="553" spans="1:1">
      <c r="A553" s="16">
        <v>553</v>
      </c>
    </row>
    <row r="554" spans="1:1">
      <c r="A554" s="16">
        <v>554</v>
      </c>
    </row>
    <row r="555" spans="1:1">
      <c r="A555" s="16">
        <v>555</v>
      </c>
    </row>
    <row r="556" spans="1:1">
      <c r="A556" s="16">
        <v>556</v>
      </c>
    </row>
    <row r="557" spans="1:1">
      <c r="A557" s="16">
        <v>557</v>
      </c>
    </row>
    <row r="558" spans="1:1">
      <c r="A558" s="16">
        <v>558</v>
      </c>
    </row>
    <row r="559" spans="1:1">
      <c r="A559" s="16">
        <v>559</v>
      </c>
    </row>
    <row r="560" spans="1:1">
      <c r="A560" s="16">
        <v>560</v>
      </c>
    </row>
    <row r="561" spans="1:1">
      <c r="A561" s="16">
        <v>561</v>
      </c>
    </row>
    <row r="562" spans="1:1">
      <c r="A562" s="16">
        <v>562</v>
      </c>
    </row>
    <row r="563" spans="1:1">
      <c r="A563" s="16">
        <v>563</v>
      </c>
    </row>
    <row r="564" spans="1:1">
      <c r="A564" s="16">
        <v>564</v>
      </c>
    </row>
    <row r="565" spans="1:1">
      <c r="A565" s="16">
        <v>565</v>
      </c>
    </row>
    <row r="566" spans="1:1">
      <c r="A566" s="16">
        <v>566</v>
      </c>
    </row>
    <row r="567" spans="1:1">
      <c r="A567" s="16">
        <v>567</v>
      </c>
    </row>
    <row r="568" spans="1:1">
      <c r="A568" s="16">
        <v>568</v>
      </c>
    </row>
    <row r="569" spans="1:1">
      <c r="A569" s="16">
        <v>569</v>
      </c>
    </row>
    <row r="570" spans="1:1">
      <c r="A570" s="16">
        <v>570</v>
      </c>
    </row>
    <row r="571" spans="1:1">
      <c r="A571" s="16">
        <v>571</v>
      </c>
    </row>
    <row r="572" spans="1:1">
      <c r="A572" s="16">
        <v>572</v>
      </c>
    </row>
    <row r="573" spans="1:1">
      <c r="A573" s="16">
        <v>573</v>
      </c>
    </row>
    <row r="574" spans="1:1">
      <c r="A574" s="16">
        <v>574</v>
      </c>
    </row>
    <row r="575" spans="1:1">
      <c r="A575" s="16">
        <v>575</v>
      </c>
    </row>
    <row r="576" spans="1:1">
      <c r="A576" s="16">
        <v>576</v>
      </c>
    </row>
    <row r="577" spans="1:1">
      <c r="A577" s="16">
        <v>577</v>
      </c>
    </row>
    <row r="578" spans="1:1">
      <c r="A578" s="16">
        <v>578</v>
      </c>
    </row>
    <row r="579" spans="1:1">
      <c r="A579" s="16">
        <v>579</v>
      </c>
    </row>
    <row r="580" spans="1:1">
      <c r="A580" s="16">
        <v>580</v>
      </c>
    </row>
    <row r="581" spans="1:1">
      <c r="A581" s="16">
        <v>581</v>
      </c>
    </row>
    <row r="582" spans="1:1">
      <c r="A582" s="16">
        <v>582</v>
      </c>
    </row>
    <row r="583" spans="1:1">
      <c r="A583" s="16">
        <v>583</v>
      </c>
    </row>
    <row r="584" spans="1:1">
      <c r="A584" s="16">
        <v>584</v>
      </c>
    </row>
    <row r="585" spans="1:1">
      <c r="A585" s="16">
        <v>585</v>
      </c>
    </row>
    <row r="586" spans="1:1">
      <c r="A586" s="16">
        <v>586</v>
      </c>
    </row>
    <row r="587" spans="1:1">
      <c r="A587" s="16">
        <v>587</v>
      </c>
    </row>
    <row r="588" spans="1:1">
      <c r="A588" s="16">
        <v>588</v>
      </c>
    </row>
    <row r="589" spans="1:1">
      <c r="A589" s="16">
        <v>589</v>
      </c>
    </row>
    <row r="590" spans="1:1">
      <c r="A590" s="16">
        <v>590</v>
      </c>
    </row>
    <row r="591" spans="1:1">
      <c r="A591" s="16">
        <v>591</v>
      </c>
    </row>
    <row r="592" spans="1:1">
      <c r="A592" s="16">
        <v>592</v>
      </c>
    </row>
    <row r="593" spans="1:1">
      <c r="A593" s="16">
        <v>593</v>
      </c>
    </row>
    <row r="594" spans="1:1">
      <c r="A594" s="16">
        <v>594</v>
      </c>
    </row>
    <row r="595" spans="1:1">
      <c r="A595" s="16">
        <v>595</v>
      </c>
    </row>
    <row r="596" spans="1:1">
      <c r="A596" s="16">
        <v>596</v>
      </c>
    </row>
    <row r="597" spans="1:1">
      <c r="A597" s="16">
        <v>597</v>
      </c>
    </row>
    <row r="598" spans="1:1">
      <c r="A598" s="16">
        <v>598</v>
      </c>
    </row>
    <row r="599" spans="1:1">
      <c r="A599" s="16">
        <v>599</v>
      </c>
    </row>
    <row r="600" spans="1:1">
      <c r="A600" s="16">
        <v>600</v>
      </c>
    </row>
    <row r="601" spans="1:1">
      <c r="A601" s="16">
        <v>601</v>
      </c>
    </row>
    <row r="602" spans="1:1">
      <c r="A602" s="16">
        <v>602</v>
      </c>
    </row>
    <row r="603" spans="1:1">
      <c r="A603" s="16">
        <v>603</v>
      </c>
    </row>
    <row r="604" spans="1:1">
      <c r="A604" s="16">
        <v>604</v>
      </c>
    </row>
    <row r="605" spans="1:1">
      <c r="A605" s="16">
        <v>605</v>
      </c>
    </row>
    <row r="606" spans="1:1">
      <c r="A606" s="16">
        <v>606</v>
      </c>
    </row>
    <row r="607" spans="1:1">
      <c r="A607" s="16">
        <v>607</v>
      </c>
    </row>
    <row r="608" spans="1:1">
      <c r="A608" s="16">
        <v>608</v>
      </c>
    </row>
    <row r="609" spans="1:1">
      <c r="A609" s="16">
        <v>609</v>
      </c>
    </row>
    <row r="610" spans="1:1">
      <c r="A610" s="16">
        <v>610</v>
      </c>
    </row>
    <row r="611" spans="1:1">
      <c r="A611" s="16">
        <v>611</v>
      </c>
    </row>
    <row r="612" spans="1:1">
      <c r="A612" s="16">
        <v>612</v>
      </c>
    </row>
    <row r="613" spans="1:1">
      <c r="A613" s="16">
        <v>613</v>
      </c>
    </row>
    <row r="614" spans="1:1">
      <c r="A614" s="16">
        <v>614</v>
      </c>
    </row>
    <row r="615" spans="1:1">
      <c r="A615" s="16">
        <v>615</v>
      </c>
    </row>
    <row r="616" spans="1:1">
      <c r="A616" s="16">
        <v>616</v>
      </c>
    </row>
    <row r="617" spans="1:1">
      <c r="A617" s="16">
        <v>617</v>
      </c>
    </row>
    <row r="618" spans="1:1">
      <c r="A618" s="16">
        <v>618</v>
      </c>
    </row>
    <row r="619" spans="1:1">
      <c r="A619" s="16">
        <v>619</v>
      </c>
    </row>
    <row r="620" spans="1:1">
      <c r="A620" s="16">
        <v>620</v>
      </c>
    </row>
    <row r="621" spans="1:1">
      <c r="A621" s="16">
        <v>621</v>
      </c>
    </row>
    <row r="622" spans="1:1">
      <c r="A622" s="16">
        <v>622</v>
      </c>
    </row>
    <row r="623" spans="1:1">
      <c r="A623" s="16">
        <v>623</v>
      </c>
    </row>
    <row r="624" spans="1:1">
      <c r="A624" s="16">
        <v>624</v>
      </c>
    </row>
    <row r="625" spans="1:1">
      <c r="A625" s="16">
        <v>625</v>
      </c>
    </row>
    <row r="626" spans="1:1">
      <c r="A626" s="16">
        <v>626</v>
      </c>
    </row>
    <row r="627" spans="1:1">
      <c r="A627" s="16">
        <v>627</v>
      </c>
    </row>
    <row r="628" spans="1:1">
      <c r="A628" s="16">
        <v>628</v>
      </c>
    </row>
    <row r="629" spans="1:1">
      <c r="A629" s="16">
        <v>629</v>
      </c>
    </row>
    <row r="630" spans="1:1">
      <c r="A630" s="16">
        <v>630</v>
      </c>
    </row>
    <row r="631" spans="1:1">
      <c r="A631" s="16">
        <v>631</v>
      </c>
    </row>
    <row r="632" spans="1:1">
      <c r="A632" s="16">
        <v>632</v>
      </c>
    </row>
    <row r="633" spans="1:1">
      <c r="A633" s="16">
        <v>633</v>
      </c>
    </row>
    <row r="634" spans="1:1">
      <c r="A634" s="16">
        <v>634</v>
      </c>
    </row>
    <row r="635" spans="1:1">
      <c r="A635" s="16">
        <v>635</v>
      </c>
    </row>
    <row r="636" spans="1:1">
      <c r="A636" s="16">
        <v>636</v>
      </c>
    </row>
    <row r="637" spans="1:1">
      <c r="A637" s="16">
        <v>637</v>
      </c>
    </row>
    <row r="638" spans="1:1">
      <c r="A638" s="16">
        <v>638</v>
      </c>
    </row>
    <row r="639" spans="1:1">
      <c r="A639" s="16">
        <v>639</v>
      </c>
    </row>
    <row r="640" spans="1:1">
      <c r="A640" s="16">
        <v>640</v>
      </c>
    </row>
    <row r="641" spans="1:1">
      <c r="A641" s="16">
        <v>641</v>
      </c>
    </row>
    <row r="642" spans="1:1">
      <c r="A642" s="16">
        <v>642</v>
      </c>
    </row>
    <row r="643" spans="1:1">
      <c r="A643" s="16">
        <v>643</v>
      </c>
    </row>
    <row r="644" spans="1:1">
      <c r="A644" s="16">
        <v>644</v>
      </c>
    </row>
    <row r="645" spans="1:1">
      <c r="A645" s="16">
        <v>645</v>
      </c>
    </row>
    <row r="646" spans="1:1">
      <c r="A646" s="16">
        <v>646</v>
      </c>
    </row>
    <row r="647" spans="1:1">
      <c r="A647" s="16">
        <v>647</v>
      </c>
    </row>
    <row r="648" spans="1:1">
      <c r="A648" s="16">
        <v>648</v>
      </c>
    </row>
    <row r="649" spans="1:1">
      <c r="A649" s="16">
        <v>649</v>
      </c>
    </row>
    <row r="650" spans="1:1">
      <c r="A650" s="16">
        <v>650</v>
      </c>
    </row>
    <row r="651" spans="1:1">
      <c r="A651" s="16">
        <v>651</v>
      </c>
    </row>
    <row r="652" spans="1:1">
      <c r="A652" s="16">
        <v>652</v>
      </c>
    </row>
    <row r="653" spans="1:1">
      <c r="A653" s="16">
        <v>653</v>
      </c>
    </row>
    <row r="654" spans="1:1">
      <c r="A654" s="16">
        <v>654</v>
      </c>
    </row>
    <row r="655" spans="1:1">
      <c r="A655" s="16">
        <v>655</v>
      </c>
    </row>
    <row r="656" spans="1:1">
      <c r="A656" s="16">
        <v>656</v>
      </c>
    </row>
    <row r="657" spans="1:1">
      <c r="A657" s="16">
        <v>657</v>
      </c>
    </row>
    <row r="658" spans="1:1">
      <c r="A658" s="16">
        <v>658</v>
      </c>
    </row>
    <row r="659" spans="1:1">
      <c r="A659" s="16">
        <v>659</v>
      </c>
    </row>
    <row r="660" spans="1:1">
      <c r="A660" s="16">
        <v>660</v>
      </c>
    </row>
    <row r="661" spans="1:1">
      <c r="A661" s="16">
        <v>661</v>
      </c>
    </row>
    <row r="662" spans="1:1">
      <c r="A662" s="16">
        <v>662</v>
      </c>
    </row>
    <row r="663" spans="1:1">
      <c r="A663" s="16">
        <v>663</v>
      </c>
    </row>
    <row r="664" spans="1:1">
      <c r="A664" s="16">
        <v>664</v>
      </c>
    </row>
    <row r="665" spans="1:1">
      <c r="A665" s="16">
        <v>665</v>
      </c>
    </row>
    <row r="666" spans="1:1">
      <c r="A666" s="16">
        <v>666</v>
      </c>
    </row>
    <row r="667" spans="1:1">
      <c r="A667" s="16">
        <v>667</v>
      </c>
    </row>
    <row r="668" spans="1:1">
      <c r="A668" s="16">
        <v>668</v>
      </c>
    </row>
    <row r="669" spans="1:1">
      <c r="A669" s="16">
        <v>669</v>
      </c>
    </row>
    <row r="670" spans="1:1">
      <c r="A670" s="16">
        <v>670</v>
      </c>
    </row>
    <row r="671" spans="1:1">
      <c r="A671" s="16">
        <v>671</v>
      </c>
    </row>
    <row r="672" spans="1:1">
      <c r="A672" s="16">
        <v>672</v>
      </c>
    </row>
    <row r="673" spans="1:1">
      <c r="A673" s="16">
        <v>673</v>
      </c>
    </row>
    <row r="674" spans="1:1">
      <c r="A674" s="16">
        <v>674</v>
      </c>
    </row>
    <row r="675" spans="1:1">
      <c r="A675" s="16">
        <v>675</v>
      </c>
    </row>
    <row r="676" spans="1:1">
      <c r="A676" s="16">
        <v>676</v>
      </c>
    </row>
    <row r="677" spans="1:1">
      <c r="A677" s="16">
        <v>677</v>
      </c>
    </row>
    <row r="678" spans="1:1">
      <c r="A678" s="16">
        <v>678</v>
      </c>
    </row>
    <row r="679" spans="1:1">
      <c r="A679" s="16">
        <v>679</v>
      </c>
    </row>
    <row r="680" spans="1:1">
      <c r="A680" s="16">
        <v>680</v>
      </c>
    </row>
    <row r="681" spans="1:1">
      <c r="A681" s="16">
        <v>681</v>
      </c>
    </row>
    <row r="682" spans="1:1">
      <c r="A682" s="16">
        <v>682</v>
      </c>
    </row>
    <row r="683" spans="1:1">
      <c r="A683" s="16">
        <v>683</v>
      </c>
    </row>
    <row r="684" spans="1:1">
      <c r="A684" s="16">
        <v>684</v>
      </c>
    </row>
    <row r="685" spans="1:1">
      <c r="A685" s="16">
        <v>685</v>
      </c>
    </row>
    <row r="686" spans="1:1">
      <c r="A686" s="16">
        <v>686</v>
      </c>
    </row>
    <row r="687" spans="1:1">
      <c r="A687" s="16">
        <v>687</v>
      </c>
    </row>
    <row r="688" spans="1:1">
      <c r="A688" s="16">
        <v>688</v>
      </c>
    </row>
    <row r="689" spans="1:1">
      <c r="A689" s="16">
        <v>689</v>
      </c>
    </row>
    <row r="690" spans="1:1">
      <c r="A690" s="16">
        <v>690</v>
      </c>
    </row>
    <row r="691" spans="1:1">
      <c r="A691" s="16">
        <v>691</v>
      </c>
    </row>
    <row r="692" spans="1:1">
      <c r="A692" s="16">
        <v>692</v>
      </c>
    </row>
    <row r="693" spans="1:1">
      <c r="A693" s="16">
        <v>693</v>
      </c>
    </row>
    <row r="694" spans="1:1">
      <c r="A694" s="16">
        <v>694</v>
      </c>
    </row>
    <row r="695" spans="1:1">
      <c r="A695" s="16">
        <v>695</v>
      </c>
    </row>
    <row r="696" spans="1:1">
      <c r="A696" s="16">
        <v>696</v>
      </c>
    </row>
    <row r="697" spans="1:1">
      <c r="A697" s="16">
        <v>697</v>
      </c>
    </row>
    <row r="698" spans="1:1">
      <c r="A698" s="16">
        <v>698</v>
      </c>
    </row>
    <row r="699" spans="1:1">
      <c r="A699" s="16">
        <v>699</v>
      </c>
    </row>
    <row r="700" spans="1:1">
      <c r="A700" s="16">
        <v>700</v>
      </c>
    </row>
    <row r="701" spans="1:1">
      <c r="A701" s="16">
        <v>701</v>
      </c>
    </row>
    <row r="702" spans="1:1">
      <c r="A702" s="16">
        <v>702</v>
      </c>
    </row>
    <row r="703" spans="1:1">
      <c r="A703" s="16">
        <v>703</v>
      </c>
    </row>
    <row r="704" spans="1:1">
      <c r="A704" s="16">
        <v>704</v>
      </c>
    </row>
    <row r="705" spans="1:1">
      <c r="A705" s="16">
        <v>705</v>
      </c>
    </row>
    <row r="706" spans="1:1">
      <c r="A706" s="16">
        <v>706</v>
      </c>
    </row>
    <row r="707" spans="1:1">
      <c r="A707" s="16">
        <v>707</v>
      </c>
    </row>
    <row r="708" spans="1:1">
      <c r="A708" s="16">
        <v>708</v>
      </c>
    </row>
    <row r="709" spans="1:1">
      <c r="A709" s="16">
        <v>709</v>
      </c>
    </row>
    <row r="710" spans="1:1">
      <c r="A710" s="16">
        <v>710</v>
      </c>
    </row>
    <row r="711" spans="1:1">
      <c r="A711" s="16">
        <v>711</v>
      </c>
    </row>
    <row r="712" spans="1:1">
      <c r="A712" s="16">
        <v>712</v>
      </c>
    </row>
    <row r="713" spans="1:1">
      <c r="A713" s="16">
        <v>713</v>
      </c>
    </row>
    <row r="714" spans="1:1">
      <c r="A714" s="16">
        <v>714</v>
      </c>
    </row>
    <row r="715" spans="1:1">
      <c r="A715" s="16">
        <v>715</v>
      </c>
    </row>
    <row r="716" spans="1:1">
      <c r="A716" s="16">
        <v>716</v>
      </c>
    </row>
    <row r="717" spans="1:1">
      <c r="A717" s="16">
        <v>717</v>
      </c>
    </row>
    <row r="718" spans="1:1">
      <c r="A718" s="16">
        <v>718</v>
      </c>
    </row>
    <row r="719" spans="1:1">
      <c r="A719" s="16">
        <v>719</v>
      </c>
    </row>
    <row r="720" spans="1:1">
      <c r="A720" s="16">
        <v>720</v>
      </c>
    </row>
    <row r="721" spans="1:1">
      <c r="A721" s="16">
        <v>721</v>
      </c>
    </row>
    <row r="722" spans="1:1">
      <c r="A722" s="16">
        <v>722</v>
      </c>
    </row>
    <row r="723" spans="1:1">
      <c r="A723" s="16">
        <v>723</v>
      </c>
    </row>
    <row r="724" spans="1:1">
      <c r="A724" s="16">
        <v>724</v>
      </c>
    </row>
    <row r="725" spans="1:1">
      <c r="A725" s="16">
        <v>725</v>
      </c>
    </row>
    <row r="726" spans="1:1">
      <c r="A726" s="16">
        <v>726</v>
      </c>
    </row>
    <row r="727" spans="1:1">
      <c r="A727" s="16">
        <v>727</v>
      </c>
    </row>
    <row r="728" spans="1:1">
      <c r="A728" s="16">
        <v>728</v>
      </c>
    </row>
    <row r="729" spans="1:1">
      <c r="A729" s="16">
        <v>729</v>
      </c>
    </row>
    <row r="730" spans="1:1">
      <c r="A730" s="16">
        <v>730</v>
      </c>
    </row>
    <row r="731" spans="1:1">
      <c r="A731" s="16">
        <v>731</v>
      </c>
    </row>
    <row r="732" spans="1:1">
      <c r="A732" s="16">
        <v>732</v>
      </c>
    </row>
    <row r="733" spans="1:1">
      <c r="A733" s="16">
        <v>733</v>
      </c>
    </row>
    <row r="734" spans="1:1">
      <c r="A734" s="16">
        <v>734</v>
      </c>
    </row>
    <row r="735" spans="1:1">
      <c r="A735" s="16">
        <v>735</v>
      </c>
    </row>
    <row r="736" spans="1:1">
      <c r="A736" s="16">
        <v>736</v>
      </c>
    </row>
    <row r="737" spans="1:1">
      <c r="A737" s="16">
        <v>737</v>
      </c>
    </row>
    <row r="738" spans="1:1">
      <c r="A738" s="16">
        <v>738</v>
      </c>
    </row>
    <row r="739" spans="1:1">
      <c r="A739" s="16">
        <v>739</v>
      </c>
    </row>
    <row r="740" spans="1:1">
      <c r="A740" s="16">
        <v>740</v>
      </c>
    </row>
    <row r="741" spans="1:1">
      <c r="A741" s="16">
        <v>741</v>
      </c>
    </row>
    <row r="742" spans="1:1">
      <c r="A742" s="16">
        <v>742</v>
      </c>
    </row>
    <row r="743" spans="1:1">
      <c r="A743" s="16">
        <v>743</v>
      </c>
    </row>
    <row r="744" spans="1:1">
      <c r="A744" s="16">
        <v>744</v>
      </c>
    </row>
    <row r="745" spans="1:1">
      <c r="A745" s="16">
        <v>745</v>
      </c>
    </row>
    <row r="746" spans="1:1">
      <c r="A746" s="16">
        <v>746</v>
      </c>
    </row>
    <row r="747" spans="1:1">
      <c r="A747" s="16">
        <v>747</v>
      </c>
    </row>
    <row r="748" spans="1:1">
      <c r="A748" s="16">
        <v>748</v>
      </c>
    </row>
    <row r="749" spans="1:1">
      <c r="A749" s="16">
        <v>749</v>
      </c>
    </row>
    <row r="750" spans="1:1">
      <c r="A750" s="16">
        <v>750</v>
      </c>
    </row>
    <row r="751" spans="1:1">
      <c r="A751" s="16">
        <v>751</v>
      </c>
    </row>
    <row r="752" spans="1:1">
      <c r="A752" s="16">
        <v>752</v>
      </c>
    </row>
    <row r="753" spans="1:1">
      <c r="A753" s="16">
        <v>753</v>
      </c>
    </row>
    <row r="754" spans="1:1">
      <c r="A754" s="16">
        <v>754</v>
      </c>
    </row>
    <row r="755" spans="1:1">
      <c r="A755" s="16">
        <v>755</v>
      </c>
    </row>
    <row r="756" spans="1:1">
      <c r="A756" s="16">
        <v>756</v>
      </c>
    </row>
    <row r="757" spans="1:1">
      <c r="A757" s="16">
        <v>757</v>
      </c>
    </row>
    <row r="758" spans="1:1">
      <c r="A758" s="16">
        <v>758</v>
      </c>
    </row>
    <row r="759" spans="1:1">
      <c r="A759" s="16">
        <v>759</v>
      </c>
    </row>
    <row r="760" spans="1:1">
      <c r="A760" s="16">
        <v>760</v>
      </c>
    </row>
    <row r="761" spans="1:1">
      <c r="A761" s="16">
        <v>761</v>
      </c>
    </row>
    <row r="762" spans="1:1">
      <c r="A762" s="16">
        <v>762</v>
      </c>
    </row>
    <row r="763" spans="1:1">
      <c r="A763" s="16">
        <v>763</v>
      </c>
    </row>
    <row r="764" spans="1:1">
      <c r="A764" s="16">
        <v>764</v>
      </c>
    </row>
    <row r="765" spans="1:1">
      <c r="A765" s="16">
        <v>765</v>
      </c>
    </row>
    <row r="766" spans="1:1">
      <c r="A766" s="16">
        <v>766</v>
      </c>
    </row>
    <row r="767" spans="1:1">
      <c r="A767" s="16">
        <v>767</v>
      </c>
    </row>
    <row r="768" spans="1:1">
      <c r="A768" s="16">
        <v>768</v>
      </c>
    </row>
    <row r="769" spans="1:1">
      <c r="A769" s="16">
        <v>769</v>
      </c>
    </row>
    <row r="770" spans="1:1">
      <c r="A770" s="16">
        <v>770</v>
      </c>
    </row>
    <row r="771" spans="1:1">
      <c r="A771" s="16">
        <v>771</v>
      </c>
    </row>
    <row r="772" spans="1:1">
      <c r="A772" s="16">
        <v>772</v>
      </c>
    </row>
    <row r="773" spans="1:1">
      <c r="A773" s="16">
        <v>773</v>
      </c>
    </row>
    <row r="774" spans="1:1">
      <c r="A774" s="16">
        <v>774</v>
      </c>
    </row>
    <row r="775" spans="1:1">
      <c r="A775" s="16">
        <v>775</v>
      </c>
    </row>
    <row r="776" spans="1:1">
      <c r="A776" s="16">
        <v>776</v>
      </c>
    </row>
    <row r="777" spans="1:1">
      <c r="A777" s="16">
        <v>777</v>
      </c>
    </row>
    <row r="778" spans="1:1">
      <c r="A778" s="16">
        <v>778</v>
      </c>
    </row>
    <row r="779" spans="1:1">
      <c r="A779" s="16">
        <v>779</v>
      </c>
    </row>
    <row r="780" spans="1:1">
      <c r="A780" s="16">
        <v>780</v>
      </c>
    </row>
    <row r="781" spans="1:1">
      <c r="A781" s="16">
        <v>781</v>
      </c>
    </row>
    <row r="782" spans="1:1">
      <c r="A782" s="16">
        <v>782</v>
      </c>
    </row>
    <row r="783" spans="1:1">
      <c r="A783" s="16">
        <v>783</v>
      </c>
    </row>
    <row r="784" spans="1:1">
      <c r="A784" s="16">
        <v>784</v>
      </c>
    </row>
    <row r="785" spans="1:1">
      <c r="A785" s="16">
        <v>785</v>
      </c>
    </row>
    <row r="786" spans="1:1">
      <c r="A786" s="16">
        <v>786</v>
      </c>
    </row>
    <row r="787" spans="1:1">
      <c r="A787" s="16">
        <v>787</v>
      </c>
    </row>
    <row r="788" spans="1:1">
      <c r="A788" s="16">
        <v>788</v>
      </c>
    </row>
    <row r="789" spans="1:1">
      <c r="A789" s="16">
        <v>789</v>
      </c>
    </row>
    <row r="790" spans="1:1">
      <c r="A790" s="16">
        <v>790</v>
      </c>
    </row>
    <row r="791" spans="1:1">
      <c r="A791" s="16">
        <v>791</v>
      </c>
    </row>
    <row r="792" spans="1:1">
      <c r="A792" s="16">
        <v>792</v>
      </c>
    </row>
    <row r="793" spans="1:1">
      <c r="A793" s="16">
        <v>793</v>
      </c>
    </row>
    <row r="794" spans="1:1">
      <c r="A794" s="16">
        <v>794</v>
      </c>
    </row>
    <row r="795" spans="1:1">
      <c r="A795" s="16">
        <v>795</v>
      </c>
    </row>
    <row r="796" spans="1:1">
      <c r="A796" s="16">
        <v>796</v>
      </c>
    </row>
    <row r="797" spans="1:1">
      <c r="A797" s="16">
        <v>797</v>
      </c>
    </row>
    <row r="798" spans="1:1">
      <c r="A798" s="16">
        <v>798</v>
      </c>
    </row>
    <row r="799" spans="1:1">
      <c r="A799" s="16">
        <v>799</v>
      </c>
    </row>
    <row r="800" spans="1:1">
      <c r="A800" s="16">
        <v>800</v>
      </c>
    </row>
  </sheetData>
  <conditionalFormatting sqref="B61:K102">
    <cfRule type="containsText" dxfId="47" priority="8" operator="containsText" text="N/A">
      <formula>NOT(ISERROR(SEARCH("N/A",B61)))</formula>
    </cfRule>
  </conditionalFormatting>
  <conditionalFormatting sqref="M62:O84 M85:X102">
    <cfRule type="containsText" dxfId="46" priority="47" operator="containsText" text="N/A">
      <formula>NOT(ISERROR(SEARCH("N/A",M62)))</formula>
    </cfRule>
  </conditionalFormatting>
  <conditionalFormatting sqref="P51:P84">
    <cfRule type="containsText" dxfId="45" priority="46" operator="containsText" text="N/A">
      <formula>NOT(ISERROR(SEARCH("N/A",P51)))</formula>
    </cfRule>
  </conditionalFormatting>
  <conditionalFormatting sqref="Q62:S84">
    <cfRule type="containsText" dxfId="44" priority="49" operator="containsText" text="N/A">
      <formula>NOT(ISERROR(SEARCH("N/A",Q62)))</formula>
    </cfRule>
  </conditionalFormatting>
  <conditionalFormatting sqref="T51:T84">
    <cfRule type="containsText" dxfId="43" priority="48" operator="containsText" text="N/A">
      <formula>NOT(ISERROR(SEARCH("N/A",T51)))</formula>
    </cfRule>
  </conditionalFormatting>
  <conditionalFormatting sqref="U62:W84">
    <cfRule type="containsText" dxfId="42" priority="51" operator="containsText" text="N/A">
      <formula>NOT(ISERROR(SEARCH("N/A",U62)))</formula>
    </cfRule>
  </conditionalFormatting>
  <conditionalFormatting sqref="X51:X84">
    <cfRule type="containsText" dxfId="41" priority="50" operator="containsText" text="N/A">
      <formula>NOT(ISERROR(SEARCH("N/A",X51)))</formula>
    </cfRule>
  </conditionalFormatting>
  <conditionalFormatting sqref="AB51:AD84">
    <cfRule type="containsText" dxfId="40" priority="45" operator="containsText" text="N/A">
      <formula>NOT(ISERROR(SEARCH("N/A",AB51)))</formula>
    </cfRule>
  </conditionalFormatting>
  <conditionalFormatting sqref="AG62:AL102">
    <cfRule type="containsText" dxfId="39" priority="37" operator="containsText" text="N/A">
      <formula>NOT(ISERROR(SEARCH("N/A",AG62)))</formula>
    </cfRule>
  </conditionalFormatting>
  <conditionalFormatting sqref="AM51:AO102">
    <cfRule type="containsText" dxfId="38" priority="72" operator="containsText" text="N/A">
      <formula>NOT(ISERROR(SEARCH("N/A",AM51)))</formula>
    </cfRule>
  </conditionalFormatting>
  <conditionalFormatting sqref="AR51:AT102">
    <cfRule type="containsText" dxfId="37" priority="70" operator="containsText" text="N/A">
      <formula>NOT(ISERROR(SEARCH("N/A",AR51)))</formula>
    </cfRule>
  </conditionalFormatting>
  <conditionalFormatting sqref="AW51:AY102">
    <cfRule type="containsText" dxfId="36" priority="68" operator="containsText" text="N/A">
      <formula>NOT(ISERROR(SEARCH("N/A",AW51)))</formula>
    </cfRule>
  </conditionalFormatting>
  <conditionalFormatting sqref="BA51:BC102">
    <cfRule type="containsText" dxfId="35" priority="66" operator="containsText" text="N/A">
      <formula>NOT(ISERROR(SEARCH("N/A",BA51)))</formula>
    </cfRule>
  </conditionalFormatting>
  <conditionalFormatting sqref="BD58:BD102">
    <cfRule type="containsText" dxfId="34" priority="84" operator="containsText" text="N/A">
      <formula>NOT(ISERROR(SEARCH("N/A",BD58)))</formula>
    </cfRule>
  </conditionalFormatting>
  <conditionalFormatting sqref="BE51:BG102">
    <cfRule type="containsText" dxfId="33" priority="64" operator="containsText" text="N/A">
      <formula>NOT(ISERROR(SEARCH("N/A",BE51)))</formula>
    </cfRule>
  </conditionalFormatting>
  <conditionalFormatting sqref="BI51:BK102">
    <cfRule type="containsText" dxfId="32" priority="62" operator="containsText" text="N/A">
      <formula>NOT(ISERROR(SEARCH("N/A",BI51)))</formula>
    </cfRule>
  </conditionalFormatting>
  <conditionalFormatting sqref="BN51:BP102">
    <cfRule type="containsText" dxfId="31" priority="60" operator="containsText" text="N/A">
      <formula>NOT(ISERROR(SEARCH("N/A",BN51)))</formula>
    </cfRule>
  </conditionalFormatting>
  <conditionalFormatting sqref="BT51:BV102">
    <cfRule type="containsText" dxfId="30" priority="58" operator="containsText" text="N/A">
      <formula>NOT(ISERROR(SEARCH("N/A",BT51)))</formula>
    </cfRule>
  </conditionalFormatting>
  <conditionalFormatting sqref="BY51:BY58 BY60:BY79">
    <cfRule type="containsText" dxfId="29" priority="42" operator="containsText" text="N/A">
      <formula>NOT(ISERROR(SEARCH("N/A",BY51)))</formula>
    </cfRule>
  </conditionalFormatting>
  <conditionalFormatting sqref="BZ43:BZ93 AU50:AU86 CD57:CD97 BH58:BH102 BW58:BW102 AV61:AV102 Z62:AA84 AE62:AF84 L62:L102 AP62:AQ102 AZ62:AZ102 BL62:BM102 BQ62:BR102 BS63:BS102 BY81:BY103 Z85:AF102">
    <cfRule type="containsText" dxfId="28" priority="100" operator="containsText" text="N/A">
      <formula>NOT(ISERROR(SEARCH("N/A",L43)))</formula>
    </cfRule>
  </conditionalFormatting>
  <conditionalFormatting sqref="CA43:CA67 CA68:CC93">
    <cfRule type="containsText" dxfId="27" priority="39" operator="containsText" text="N/A">
      <formula>NOT(ISERROR(SEARCH("N/A",CA43)))</formula>
    </cfRule>
  </conditionalFormatting>
  <conditionalFormatting sqref="CB52:CC67">
    <cfRule type="expression" dxfId="26" priority="35" stopIfTrue="1">
      <formula>NOT(ISERROR(SEARCH("N/A",CB52)))</formula>
    </cfRule>
  </conditionalFormatting>
  <conditionalFormatting sqref="CE62:CE102">
    <cfRule type="containsText" dxfId="25" priority="17" operator="containsText" text="N/A">
      <formula>NOT(ISERROR(SEARCH("N/A",CE62)))</formula>
    </cfRule>
  </conditionalFormatting>
  <conditionalFormatting sqref="CF51:CH102">
    <cfRule type="containsText" dxfId="24" priority="15" operator="containsText" text="N/A">
      <formula>NOT(ISERROR(SEARCH("N/A",CF51)))</formula>
    </cfRule>
  </conditionalFormatting>
  <conditionalFormatting sqref="CI62:CI102">
    <cfRule type="containsText" dxfId="23" priority="83" operator="containsText" text="N/A">
      <formula>NOT(ISERROR(SEARCH("N/A",CI62)))</formula>
    </cfRule>
  </conditionalFormatting>
  <conditionalFormatting sqref="CJ51:CL102">
    <cfRule type="containsText" dxfId="22" priority="54" operator="containsText" text="N/A">
      <formula>NOT(ISERROR(SEARCH("N/A",CJ51)))</formula>
    </cfRule>
  </conditionalFormatting>
  <conditionalFormatting sqref="CN51:CP102">
    <cfRule type="containsText" dxfId="21" priority="52" operator="containsText" text="N/A">
      <formula>NOT(ISERROR(SEARCH("N/A",CN51)))</formula>
    </cfRule>
  </conditionalFormatting>
  <conditionalFormatting sqref="CR51:CU102">
    <cfRule type="containsText" dxfId="20" priority="1" operator="containsText" text="N/A">
      <formula>NOT(ISERROR(SEARCH("N/A",CR51)))</formula>
    </cfRule>
  </conditionalFormatting>
  <conditionalFormatting sqref="CW51:CW58 CW60:CW79">
    <cfRule type="containsText" dxfId="19" priority="31" operator="containsText" text="N/A">
      <formula>NOT(ISERROR(SEARCH("N/A",CW51)))</formula>
    </cfRule>
  </conditionalFormatting>
  <conditionalFormatting sqref="CX43:CX93 CW81:CW103">
    <cfRule type="containsText" dxfId="18" priority="32" operator="containsText" text="N/A">
      <formula>NOT(ISERROR(SEARCH("N/A",CW43)))</formula>
    </cfRule>
  </conditionalFormatting>
  <conditionalFormatting sqref="CY43:CY67 CY68:DA93">
    <cfRule type="containsText" dxfId="17" priority="30" operator="containsText" text="N/A">
      <formula>NOT(ISERROR(SEARCH("N/A",CY43)))</formula>
    </cfRule>
  </conditionalFormatting>
  <conditionalFormatting sqref="CZ52:DA67">
    <cfRule type="expression" dxfId="16" priority="28" stopIfTrue="1">
      <formula>NOT(ISERROR(SEARCH("N/A",CZ52)))</formula>
    </cfRule>
  </conditionalFormatting>
  <conditionalFormatting sqref="DC51:DC58 DC60:DC79">
    <cfRule type="containsText" dxfId="15" priority="26" operator="containsText" text="N/A">
      <formula>NOT(ISERROR(SEARCH("N/A",DC51)))</formula>
    </cfRule>
  </conditionalFormatting>
  <conditionalFormatting sqref="DD43:DD93 DC81:DC103">
    <cfRule type="containsText" dxfId="14" priority="27" operator="containsText" text="N/A">
      <formula>NOT(ISERROR(SEARCH("N/A",DC43)))</formula>
    </cfRule>
  </conditionalFormatting>
  <conditionalFormatting sqref="DE43:DE67 DE68:DG93">
    <cfRule type="containsText" dxfId="13" priority="25" operator="containsText" text="N/A">
      <formula>NOT(ISERROR(SEARCH("N/A",DE43)))</formula>
    </cfRule>
  </conditionalFormatting>
  <conditionalFormatting sqref="DF52:DG67">
    <cfRule type="expression" dxfId="12" priority="23" stopIfTrue="1">
      <formula>NOT(ISERROR(SEARCH("N/A",DF52)))</formula>
    </cfRule>
  </conditionalFormatting>
  <conditionalFormatting sqref="DI51:DI58 DI60:DI79">
    <cfRule type="containsText" dxfId="11" priority="21" operator="containsText" text="N/A">
      <formula>NOT(ISERROR(SEARCH("N/A",DI51)))</formula>
    </cfRule>
  </conditionalFormatting>
  <conditionalFormatting sqref="DJ43:DJ93 DI81:DI103">
    <cfRule type="containsText" dxfId="10" priority="22" operator="containsText" text="N/A">
      <formula>NOT(ISERROR(SEARCH("N/A",DI43)))</formula>
    </cfRule>
  </conditionalFormatting>
  <conditionalFormatting sqref="DK43:DK67 DK68:DM93">
    <cfRule type="containsText" dxfId="9" priority="20" operator="containsText" text="N/A">
      <formula>NOT(ISERROR(SEARCH("N/A",DK43)))</formula>
    </cfRule>
  </conditionalFormatting>
  <conditionalFormatting sqref="DL52:DM67">
    <cfRule type="expression" dxfId="8" priority="18" stopIfTrue="1">
      <formula>NOT(ISERROR(SEARCH("N/A",DL52)))</formula>
    </cfRule>
  </conditionalFormatting>
  <conditionalFormatting sqref="DO51:DO58 DO60:DO79">
    <cfRule type="containsText" dxfId="7" priority="13" operator="containsText" text="N/A">
      <formula>NOT(ISERROR(SEARCH("N/A",DO51)))</formula>
    </cfRule>
  </conditionalFormatting>
  <conditionalFormatting sqref="DP43:DP93 DO81:DO103">
    <cfRule type="containsText" dxfId="6" priority="14" operator="containsText" text="N/A">
      <formula>NOT(ISERROR(SEARCH("N/A",DO43)))</formula>
    </cfRule>
  </conditionalFormatting>
  <conditionalFormatting sqref="DQ43:DQ67 DQ68:DS93">
    <cfRule type="containsText" dxfId="5" priority="12" operator="containsText" text="N/A">
      <formula>NOT(ISERROR(SEARCH("N/A",DQ43)))</formula>
    </cfRule>
  </conditionalFormatting>
  <conditionalFormatting sqref="DR52:DS67">
    <cfRule type="expression" dxfId="4" priority="10" stopIfTrue="1">
      <formula>NOT(ISERROR(SEARCH("N/A",DR52)))</formula>
    </cfRule>
  </conditionalFormatting>
  <conditionalFormatting sqref="DU51:DU58 DU60:DU79">
    <cfRule type="containsText" dxfId="3" priority="6" operator="containsText" text="N/A">
      <formula>NOT(ISERROR(SEARCH("N/A",DU51)))</formula>
    </cfRule>
  </conditionalFormatting>
  <conditionalFormatting sqref="DV43:DV93 DU81:DU103">
    <cfRule type="containsText" dxfId="2" priority="7" operator="containsText" text="N/A">
      <formula>NOT(ISERROR(SEARCH("N/A",DU43)))</formula>
    </cfRule>
  </conditionalFormatting>
  <conditionalFormatting sqref="DW43:DW67 DW68:DY93">
    <cfRule type="containsText" dxfId="1" priority="5" operator="containsText" text="N/A">
      <formula>NOT(ISERROR(SEARCH("N/A",DW43)))</formula>
    </cfRule>
  </conditionalFormatting>
  <conditionalFormatting sqref="DX52:DY67">
    <cfRule type="expression" dxfId="0" priority="3" stopIfTrue="1">
      <formula>NOT(ISERROR(SEARCH("N/A",DX52)))</formula>
    </cfRule>
  </conditionalFormatting>
  <hyperlinks>
    <hyperlink ref="DK4" r:id="rId1" xr:uid="{729DA28B-DF93-4788-B61C-728CBE15A72D}"/>
    <hyperlink ref="DL4" r:id="rId2" xr:uid="{F4242503-5A96-4E8C-AAE3-516D6FBA0EB2}"/>
    <hyperlink ref="DO4" r:id="rId3" xr:uid="{533A6D48-D15B-42FB-9D5A-1D29416E2281}"/>
    <hyperlink ref="DP4" r:id="rId4" xr:uid="{AA104324-A049-45A2-9BEA-5B892472A92A}"/>
    <hyperlink ref="DQ4" r:id="rId5" display="mailto:de-zoll@qvc.com" xr:uid="{80E8F011-C546-43F4-8F16-9802BD8D335D}"/>
    <hyperlink ref="DS4" r:id="rId6" xr:uid="{7E1A6264-4EE8-412F-BE23-F2C75367FB92}"/>
    <hyperlink ref="DR4" r:id="rId7" display="mailto:de-zoll@qvc.com" xr:uid="{9BCBCBA8-30A5-4188-8D22-39105D75C49A}"/>
    <hyperlink ref="DJ5" r:id="rId8" xr:uid="{F50E5EA9-8C65-4883-8796-E1B186FAD1C6}"/>
    <hyperlink ref="DM4" r:id="rId9" xr:uid="{F5216D53-5F97-40AD-BC24-94D2DDBA7894}"/>
    <hyperlink ref="DM5" r:id="rId10" xr:uid="{55333FD0-F8EC-4C10-96F7-AF8DF6AAD46B}"/>
    <hyperlink ref="DJ4" r:id="rId11" xr:uid="{B1D36C7D-2A7D-481E-A119-EB03F44A39F0}"/>
    <hyperlink ref="DU4" r:id="rId12" xr:uid="{0FB95A56-4878-48EF-8D29-9781A244E871}"/>
    <hyperlink ref="DV4" r:id="rId13" xr:uid="{1CF5B804-01E9-4652-B807-2EE0E94B7AE3}"/>
    <hyperlink ref="DW4" r:id="rId14" xr:uid="{3C6DB596-DF04-4A20-A7A4-CB3B4B770933}"/>
    <hyperlink ref="DX4" r:id="rId15" xr:uid="{91FB22FD-25FC-4978-969A-6B69415CC877}"/>
    <hyperlink ref="DY4" r:id="rId16" xr:uid="{298486DC-746C-430E-B2F9-E5DE8B5DF2BA}"/>
    <hyperlink ref="DI4" r:id="rId17" xr:uid="{D47F1118-658C-4755-8D1C-EF7AC70CB9DF}"/>
    <hyperlink ref="EL4" r:id="rId18" xr:uid="{4BAD59DD-3E68-41C1-A5BF-391612A9819F}"/>
    <hyperlink ref="EK4" r:id="rId19" xr:uid="{F4ACE35E-DC94-43D8-9CF3-021E55A63A43}"/>
  </hyperlinks>
  <pageMargins left="0.7" right="0.7" top="0.75" bottom="0.75" header="0.3" footer="0.3"/>
  <pageSetup paperSize="9" orientation="portrait" r:id="rId2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105"/>
  <sheetViews>
    <sheetView topLeftCell="C70" workbookViewId="0">
      <selection activeCell="D224" sqref="D224"/>
    </sheetView>
  </sheetViews>
  <sheetFormatPr baseColWidth="10" defaultColWidth="9.1796875" defaultRowHeight="14.5"/>
  <cols>
    <col min="1" max="1" width="43.26953125" style="93" customWidth="1"/>
    <col min="2" max="4" width="84.7265625" style="100" customWidth="1"/>
    <col min="5" max="6" width="9.1796875" style="2"/>
    <col min="7" max="7" width="9.1796875" style="2" customWidth="1"/>
    <col min="8" max="16384" width="9.1796875" style="2"/>
  </cols>
  <sheetData>
    <row r="1" spans="1:5">
      <c r="A1" s="94" t="str">
        <f>START!B7</f>
        <v>Germany</v>
      </c>
      <c r="B1" s="90" t="s">
        <v>195</v>
      </c>
      <c r="C1" s="90" t="s">
        <v>119</v>
      </c>
      <c r="D1" s="90" t="s">
        <v>103</v>
      </c>
    </row>
    <row r="2" spans="1:5">
      <c r="A2" s="91" t="str">
        <f>START!B9</f>
        <v>English (default)</v>
      </c>
      <c r="B2" s="90" t="s">
        <v>239</v>
      </c>
      <c r="C2" s="90" t="s">
        <v>240</v>
      </c>
      <c r="D2" s="90" t="s">
        <v>241</v>
      </c>
    </row>
    <row r="3" spans="1:5">
      <c r="A3" s="92" t="s">
        <v>235</v>
      </c>
      <c r="B3" s="95"/>
      <c r="C3" s="95"/>
      <c r="D3" s="95"/>
      <c r="E3" s="2" t="s">
        <v>604</v>
      </c>
    </row>
    <row r="4" spans="1:5" ht="26">
      <c r="A4" s="93" t="str">
        <f>IF($A$2=$B$2,B4,IF($A$2=$C$2,C4,IF($A$2=$D$2,D4)))</f>
        <v>&lt;== product name, please enter a model/type name, if applicable, e. g. “Alice “ as a bag type</v>
      </c>
      <c r="B4" s="96" t="s">
        <v>1572</v>
      </c>
      <c r="C4" s="96" t="s">
        <v>1574</v>
      </c>
      <c r="D4" s="96" t="s">
        <v>1573</v>
      </c>
    </row>
    <row r="5" spans="1:5" ht="65">
      <c r="A5" s="93" t="str">
        <f>IF($A$2=$B$2,B5,IF($A$2=$C$2,C5,IF($A$2=$D$2,D5)))</f>
        <v>&lt;== TV Caption (Product Description)_x000D_
This is essentially the title of the product which will be used for the selling description of the product on all platforms (TV/web/mobile/tablet). Please ensure it includes your brand name and product type.</v>
      </c>
      <c r="B5" s="96" t="s">
        <v>472</v>
      </c>
      <c r="C5" s="96" t="s">
        <v>1624</v>
      </c>
      <c r="D5" s="96" t="s">
        <v>478</v>
      </c>
    </row>
    <row r="6" spans="1:5" ht="52">
      <c r="A6" s="93" t="str">
        <f t="shared" ref="A6:A67" si="0">IF($A$2=$B$2,B6,IF($A$2=$C$2,C6,IF($A$2=$D$2,D6)))</f>
        <v>&lt;== Base Price: This type of price indication is regulated by law for goods which are sold by weight, volume or length. Please state, if this is applicable for your product.</v>
      </c>
      <c r="B6" s="96" t="s">
        <v>479</v>
      </c>
      <c r="C6" s="96" t="s">
        <v>575</v>
      </c>
      <c r="D6" s="96" t="s">
        <v>477</v>
      </c>
    </row>
    <row r="7" spans="1:5" ht="39">
      <c r="A7" s="93" t="str">
        <f>IF($A$2=$B$2,B7,IF($A$2=$C$2,C7,IF($A$2=$D$2,D7)))</f>
        <v>&lt;==In case of Product imported into UK:
please indicate Name &amp; Address of the Importer company based in UK</v>
      </c>
      <c r="B7" s="96" t="s">
        <v>2251</v>
      </c>
      <c r="C7" s="96"/>
      <c r="D7" s="96"/>
    </row>
    <row r="8" spans="1:5" ht="39">
      <c r="A8" s="93" t="str">
        <f t="shared" si="0"/>
        <v>&lt;==In case of Product imported into EU:
please indicate Name &amp; Address of the European Importer company</v>
      </c>
      <c r="B8" s="96" t="s">
        <v>835</v>
      </c>
      <c r="C8" s="96" t="s">
        <v>1626</v>
      </c>
      <c r="D8" s="96" t="s">
        <v>841</v>
      </c>
    </row>
    <row r="9" spans="1:5" ht="39">
      <c r="A9" s="93" t="str">
        <f t="shared" si="0"/>
        <v xml:space="preserve">please confirm the product Country of Origin (country of manufacture): this detail is essential for customs clearance procedures (see attributes for sets) </v>
      </c>
      <c r="B9" s="96" t="s">
        <v>836</v>
      </c>
      <c r="C9" s="96" t="s">
        <v>837</v>
      </c>
      <c r="D9" s="96" t="s">
        <v>840</v>
      </c>
    </row>
    <row r="10" spans="1:5" ht="26">
      <c r="A10" s="93" t="str">
        <f t="shared" si="0"/>
        <v>please indicate the Country of Origin (where the product is manufactured, Made In)</v>
      </c>
      <c r="B10" s="96" t="s">
        <v>1483</v>
      </c>
      <c r="C10" s="96" t="s">
        <v>1384</v>
      </c>
      <c r="D10" s="96" t="s">
        <v>1504</v>
      </c>
    </row>
    <row r="11" spans="1:5" ht="26">
      <c r="A11" s="93" t="str">
        <f t="shared" si="0"/>
        <v>please indicate the Country of Departure (Shipped from)</v>
      </c>
      <c r="B11" s="96" t="s">
        <v>1484</v>
      </c>
      <c r="C11" s="96" t="s">
        <v>1385</v>
      </c>
      <c r="D11" s="96" t="s">
        <v>1488</v>
      </c>
      <c r="E11" s="2" t="s">
        <v>605</v>
      </c>
    </row>
    <row r="12" spans="1:5" ht="39">
      <c r="A12" s="93" t="str">
        <f t="shared" si="0"/>
        <v>Please indicate Textile Construction: this information for textile items (main part) is required for customs clearance procedures</v>
      </c>
      <c r="B12" s="96" t="s">
        <v>830</v>
      </c>
      <c r="C12" s="96" t="s">
        <v>838</v>
      </c>
      <c r="D12" s="96" t="s">
        <v>839</v>
      </c>
    </row>
    <row r="13" spans="1:5" ht="52">
      <c r="A13" s="93" t="str">
        <f t="shared" si="0"/>
        <v xml:space="preserve">Customs Tariff (intrastat commodity code): this classification number is assigned based on the product description and is essential to customs clearance procedures (see attributes for sets) </v>
      </c>
      <c r="B13" s="96" t="s">
        <v>1664</v>
      </c>
      <c r="C13" s="96" t="s">
        <v>1540</v>
      </c>
      <c r="D13" s="96" t="s">
        <v>1541</v>
      </c>
    </row>
    <row r="14" spans="1:5" ht="52">
      <c r="A14" s="93" t="str">
        <f t="shared" si="0"/>
        <v xml:space="preserve">&lt;== Product Images
Please insert a global picture where all components are clearly visible.  Additional detail pictures can be inserted in the "IMAGES" dedicated tab </v>
      </c>
      <c r="B14" s="96" t="s">
        <v>1665</v>
      </c>
      <c r="C14" s="96" t="s">
        <v>1543</v>
      </c>
      <c r="D14" s="96" t="s">
        <v>1585</v>
      </c>
    </row>
    <row r="15" spans="1:5" ht="52">
      <c r="A15" s="93" t="str">
        <f t="shared" si="0"/>
        <v>&lt;== Special Certification
Are you using a trade name e.g. Lycra/Swarovski/Disney and have a certificate/written agreement. Indicate the trade name you are using</v>
      </c>
      <c r="B15" s="96" t="s">
        <v>473</v>
      </c>
      <c r="C15" s="96" t="s">
        <v>236</v>
      </c>
      <c r="D15" s="96" t="s">
        <v>501</v>
      </c>
    </row>
    <row r="16" spans="1:5" ht="117">
      <c r="A16" s="93" t="str">
        <f t="shared" si="0"/>
        <v xml:space="preserve">&lt;== Long Description
Enter the details of anything other than the attributes that you feel is relevant to the selling of the product; include details of what you think the customer should know e.g. how to use instructions, accurate measurements (cm/ml/g), clear colour descriptions, correct contents list, additional content such as recipes etc.
</v>
      </c>
      <c r="B16" s="96" t="s">
        <v>237</v>
      </c>
      <c r="C16" s="96" t="s">
        <v>238</v>
      </c>
      <c r="D16" s="96" t="s">
        <v>480</v>
      </c>
    </row>
    <row r="17" spans="1:5" ht="39">
      <c r="A17" s="93" t="str">
        <f t="shared" si="0"/>
        <v>&lt;== this field is automatically composed with the sum of all the attributes, if you use this field for a free text, please make sure all attributes are captured</v>
      </c>
      <c r="B17" s="96" t="s">
        <v>1387</v>
      </c>
      <c r="C17" s="96" t="s">
        <v>1625</v>
      </c>
      <c r="D17" s="96" t="s">
        <v>1620</v>
      </c>
    </row>
    <row r="18" spans="1:5" ht="78">
      <c r="A18" s="93" t="str">
        <f t="shared" si="0"/>
        <v>&lt;== Attributes - Long Description (LD)
Those attributes are used to create the LD and it is critical that you complete and highlight all applicable fields in this section; those information are also used for web description, on air shows and all compliance processes within the business.</v>
      </c>
      <c r="B18" s="96" t="s">
        <v>1661</v>
      </c>
      <c r="C18" s="96" t="s">
        <v>1623</v>
      </c>
      <c r="D18" s="96" t="s">
        <v>1534</v>
      </c>
    </row>
    <row r="19" spans="1:5" ht="78">
      <c r="A19" s="93" t="str">
        <f t="shared" si="0"/>
        <v>If the attributes vary between components please use a separate column for each component and specify the name of the item at the top of each column used. This is particularly useful for beauty categories e.g. eye, lip, manicure and pedicure preparations as well as powder based beauty products etc.    </v>
      </c>
      <c r="B19" s="96" t="s">
        <v>823</v>
      </c>
      <c r="C19" s="96" t="s">
        <v>833</v>
      </c>
      <c r="D19" s="96" t="s">
        <v>824</v>
      </c>
      <c r="E19" s="97" t="s">
        <v>1489</v>
      </c>
    </row>
    <row r="20" spans="1:5" ht="52">
      <c r="A20" s="93" t="str">
        <f t="shared" si="0"/>
        <v>&lt;== Please note: measurements should be written  in the following way: centimetres (inches)
Chest: S: 89cm (35"), M: 94cm (37"), L: 99cm (39"), XL: 104cm (41"), 2XL: 112cm (44"), 3XL: 119cm (47")</v>
      </c>
      <c r="B20" s="98" t="s">
        <v>475</v>
      </c>
      <c r="C20" s="98" t="s">
        <v>573</v>
      </c>
      <c r="D20" s="96" t="s">
        <v>574</v>
      </c>
    </row>
    <row r="21" spans="1:5" ht="52">
      <c r="A21" s="93" t="str">
        <f t="shared" si="0"/>
        <v>Please confirm the product Country of Origin (country of manufacture) for each component within the set and use a separate column for each component: this detail is essential for customs clearance procedures</v>
      </c>
      <c r="B21" s="99" t="s">
        <v>816</v>
      </c>
      <c r="C21" s="99" t="s">
        <v>817</v>
      </c>
      <c r="D21" s="96" t="s">
        <v>818</v>
      </c>
    </row>
    <row r="22" spans="1:5" ht="52">
      <c r="A22" s="93" t="str">
        <f t="shared" si="0"/>
        <v>Please confirm the Customs Tariff (intrastat commodity code) for each component within the set and use a separate column for each component: this detail is essential for customs clearance procedures</v>
      </c>
      <c r="B22" s="99" t="s">
        <v>819</v>
      </c>
      <c r="C22" s="99" t="s">
        <v>820</v>
      </c>
      <c r="D22" s="96" t="s">
        <v>821</v>
      </c>
    </row>
    <row r="23" spans="1:5" ht="39">
      <c r="A23" s="93" t="str">
        <f t="shared" si="0"/>
        <v>Please indicate product composition (customs purpose) for each component within the set i.e. powder or cream based etc.  </v>
      </c>
      <c r="B23" s="99" t="s">
        <v>1666</v>
      </c>
      <c r="C23" s="99" t="s">
        <v>1662</v>
      </c>
      <c r="D23" s="96" t="s">
        <v>822</v>
      </c>
    </row>
    <row r="24" spans="1:5" ht="68.25" customHeight="1">
      <c r="A24" s="93" t="str">
        <f t="shared" si="0"/>
        <v>&lt;== In general apparel is to be shipped flat packed. Exception: garments from genuine leather. Further exceptions must be approved from the buying team</v>
      </c>
      <c r="B24" s="99" t="s">
        <v>853</v>
      </c>
      <c r="C24" s="99" t="s">
        <v>855</v>
      </c>
      <c r="D24" s="96" t="s">
        <v>854</v>
      </c>
    </row>
    <row r="25" spans="1:5">
      <c r="A25" s="92" t="s">
        <v>242</v>
      </c>
      <c r="B25" s="95"/>
      <c r="C25" s="95"/>
      <c r="D25" s="95"/>
    </row>
    <row r="26" spans="1:5" ht="52">
      <c r="A26" s="93" t="str">
        <f t="shared" si="0"/>
        <v>&lt;== Packaging Description: Please select the type of packaging you have added to your merchandise for this QVC single saleable unit. In case of Polybags or Goods On Hangers, the dimensions are not required.</v>
      </c>
      <c r="B26" s="96" t="s">
        <v>688</v>
      </c>
      <c r="C26" s="96" t="s">
        <v>1627</v>
      </c>
      <c r="D26" s="96" t="s">
        <v>686</v>
      </c>
    </row>
    <row r="27" spans="1:5" ht="65">
      <c r="A27" s="93" t="str">
        <f t="shared" si="0"/>
        <v>&lt;== Shippable carton is a type of packaging that will be used to ship product to the customer's home without further protection or packaging being added by QVC. It must comply with QVC Drop Test Requirements.</v>
      </c>
      <c r="B27" s="96" t="s">
        <v>2172</v>
      </c>
      <c r="C27" s="96" t="s">
        <v>1533</v>
      </c>
      <c r="D27" s="96" t="s">
        <v>1586</v>
      </c>
    </row>
    <row r="28" spans="1:5" ht="52">
      <c r="A28" s="93" t="str">
        <f t="shared" si="0"/>
        <v>&lt;== Master Carton:  This is the shipping carton that contains all of the saleable units for entry to the QVC Distribution Centre  (Master Cartons must have a minimum of 4 pieces).</v>
      </c>
      <c r="B28" s="96" t="s">
        <v>689</v>
      </c>
      <c r="C28" s="96" t="s">
        <v>690</v>
      </c>
      <c r="D28" s="96" t="s">
        <v>687</v>
      </c>
    </row>
    <row r="29" spans="1:5" ht="91">
      <c r="A29" s="93" t="str">
        <f t="shared" si="0"/>
        <v>&lt;== See section 14 of the SDS (Safety Data Sheet) A UN number is displayed as the letters "UN" followed by a four digit number that identifies dangerous goods, and articles in the framework of international transport. If product is part of a set with more than one UN number, please include all UN numbers along with copies of all SDS.</v>
      </c>
      <c r="B29" s="96" t="s">
        <v>1089</v>
      </c>
      <c r="C29" s="96" t="s">
        <v>1650</v>
      </c>
      <c r="D29" s="96" t="s">
        <v>1544</v>
      </c>
    </row>
    <row r="30" spans="1:5" ht="26">
      <c r="A30" s="93" t="str">
        <f t="shared" si="0"/>
        <v>&lt;== See section 14 of the SDS.  e.g. "PERFUMERY PRODUCTS"</v>
      </c>
      <c r="B30" s="96" t="s">
        <v>1090</v>
      </c>
      <c r="C30" s="96" t="s">
        <v>1651</v>
      </c>
      <c r="D30" s="96" t="s">
        <v>1545</v>
      </c>
    </row>
    <row r="31" spans="1:5" ht="39">
      <c r="A31" s="93" t="str">
        <f t="shared" si="0"/>
        <v>&lt;== See section 14 of SDS. Dangerous goods can have additional classifications known as sub risks e.g. 8 (5.1)</v>
      </c>
      <c r="B31" s="96" t="s">
        <v>1091</v>
      </c>
      <c r="C31" s="96" t="s">
        <v>1657</v>
      </c>
      <c r="D31" s="96" t="s">
        <v>1546</v>
      </c>
    </row>
    <row r="32" spans="1:5" ht="39">
      <c r="A32" s="93" t="str">
        <f t="shared" si="0"/>
        <v>&lt;== See section 14 of the SDS. Packing groups are shown in Roman numerals I,II,III - Some dangerous goods do not have packing groups.</v>
      </c>
      <c r="B32" s="96" t="s">
        <v>1092</v>
      </c>
      <c r="C32" s="96" t="s">
        <v>1658</v>
      </c>
      <c r="D32" s="96" t="s">
        <v>1547</v>
      </c>
    </row>
    <row r="33" spans="1:4" ht="26">
      <c r="A33" s="93" t="str">
        <f t="shared" si="0"/>
        <v>&lt;== See section 9 of SDS. Enter flash point in Celsius (°C)</v>
      </c>
      <c r="B33" s="96" t="s">
        <v>1093</v>
      </c>
      <c r="C33" s="96" t="s">
        <v>1659</v>
      </c>
      <c r="D33" s="96" t="s">
        <v>1548</v>
      </c>
    </row>
    <row r="34" spans="1:4" ht="26">
      <c r="A34" s="93" t="str">
        <f t="shared" si="0"/>
        <v>&lt;== See section 9 of SDS. Enter boiling point in Celsius (°C)</v>
      </c>
      <c r="B34" s="96" t="s">
        <v>1094</v>
      </c>
      <c r="C34" s="96" t="s">
        <v>1660</v>
      </c>
      <c r="D34" s="96" t="s">
        <v>1549</v>
      </c>
    </row>
    <row r="35" spans="1:4" ht="208">
      <c r="A35" s="93" t="str">
        <f t="shared" si="0"/>
        <v xml:space="preserve">&lt;== Waste components within the meaning of the German Packaging Act: “Material that is typically accumulate as waste with a private household” – If there are any uncertainties, check the system participation requirement catalogue held by the ZSVR at www.verpackungsregister.org
State all waste components for a single saleable unit separately by QVC SKN and sum up all the packaging from one material class in just one figure.
Samples of packaging waste within the meaning of the German Packaging Act: polybags, cardboard, envelopes, filling and stuffing material, tubes, glass bottles, cans, sachets, jars, hangtags etc.
Not relevant in this context: transport packaging as pallets, stretch film, master cartons etc.
If you need any additional support please contact </v>
      </c>
      <c r="B35" s="96" t="s">
        <v>1495</v>
      </c>
      <c r="C35" s="96" t="s">
        <v>1663</v>
      </c>
      <c r="D35" s="96" t="s">
        <v>1494</v>
      </c>
    </row>
    <row r="36" spans="1:4">
      <c r="A36" s="93" t="str">
        <f>IF($A$2=$B$2,B36,IF($A$2=$C$2,C36,IF($A$2=$D$2,D36)))</f>
        <v>verpackungsregister@qvc.com</v>
      </c>
      <c r="B36" s="96" t="s">
        <v>1493</v>
      </c>
      <c r="C36" s="96" t="s">
        <v>1493</v>
      </c>
      <c r="D36" s="96" t="s">
        <v>1493</v>
      </c>
    </row>
    <row r="37" spans="1:4" ht="52">
      <c r="A37" s="93" t="str">
        <f t="shared" si="0"/>
        <v xml:space="preserve">&lt;== UN Hazard Code.4 digit UN No or ID that identify hazardous substances, and articles (such as explosives, flammable liquids, etc.) in the framework of international transport. </v>
      </c>
      <c r="B37" s="96" t="s">
        <v>502</v>
      </c>
      <c r="C37" s="96" t="s">
        <v>253</v>
      </c>
      <c r="D37" s="96" t="s">
        <v>481</v>
      </c>
    </row>
    <row r="38" spans="1:4" ht="65">
      <c r="A38" s="93" t="str">
        <f t="shared" si="0"/>
        <v>&lt;== Sealed Polybag for Hazardous Goods Y/N. Vendor has to confirm that all liquids will be supplied in a sealed polybag this is needed to reduce the risk of spillage/stock damage should item leak in delivery’ (only for UK &amp; FR  delivery)</v>
      </c>
      <c r="B38" s="96" t="s">
        <v>729</v>
      </c>
      <c r="C38" s="96" t="s">
        <v>254</v>
      </c>
      <c r="D38" s="96" t="s">
        <v>509</v>
      </c>
    </row>
    <row r="39" spans="1:4" ht="39">
      <c r="A39" s="93" t="str">
        <f t="shared" si="0"/>
        <v>&lt;== Hazard Goods storage class. Please select the storage class from the drop down field. The storage class will be shown on the MSDS.</v>
      </c>
      <c r="B39" s="96" t="s">
        <v>243</v>
      </c>
      <c r="C39" s="96" t="s">
        <v>595</v>
      </c>
      <c r="D39" s="96" t="s">
        <v>482</v>
      </c>
    </row>
    <row r="40" spans="1:4" ht="26">
      <c r="A40" s="93" t="str">
        <f t="shared" si="0"/>
        <v>&lt;== Hazardous Water Miscible. Liquids or substances which are soluble in water</v>
      </c>
      <c r="B40" s="96" t="s">
        <v>1634</v>
      </c>
      <c r="C40" s="96" t="s">
        <v>255</v>
      </c>
      <c r="D40" s="96" t="s">
        <v>483</v>
      </c>
    </row>
    <row r="41" spans="1:4" ht="39">
      <c r="A41" s="93" t="str">
        <f t="shared" si="0"/>
        <v>&lt;==  Water Hazard Class. Please select the water hazard  class from the drop down field. The class will be shown on the MSDS.</v>
      </c>
      <c r="B41" s="96" t="s">
        <v>244</v>
      </c>
      <c r="C41" s="96" t="s">
        <v>256</v>
      </c>
      <c r="D41" s="96" t="s">
        <v>510</v>
      </c>
    </row>
    <row r="42" spans="1:4">
      <c r="A42" s="93" t="str">
        <f t="shared" si="0"/>
        <v xml:space="preserve">&lt;== Harmful Y/N.Is the Product harmful Yes or No </v>
      </c>
      <c r="B42" s="96" t="s">
        <v>503</v>
      </c>
      <c r="C42" s="96" t="s">
        <v>257</v>
      </c>
      <c r="D42" s="96" t="s">
        <v>484</v>
      </c>
    </row>
    <row r="43" spans="1:4" ht="26">
      <c r="A43" s="93" t="str">
        <f t="shared" si="0"/>
        <v>&lt;== Harmful options. Please mark (tick or star) the options which are relevant to the product</v>
      </c>
      <c r="B43" s="96" t="s">
        <v>1635</v>
      </c>
      <c r="C43" s="96" t="s">
        <v>258</v>
      </c>
      <c r="D43" s="96" t="s">
        <v>1599</v>
      </c>
    </row>
    <row r="44" spans="1:4" ht="39">
      <c r="A44" s="93" t="str">
        <f t="shared" si="0"/>
        <v>&lt;== Please insert the volume/weight only of the hazardous items within the SKN (total NET weight/volume - Kg/l)</v>
      </c>
      <c r="B44" s="96" t="s">
        <v>1636</v>
      </c>
      <c r="C44" s="96" t="s">
        <v>1640</v>
      </c>
      <c r="D44" s="96" t="s">
        <v>1679</v>
      </c>
    </row>
    <row r="45" spans="1:4" ht="26">
      <c r="A45" s="93" t="str">
        <f t="shared" si="0"/>
        <v>&lt;== Please enter the number of hazardous items within the SKN</v>
      </c>
      <c r="B45" s="96" t="s">
        <v>1637</v>
      </c>
      <c r="C45" s="96" t="s">
        <v>1639</v>
      </c>
      <c r="D45" s="96" t="s">
        <v>1588</v>
      </c>
    </row>
    <row r="46" spans="1:4" ht="39">
      <c r="A46" s="93" t="str">
        <f t="shared" si="0"/>
        <v xml:space="preserve">&lt;== WEEE Product Category.WEEE (Waste Electrical and Electronic Equipment) for recycling. Includes most products that have a plug or need a battery </v>
      </c>
      <c r="B46" s="96" t="s">
        <v>504</v>
      </c>
      <c r="C46" s="96" t="s">
        <v>259</v>
      </c>
      <c r="D46" s="96" t="s">
        <v>485</v>
      </c>
    </row>
    <row r="47" spans="1:4" ht="39">
      <c r="A47" s="93" t="str">
        <f t="shared" si="0"/>
        <v>&lt;== WEEE Product Device type.Indicative list of WEEE which falls within the categories of the above categories</v>
      </c>
      <c r="B47" s="96" t="s">
        <v>245</v>
      </c>
      <c r="C47" s="96" t="s">
        <v>934</v>
      </c>
      <c r="D47" s="96" t="s">
        <v>486</v>
      </c>
    </row>
    <row r="48" spans="1:4" ht="26">
      <c r="A48" s="93" t="str">
        <f t="shared" si="0"/>
        <v>&lt;== WEEE Weight (g): Enter the weight in grams including all electrical components</v>
      </c>
      <c r="B48" s="96" t="s">
        <v>1667</v>
      </c>
      <c r="C48" s="96" t="s">
        <v>508</v>
      </c>
      <c r="D48" s="96" t="s">
        <v>487</v>
      </c>
    </row>
    <row r="49" spans="1:4" ht="39">
      <c r="A49" s="93" t="str">
        <f t="shared" si="0"/>
        <v>&lt;== WEEE Registration Number.Registers of waste electrical and electronic equipment (WEEE) must provide their registration number</v>
      </c>
      <c r="B49" s="96" t="s">
        <v>246</v>
      </c>
      <c r="C49" s="96" t="s">
        <v>596</v>
      </c>
      <c r="D49" s="96" t="s">
        <v>488</v>
      </c>
    </row>
    <row r="50" spans="1:4" ht="52">
      <c r="A50" s="93" t="str">
        <f t="shared" si="0"/>
        <v>&lt;== PLEASE LIST ALL BATTERY INCLUDED (also those that are non-removable)
Battery Type: Select the battery type from the drop down list either Lead, Nickle or other</v>
      </c>
      <c r="B50" s="96" t="s">
        <v>669</v>
      </c>
      <c r="C50" s="96" t="s">
        <v>668</v>
      </c>
      <c r="D50" s="96" t="s">
        <v>670</v>
      </c>
    </row>
    <row r="51" spans="1:4" ht="26">
      <c r="A51" s="93" t="str">
        <f t="shared" si="0"/>
        <v>&lt;== Battery Size.Select the size from the drop down list indicated on the battery e.g. AA, D</v>
      </c>
      <c r="B51" s="96" t="s">
        <v>505</v>
      </c>
      <c r="C51" s="96" t="s">
        <v>260</v>
      </c>
      <c r="D51" s="96" t="s">
        <v>489</v>
      </c>
    </row>
    <row r="52" spans="1:4" ht="26">
      <c r="A52" s="93" t="str">
        <f t="shared" si="0"/>
        <v>&lt;== Battery Weight (g).single weight of all batteries supplied with the product in grams</v>
      </c>
      <c r="B52" s="96" t="s">
        <v>506</v>
      </c>
      <c r="C52" s="96" t="s">
        <v>261</v>
      </c>
      <c r="D52" s="96" t="s">
        <v>490</v>
      </c>
    </row>
    <row r="53" spans="1:4" ht="26">
      <c r="A53" s="93" t="str">
        <f t="shared" si="0"/>
        <v>&lt;== Battery Qty. State the number of batteries by type supplied with the product.</v>
      </c>
      <c r="B53" s="96" t="s">
        <v>1668</v>
      </c>
      <c r="C53" s="96" t="s">
        <v>1656</v>
      </c>
      <c r="D53" s="96" t="s">
        <v>491</v>
      </c>
    </row>
    <row r="54" spans="1:4" ht="39">
      <c r="A54" s="93" t="str">
        <f t="shared" si="0"/>
        <v>&lt;== Battery Registration Number.The Regulations require persons selling batteries to provide a registration number</v>
      </c>
      <c r="B54" s="96" t="s">
        <v>247</v>
      </c>
      <c r="C54" s="96" t="s">
        <v>597</v>
      </c>
      <c r="D54" s="96" t="s">
        <v>492</v>
      </c>
    </row>
    <row r="55" spans="1:4" ht="99" customHeight="1">
      <c r="A55" s="93" t="str">
        <f t="shared" si="0"/>
        <v>If one or more of the batteries / accumulators are a Lithium Type, the product may fall under The Transportation of Dangerous Goods. Please complete also the table below</v>
      </c>
      <c r="B55" s="96" t="s">
        <v>1669</v>
      </c>
      <c r="C55" s="96" t="s">
        <v>1535</v>
      </c>
      <c r="D55" s="96" t="s">
        <v>1536</v>
      </c>
    </row>
    <row r="56" spans="1:4" ht="117">
      <c r="A56" s="93" t="str">
        <f t="shared" si="0"/>
        <v xml:space="preserve">&lt;==Battery Type
Lithium Metal Batteries or cells: Non-rechargeable (primary) lithium metal or lithium alloy cells or batteries
Lithium Ion Batteries or cells = Rechargeable (secondary) lithium Ion cells or batteries
Lithium Polymer Batteries or cells = Rechargeable (secondary) polymer cells or batteries
</v>
      </c>
      <c r="B56" s="96" t="s">
        <v>809</v>
      </c>
      <c r="C56" s="96" t="s">
        <v>850</v>
      </c>
      <c r="D56" s="96" t="s">
        <v>849</v>
      </c>
    </row>
    <row r="57" spans="1:4" ht="148.5" customHeight="1">
      <c r="A57" s="93" t="str">
        <f t="shared" si="0"/>
        <v xml:space="preserve">&lt;==Enclosed Batteries
Enclosed = Batteries / cells contained in equipment
Inserted = Batteries / cells packed with equipment (separately in the same package) 
Single = Batteries and cells only without equipment, including battery chargers / power banks
</v>
      </c>
      <c r="B57" s="96" t="s">
        <v>733</v>
      </c>
      <c r="C57" s="96" t="s">
        <v>737</v>
      </c>
      <c r="D57" s="96" t="s">
        <v>734</v>
      </c>
    </row>
    <row r="58" spans="1:4" ht="148.5" customHeight="1">
      <c r="A58" s="93" t="str">
        <f t="shared" si="0"/>
        <v>&lt;==Weight
Lithium weight is the weight of lithium contained in the battery or cell and not the total weight of the battery or cell</v>
      </c>
      <c r="B58" s="96" t="s">
        <v>808</v>
      </c>
      <c r="C58" s="96" t="s">
        <v>810</v>
      </c>
      <c r="D58" s="96" t="s">
        <v>851</v>
      </c>
    </row>
    <row r="59" spans="1:4" ht="26">
      <c r="A59" s="93" t="str">
        <f t="shared" si="0"/>
        <v>&lt;== Type of Expiry (Expiry date or PAO).Does the product have n/a expiry date or a PAO symbol?</v>
      </c>
      <c r="B59" s="96" t="s">
        <v>507</v>
      </c>
      <c r="C59" s="96" t="s">
        <v>262</v>
      </c>
      <c r="D59" s="96" t="s">
        <v>493</v>
      </c>
    </row>
    <row r="60" spans="1:4" ht="39">
      <c r="A60" s="93" t="str">
        <f t="shared" si="0"/>
        <v>&lt;== Flash Point (Celsius).This will be shown on the MSDS (Material Safety Data Sheets) please insert flash point</v>
      </c>
      <c r="B60" s="96" t="s">
        <v>248</v>
      </c>
      <c r="C60" s="96" t="s">
        <v>598</v>
      </c>
      <c r="D60" s="96" t="s">
        <v>494</v>
      </c>
    </row>
    <row r="61" spans="1:4" ht="65">
      <c r="A61" s="93" t="str">
        <f t="shared" si="0"/>
        <v>&lt;== Waste Components:State all waste components separately by QVC SKN (average weight for 1 piece). Specify all forms of packaging, this should include such things as fill material &amp; direct product packaging such as the container that a face cream is held within.</v>
      </c>
      <c r="B61" s="96" t="s">
        <v>678</v>
      </c>
      <c r="C61" s="96" t="s">
        <v>681</v>
      </c>
      <c r="D61" s="96" t="s">
        <v>679</v>
      </c>
    </row>
    <row r="62" spans="1:4">
      <c r="A62" s="93" t="str">
        <f t="shared" si="0"/>
        <v>&lt;== Gross Weight (g)= Product + Packaging (g)</v>
      </c>
      <c r="B62" s="96" t="s">
        <v>249</v>
      </c>
      <c r="C62" s="96" t="s">
        <v>511</v>
      </c>
      <c r="D62" s="96" t="s">
        <v>495</v>
      </c>
    </row>
    <row r="63" spans="1:4" ht="39">
      <c r="A63" s="93" t="str">
        <f t="shared" si="0"/>
        <v>&lt;== Qty per Master Carton: Where you are providing variants where dimensions and weights may differ, please list these individually</v>
      </c>
      <c r="B63" s="96" t="s">
        <v>611</v>
      </c>
      <c r="C63" s="96" t="s">
        <v>267</v>
      </c>
      <c r="D63" s="96" t="s">
        <v>612</v>
      </c>
    </row>
    <row r="64" spans="1:4">
      <c r="A64" s="93" t="str">
        <f t="shared" si="0"/>
        <v>Capacity: Wh Calculator (from Voltage and mAh)</v>
      </c>
      <c r="B64" s="96" t="s">
        <v>1556</v>
      </c>
      <c r="C64" s="96" t="s">
        <v>1641</v>
      </c>
      <c r="D64" s="96" t="s">
        <v>1594</v>
      </c>
    </row>
    <row r="65" spans="1:4" ht="39">
      <c r="A65" s="93" t="str">
        <f t="shared" si="0"/>
        <v>Formula is (mAh)*(V)/1000 = (Wh). For example, if you have a 300mAh battery rated at 5V, the power is 300mAh * 5V / 1000 = 1.5Wh.</v>
      </c>
      <c r="B65" s="96" t="s">
        <v>1592</v>
      </c>
      <c r="C65" s="96" t="s">
        <v>1642</v>
      </c>
      <c r="D65" s="96" t="s">
        <v>1593</v>
      </c>
    </row>
    <row r="66" spans="1:4">
      <c r="A66" s="92" t="s">
        <v>251</v>
      </c>
      <c r="B66" s="95"/>
      <c r="C66" s="95"/>
      <c r="D66" s="95"/>
    </row>
    <row r="67" spans="1:4" ht="65">
      <c r="A67" s="93" t="str">
        <f t="shared" si="0"/>
        <v>&lt;==  Please select the Category and Sub Category applicable to the Product you are supplying QVC. Correct selection will ensure all Mandatory Information QVC needs is then highlighted for completion on this Product Spec Card</v>
      </c>
      <c r="B67" s="96" t="s">
        <v>263</v>
      </c>
      <c r="C67" s="96" t="s">
        <v>265</v>
      </c>
      <c r="D67" s="96" t="s">
        <v>469</v>
      </c>
    </row>
    <row r="68" spans="1:4" ht="26">
      <c r="A68" s="93" t="str">
        <f t="shared" ref="A68:A79" si="1">IF($A$2=$B$2,B68,IF($A$2=$C$2,C68,IF($A$2=$D$2,D68)))</f>
        <v>&lt;== Please follow instruction and fill in all applicable fields in the sheet requested</v>
      </c>
      <c r="B68" s="96" t="s">
        <v>252</v>
      </c>
      <c r="C68" s="96" t="s">
        <v>266</v>
      </c>
      <c r="D68" s="96" t="s">
        <v>496</v>
      </c>
    </row>
    <row r="69" spans="1:4" ht="143">
      <c r="A69" s="93" t="str">
        <f t="shared" si="1"/>
        <v>All fields will require mandatory completion if applicable to the product. Correct information should be put in or chosen from the drop down menu. 
The information collected in the Product Specification Card supplies most of QVCs customer facing product information. Any incorrect, false or misleading information given may have a negative effect on product sales.
If you have any queries on how this document requires to be completed please liaise with the QVC Quality Assurance Team.</v>
      </c>
      <c r="B69" s="96" t="s">
        <v>1438</v>
      </c>
      <c r="C69" s="96" t="s">
        <v>1437</v>
      </c>
      <c r="D69" s="96" t="s">
        <v>1490</v>
      </c>
    </row>
    <row r="70" spans="1:4" ht="65">
      <c r="A70" s="93" t="str">
        <f t="shared" si="1"/>
        <v>&lt;== DATE/VERSION: Please insert date of completion and version.
If you are preparing and updated version, please insert update1, update2, … and indicate in the box below the reason for updates</v>
      </c>
      <c r="B70" s="96" t="s">
        <v>613</v>
      </c>
      <c r="C70" s="96" t="s">
        <v>644</v>
      </c>
      <c r="D70" s="96" t="s">
        <v>614</v>
      </c>
    </row>
    <row r="71" spans="1:4" ht="39">
      <c r="A71" s="93" t="str">
        <f t="shared" si="1"/>
        <v xml:space="preserve">&lt;== You will find this icon in each each session of the spec card, you can use the home icon to come back to this starting page </v>
      </c>
      <c r="B71" s="96" t="s">
        <v>615</v>
      </c>
      <c r="C71" s="96" t="s">
        <v>268</v>
      </c>
      <c r="D71" s="96" t="s">
        <v>616</v>
      </c>
    </row>
    <row r="72" spans="1:4" ht="52">
      <c r="A72" s="93" t="str">
        <f t="shared" si="1"/>
        <v>&lt;== QVC market and Language: Please select the QVC market you are supplying to. The selection will determine the language of the form titles and allow an easier communication and access to information.</v>
      </c>
      <c r="B72" s="96" t="s">
        <v>512</v>
      </c>
      <c r="C72" s="96" t="s">
        <v>599</v>
      </c>
      <c r="D72" s="96" t="s">
        <v>497</v>
      </c>
    </row>
    <row r="73" spans="1:4" ht="26">
      <c r="A73" s="93" t="str">
        <f t="shared" si="1"/>
        <v>To be completed by vendor. If not applicable for the specific item, please enter n/a.</v>
      </c>
      <c r="B73" s="96" t="s">
        <v>1491</v>
      </c>
      <c r="C73" s="96" t="s">
        <v>1492</v>
      </c>
      <c r="D73" s="96" t="s">
        <v>639</v>
      </c>
    </row>
    <row r="74" spans="1:4">
      <c r="A74" s="93" t="str">
        <f t="shared" si="1"/>
        <v>Vendor to select from drop down box</v>
      </c>
      <c r="B74" s="96" t="s">
        <v>227</v>
      </c>
      <c r="C74" s="96" t="s">
        <v>269</v>
      </c>
      <c r="D74" s="96" t="s">
        <v>498</v>
      </c>
    </row>
    <row r="75" spans="1:4">
      <c r="A75" s="93" t="str">
        <f t="shared" si="1"/>
        <v>Not required for this product type</v>
      </c>
      <c r="B75" s="96" t="s">
        <v>226</v>
      </c>
      <c r="C75" s="96" t="s">
        <v>270</v>
      </c>
      <c r="D75" s="96" t="s">
        <v>499</v>
      </c>
    </row>
    <row r="76" spans="1:4">
      <c r="A76" s="93" t="str">
        <f t="shared" si="1"/>
        <v>Key</v>
      </c>
      <c r="B76" s="96" t="s">
        <v>225</v>
      </c>
      <c r="C76" s="96" t="s">
        <v>271</v>
      </c>
      <c r="D76" s="96" t="s">
        <v>500</v>
      </c>
    </row>
    <row r="77" spans="1:4" ht="61.5" customHeight="1">
      <c r="A77" s="93" t="str">
        <f t="shared" si="1"/>
        <v>&lt;== SHEETS (TAB) TO BE COMPLETED: Please follow the instruction in the pink field and fill in all applicable tabs in the sheet requested.</v>
      </c>
      <c r="B77" s="96" t="s">
        <v>476</v>
      </c>
      <c r="C77" s="96" t="s">
        <v>471</v>
      </c>
      <c r="D77" s="96" t="s">
        <v>470</v>
      </c>
    </row>
    <row r="78" spans="1:4">
      <c r="A78" s="93" t="str">
        <f t="shared" si="1"/>
        <v>Please specify reason for update</v>
      </c>
      <c r="B78" s="96" t="s">
        <v>628</v>
      </c>
      <c r="C78" s="96" t="s">
        <v>627</v>
      </c>
      <c r="D78" s="96"/>
    </row>
    <row r="79" spans="1:4" ht="26">
      <c r="A79" s="93" t="str">
        <f t="shared" si="1"/>
        <v>This field is calculated automatically. No manual input is required.</v>
      </c>
      <c r="B79" s="96" t="s">
        <v>4232</v>
      </c>
      <c r="C79" s="96"/>
      <c r="D79" s="96" t="s">
        <v>4233</v>
      </c>
    </row>
    <row r="80" spans="1:4">
      <c r="A80" s="92" t="s">
        <v>513</v>
      </c>
      <c r="B80" s="95"/>
      <c r="C80" s="95"/>
      <c r="D80" s="95"/>
    </row>
    <row r="81" spans="1:4" ht="26">
      <c r="A81" s="93" t="str">
        <f t="shared" ref="A81:A100" si="2">IF($A$2=$B$2,B81,IF($A$2=$C$2,C81,IF($A$2=$D$2,D81)))</f>
        <v>in case of kit or presence of different components please use the table at the end of this section</v>
      </c>
      <c r="B81" s="96" t="s">
        <v>1537</v>
      </c>
      <c r="C81" s="96" t="s">
        <v>1538</v>
      </c>
      <c r="D81" s="96" t="s">
        <v>1539</v>
      </c>
    </row>
    <row r="82" spans="1:4" ht="91">
      <c r="A82" s="93" t="str">
        <f t="shared" si="2"/>
        <v xml:space="preserve">&lt;== Fiber composition textile: please state all fiber composition for each material/fabric available on the article,  according to the care and composition label that will be sewn on the product.  Follow the European/local legal requirements, no abbreviations, fibers in decreasing order, only allowed fiber names and not commercial … </v>
      </c>
      <c r="B82" s="96" t="s">
        <v>1670</v>
      </c>
      <c r="C82" s="96" t="s">
        <v>600</v>
      </c>
      <c r="D82" s="96" t="s">
        <v>514</v>
      </c>
    </row>
    <row r="83" spans="1:4" ht="39">
      <c r="A83" s="93" t="str">
        <f t="shared" si="2"/>
        <v xml:space="preserve">&lt;== Care Instructions: please select the correct care instruction according to the care and composition label that will be sewn on the product. </v>
      </c>
      <c r="B83" s="96" t="s">
        <v>1671</v>
      </c>
      <c r="C83" s="96" t="s">
        <v>601</v>
      </c>
      <c r="D83" s="96" t="s">
        <v>515</v>
      </c>
    </row>
    <row r="84" spans="1:4" ht="52">
      <c r="A84" s="93" t="str">
        <f t="shared" si="2"/>
        <v>&lt;== Additional Care Instruction: : Only if applicable for the product: please state additional care instructions according to the care and composition label that will be sewn on the product label</v>
      </c>
      <c r="B84" s="96" t="s">
        <v>1672</v>
      </c>
      <c r="C84" s="96" t="s">
        <v>602</v>
      </c>
      <c r="D84" s="96" t="s">
        <v>516</v>
      </c>
    </row>
    <row r="85" spans="1:4" ht="78">
      <c r="A85" s="93" t="str">
        <f t="shared" si="2"/>
        <v>&lt;== Footwear: Material Composition: please select and state the material for each part of the shoe according to the Pictogram that will  be insert on each Product .The pictogram in the shoe must consist of the symbols for the shoe parts and for the materials according to the legal regulation</v>
      </c>
      <c r="B85" s="96" t="s">
        <v>1673</v>
      </c>
      <c r="C85" s="96" t="s">
        <v>603</v>
      </c>
      <c r="D85" s="96" t="s">
        <v>517</v>
      </c>
    </row>
    <row r="86" spans="1:4" ht="26">
      <c r="A86" s="93" t="str">
        <f t="shared" si="2"/>
        <v>&lt;== Material Composition: please State material by component</v>
      </c>
      <c r="B86" s="96" t="s">
        <v>571</v>
      </c>
      <c r="C86" s="96" t="s">
        <v>572</v>
      </c>
      <c r="D86" s="96" t="s">
        <v>568</v>
      </c>
    </row>
    <row r="87" spans="1:4">
      <c r="A87" s="92" t="s">
        <v>518</v>
      </c>
      <c r="B87" s="95"/>
      <c r="C87" s="95"/>
      <c r="D87" s="95"/>
    </row>
    <row r="88" spans="1:4" ht="299">
      <c r="A88" s="93" t="str">
        <f t="shared" si="2"/>
        <v>&lt;== The GTIN (Global Trade Item Number) colloquially known as EAN, allows a worldwide product Identification.
The allocation is conducted by the GS1 – organisation of each country.
Several different types of ID numbers are considered to be a GTIN. 
Use the “GTIN NUMBER” column to submit any of the following types of numbers: 
• UPC (in North America/GTIN-12): 12-digit number (convert 8-digit UPC-E codes to 12-digit codes)
• EAN (in Europe/GTIN-13): 13-digit number
• JAN (in Japan/GTIN-13): 8- or 13-digit number
• ISBN (for books): 13-digit number (convert ISBN-10 to ISBN-13). If you have both, include only the 13-digit number. Please do not include the dashes.
-- UPC and JAN will be automatically converted into 13 digits by adding "0"--
Please specify the type of GTIN in the data filed “Type” to allow the GTIN verification.</v>
      </c>
      <c r="B88" s="96" t="s">
        <v>1033</v>
      </c>
      <c r="C88" s="96" t="s">
        <v>1034</v>
      </c>
      <c r="D88" s="96" t="s">
        <v>1035</v>
      </c>
    </row>
    <row r="89" spans="1:4" ht="39">
      <c r="A89" s="93" t="str">
        <f t="shared" si="2"/>
        <v>Please advise for every specific detail, if it applies to the product (yes/no). If yes, please specify the material/type/source.</v>
      </c>
      <c r="B89" s="96" t="s">
        <v>1485</v>
      </c>
      <c r="C89" s="96" t="s">
        <v>1583</v>
      </c>
      <c r="D89" s="96" t="s">
        <v>1582</v>
      </c>
    </row>
    <row r="90" spans="1:4" ht="52">
      <c r="A90" s="93" t="str">
        <f t="shared" si="2"/>
        <v>Please confirm the product Country of Origin (country of manufacture) for each component within the set and use a separate column for each component: this detail is essential for customs clearance procedures</v>
      </c>
      <c r="B90" s="96" t="s">
        <v>816</v>
      </c>
      <c r="C90" s="96" t="s">
        <v>817</v>
      </c>
      <c r="D90" s="96" t="s">
        <v>818</v>
      </c>
    </row>
    <row r="91" spans="1:4" ht="52">
      <c r="A91" s="93" t="str">
        <f t="shared" si="2"/>
        <v>Please confirm the Customs Tariff (intrastat commodity code) for each component within the set and use a separate column for each component: this detail is essential for customs clearance procedures</v>
      </c>
      <c r="B91" s="96" t="s">
        <v>819</v>
      </c>
      <c r="C91" s="96" t="s">
        <v>820</v>
      </c>
      <c r="D91" s="96" t="s">
        <v>821</v>
      </c>
    </row>
    <row r="92" spans="1:4" ht="104">
      <c r="A92" s="93" t="str">
        <f t="shared" si="2"/>
        <v>Please indicate product composition e.g. powder or cream based cosmetics or material used e.g. bags made of synthetics (for customs purposes) and please ensure this is shown for each component within the set and they have separate columns for each component. Not applicable for textiles.
For textiles please enter Material Composition on QA tab only</v>
      </c>
      <c r="B92" s="96" t="s">
        <v>2116</v>
      </c>
      <c r="C92" s="96" t="s">
        <v>2117</v>
      </c>
      <c r="D92" s="96" t="s">
        <v>2144</v>
      </c>
    </row>
    <row r="93" spans="1:4" ht="26">
      <c r="A93" s="93" t="str">
        <f t="shared" si="2"/>
        <v>please enter Material Composition on "Quality Assurance" tab only</v>
      </c>
      <c r="B93" s="96" t="s">
        <v>2148</v>
      </c>
      <c r="C93" s="96" t="s">
        <v>2118</v>
      </c>
      <c r="D93" s="96" t="s">
        <v>2147</v>
      </c>
    </row>
    <row r="94" spans="1:4" ht="78">
      <c r="A94" s="93" t="str">
        <f t="shared" si="2"/>
        <v>If the attributes vary between components please use a separate column for each component and specify the name of the item at the top of each column used. This is particularly useful for beauty categories e.g. eye, lip, manicure and pedicure preparations as well as powder based beauty products etc.    </v>
      </c>
      <c r="B94" s="96" t="s">
        <v>823</v>
      </c>
      <c r="C94" s="96" t="s">
        <v>833</v>
      </c>
      <c r="D94" s="96" t="s">
        <v>824</v>
      </c>
    </row>
    <row r="95" spans="1:4" ht="39">
      <c r="A95" s="93" t="str">
        <f t="shared" si="2"/>
        <v xml:space="preserve">Please confirm the product Country of Origin (country of manufacture): this detail is essential for customs clearance procedures (see attributes for sets) </v>
      </c>
      <c r="B95" s="96" t="s">
        <v>825</v>
      </c>
      <c r="C95" s="96" t="s">
        <v>826</v>
      </c>
      <c r="D95" s="96" t="s">
        <v>827</v>
      </c>
    </row>
    <row r="96" spans="1:4" ht="65">
      <c r="A96" s="93" t="str">
        <f t="shared" si="2"/>
        <v xml:space="preserve">- Please confirm the Customs Tariff (intrastat commodity code): this classification number is assigned based on the product description and is essential to customs clearance procedures (see attributes for sets) </v>
      </c>
      <c r="B96" s="96" t="s">
        <v>1674</v>
      </c>
      <c r="C96" s="96" t="s">
        <v>828</v>
      </c>
      <c r="D96" s="96" t="s">
        <v>829</v>
      </c>
    </row>
    <row r="97" spans="1:4" ht="39">
      <c r="A97" s="93" t="str">
        <f t="shared" si="2"/>
        <v>Please indicate Textile Construction: this information for textile items (main part) is required for customs clearance procedures</v>
      </c>
      <c r="B97" s="96" t="s">
        <v>830</v>
      </c>
      <c r="C97" s="96" t="s">
        <v>831</v>
      </c>
      <c r="D97" s="96" t="s">
        <v>832</v>
      </c>
    </row>
    <row r="98" spans="1:4" ht="91">
      <c r="A98" s="93" t="str">
        <f t="shared" si="2"/>
        <v xml:space="preserve">&lt;== Offered Styles
Please specify all the different options offered with this item: Sizes, Colour, Options...
Details of individual items within a kit or set, this could apply to Beauty, Homewares and Homestyle. On Fashion this could be a size option.
</v>
      </c>
      <c r="B98" s="96" t="s">
        <v>474</v>
      </c>
      <c r="C98" s="96" t="s">
        <v>1629</v>
      </c>
      <c r="D98" s="96" t="s">
        <v>638</v>
      </c>
    </row>
    <row r="99" spans="1:4" ht="26">
      <c r="A99" s="93" t="str">
        <f t="shared" si="2"/>
        <v>Note this regulation only applies to articles consigned from Hong Kong or China ==&gt;</v>
      </c>
      <c r="B99" s="96" t="s">
        <v>1563</v>
      </c>
      <c r="C99" s="96" t="s">
        <v>1564</v>
      </c>
      <c r="D99" s="96" t="s">
        <v>1601</v>
      </c>
    </row>
    <row r="100" spans="1:4" ht="156">
      <c r="A100" s="93" t="str">
        <f t="shared" si="2"/>
        <v xml:space="preserve">•	For POLYAMIDE product e.g. Nylon, primary aromatic amines consigned from Hong Kong or China and intended to come into contact with food, must not be released in a detectable quantity (the detection quantity is 0.01mg/kg) – please state the quantity in mg
•	For MELAMINE product, formaldehyde and intended to come into contact with food, should not be released at a quantity exceeding 15mg/kg – please state the quantity in mg
</v>
      </c>
      <c r="B100" s="96" t="s">
        <v>1562</v>
      </c>
      <c r="C100" s="96" t="s">
        <v>1631</v>
      </c>
      <c r="D100" s="96" t="s">
        <v>1565</v>
      </c>
    </row>
    <row r="101" spans="1:4" ht="78">
      <c r="A101" s="93" t="str">
        <f>IF($A$2=$B$2,B101,IF($A$2=$C$2,C101,IF($A$2=$D$2,D101)))</f>
        <v>Please insert photos to provide all relevant item details. Use the headings or individually name the inserted photo. In the case of sets, use the spaces to insert the photos of each component when the overall photos of the article do not allow the correct identification of all the components.</v>
      </c>
      <c r="B101" s="96" t="s">
        <v>1992</v>
      </c>
      <c r="C101" s="96" t="s">
        <v>1996</v>
      </c>
      <c r="D101" s="115" t="s">
        <v>1993</v>
      </c>
    </row>
    <row r="102" spans="1:4" ht="26">
      <c r="A102" s="93" t="str">
        <f>IF($A$2=$B$2,B102,IF($A$2=$C$2,C102,IF($A$2=$D$2,D102)))</f>
        <v>Minimum requirement for photos (this may vary based on product group):</v>
      </c>
      <c r="B102" s="96" t="s">
        <v>1994</v>
      </c>
      <c r="C102" s="115" t="s">
        <v>1997</v>
      </c>
      <c r="D102" s="115" t="s">
        <v>1995</v>
      </c>
    </row>
    <row r="103" spans="1:4" ht="65">
      <c r="A103" s="93" t="str">
        <f>IF($A$2=$B$2,B103,IF($A$2=$C$2,C103,IF($A$2=$D$2,D103)))</f>
        <v xml:space="preserve">Dear vendor, the chart below is applicable for UK and ITALY only. 
For QVC GERMANY please submit a SEPARATE FILE including all relevant measurement sections.
</v>
      </c>
      <c r="B103" s="122" t="s">
        <v>2110</v>
      </c>
      <c r="C103" s="123" t="s">
        <v>2112</v>
      </c>
      <c r="D103" s="123" t="s">
        <v>2111</v>
      </c>
    </row>
    <row r="104" spans="1:4" ht="286">
      <c r="A104" s="93" t="str">
        <f>IF($A$2=$B$2,B104,IF($A$2=$C$2,C104,IF($A$2=$D$2,D104)))</f>
        <v xml:space="preserve">The measurements provided below, will be used for QVC web product description as well as inspection material for QVC QC/PSFGA audit of goods. Please make sure measurements are correct with production that will be delivered to QVC and that are within the tolerance specified in QA Vendor Manual. 
The point of measurements are just suggestions, please provide relevant measurements accordingly to QVC guidelines by editing the fields (texts are editable). Please specify how measurements are taken by selecting “circumference” or “flat” type of measurement and provide indication on how the measurements must be taken (e.g. “2 inches under armhole”).
Please title each column with all the sizes offered for the item so that all measurements for points of measurement and sizes are provided.
Please specify the unit of measurement in the upper table. The lower table contains calculated cells that will transform measurement from cm to inches and vice versa accordingly with the unit of measurement specified.    </v>
      </c>
      <c r="B104" s="116" t="s">
        <v>2142</v>
      </c>
      <c r="C104" s="116" t="s">
        <v>2143</v>
      </c>
      <c r="D104" s="116"/>
    </row>
    <row r="105" spans="1:4">
      <c r="A105" s="93">
        <f>IF($A$2=$B$2,B105,IF($A$2=$C$2,C105,IF($A$2=$D$2,D105)))</f>
        <v>0</v>
      </c>
    </row>
  </sheetData>
  <hyperlinks>
    <hyperlink ref="B36" r:id="rId1" xr:uid="{40C4E6E9-50A8-4673-90F9-0630517FC6C6}"/>
    <hyperlink ref="C36" r:id="rId2" xr:uid="{DEDD34BB-DD1F-446A-8500-0234D91BB4CB}"/>
    <hyperlink ref="D36" r:id="rId3" xr:uid="{65E7A50C-F775-49E0-ACDE-D800CCC758C5}"/>
  </hyperlinks>
  <pageMargins left="0.7" right="0.7" top="0.75" bottom="0.75" header="0.3" footer="0.3"/>
  <pageSetup paperSize="9" orientation="portrait"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BECCD-CB4F-4C12-96B9-07CD98EE0246}">
  <dimension ref="A1:F5"/>
  <sheetViews>
    <sheetView workbookViewId="0">
      <selection activeCell="D224" sqref="D224"/>
    </sheetView>
  </sheetViews>
  <sheetFormatPr baseColWidth="10" defaultColWidth="9.1796875" defaultRowHeight="14.5"/>
  <cols>
    <col min="1" max="1" width="49.54296875" customWidth="1"/>
    <col min="2" max="2" width="54.7265625" style="48" customWidth="1"/>
    <col min="3" max="6" width="53.1796875" customWidth="1"/>
  </cols>
  <sheetData>
    <row r="1" spans="1:6">
      <c r="A1" t="s">
        <v>299</v>
      </c>
      <c r="B1" s="46" t="str">
        <f>START!$B$9</f>
        <v>English (default)</v>
      </c>
      <c r="C1" s="10" t="str">
        <f>START!B7</f>
        <v>Germany</v>
      </c>
      <c r="D1" s="10" t="s">
        <v>239</v>
      </c>
      <c r="E1" s="10" t="s">
        <v>240</v>
      </c>
      <c r="F1" s="10" t="s">
        <v>241</v>
      </c>
    </row>
    <row r="2" spans="1:6" s="40" customFormat="1" ht="108">
      <c r="A2" s="37" t="str">
        <f>'drop down choices'!CQ4</f>
        <v>Distributor_Retailer</v>
      </c>
      <c r="B2" s="47" t="str">
        <f>IF($C$1="UK",C2,IF(B$1=D$1,D2,IF(B$1=E$1,E2,IF(B$1=F$1,F2,))))</f>
        <v>Distributor: any natural or legal person in the supply chain, other than the manufacturer or the importer, who makes a product available on the market. 
The distributor does not assume the full legal responsibility of a product but verifies that the product bears the required conformity marking, that it is correctly labeled and accompanied by the required documents and by instructions and safety information issued at least in the local language of the market where the product is sold within.</v>
      </c>
      <c r="C2" s="41" t="s">
        <v>1354</v>
      </c>
      <c r="D2" s="41" t="s">
        <v>1354</v>
      </c>
      <c r="E2" s="42" t="s">
        <v>1676</v>
      </c>
      <c r="F2" s="42" t="s">
        <v>2108</v>
      </c>
    </row>
    <row r="3" spans="1:6" s="40" customFormat="1" ht="312">
      <c r="A3" s="37" t="str">
        <f>'drop down choices'!CQ5</f>
        <v>Importer (third party EU representative available)</v>
      </c>
      <c r="B3" s="47" t="str">
        <f>IF($C$1="UK",C3,IF(B$1=D$1,D3,IF(B$1=E$1,E3,IF(B$1=F$1,F3,))))</f>
        <v>Importer: any natural or legal person established within the Community who places a product from a third country on the Community market.
EU representative: any natural or legal person established within the Community who has received a written mandate from a manufacturer established outside the Community to act on his behalf in relation to specified tasks.
Appointment possible for CE marked products ("EU Authorized Representative") and for chemicals ("Only Representative"); mandatory for medical devices.
The liability is up to the EU third party representative. The importer verifies that manufacturer and EU representative have correctly implemented the respective tasks and that the product complies with the applicable requirements.</v>
      </c>
      <c r="C3" s="38" t="s">
        <v>2252</v>
      </c>
      <c r="D3" s="38" t="s">
        <v>1356</v>
      </c>
      <c r="E3" s="39" t="s">
        <v>1677</v>
      </c>
      <c r="F3" s="39" t="s">
        <v>2109</v>
      </c>
    </row>
    <row r="4" spans="1:6" s="40" customFormat="1" ht="300">
      <c r="A4" s="37" t="str">
        <f>'drop down choices'!CQ6</f>
        <v>Importer (third party EU representative NOT available)</v>
      </c>
      <c r="B4" s="47" t="str">
        <f>IF($C$1="UK",C4,IF(B$1=D$1,D4,IF(B$1=E$1,E4,IF(B$1=F$1,F4,))))</f>
        <v>Importer: any natural or legal person established within the Community who places a product from a third country on the Community market.
EU representative: any natural or legal person established within the Community who has received a written mandate from a manufacturer established outside the Community to act on his behalf in relation to specified tasks.
The liability is up to the importer who acts on manufacturer's behalf in the EU market implementing all the relevant actions when necessary (e.g. notifications, registrations, ...).
The importer holds the full set of documents demonstrating the product's compliance (e.g. certificates, test reports,...) and makes available the techical file (CE marked products) within 5 working days since a request of the Authorities.</v>
      </c>
      <c r="C4" s="41" t="s">
        <v>2253</v>
      </c>
      <c r="D4" s="41" t="s">
        <v>1357</v>
      </c>
      <c r="E4" s="42" t="s">
        <v>1678</v>
      </c>
      <c r="F4" s="42" t="s">
        <v>2146</v>
      </c>
    </row>
    <row r="5" spans="1:6" s="40" customFormat="1" ht="36">
      <c r="A5" s="37" t="str">
        <f>'drop down choices'!CQ7</f>
        <v>Manufacturer</v>
      </c>
      <c r="B5" s="47" t="str">
        <f>IF($C$1="UK",C5,IF(B$1=D$1,D5,IF(B$1=E$1,E5,IF(B$1=F$1,F5,))))</f>
        <v>Manufacturer: any natural or legal person who manufactures a product or has a product designed or manufactured and markets that product under his name or trademark.</v>
      </c>
      <c r="C5" s="38" t="s">
        <v>1355</v>
      </c>
      <c r="D5" s="38" t="s">
        <v>1355</v>
      </c>
      <c r="E5" s="39" t="s">
        <v>1675</v>
      </c>
      <c r="F5" s="39" t="s">
        <v>2107</v>
      </c>
    </row>
  </sheetData>
  <pageMargins left="0.7" right="0.7" top="0.75" bottom="0.75" header="0.3" footer="0.3"/>
  <pageSetup paperSize="9" orientation="portrait" horizontalDpi="1200" verticalDpi="12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CD271-7B4B-4824-9619-317A68282C8E}">
  <dimension ref="A1:F14"/>
  <sheetViews>
    <sheetView workbookViewId="0"/>
  </sheetViews>
  <sheetFormatPr baseColWidth="10" defaultColWidth="11.453125" defaultRowHeight="14"/>
  <cols>
    <col min="1" max="1" width="59.54296875" style="114" customWidth="1"/>
    <col min="2" max="2" width="14.54296875" style="109" customWidth="1"/>
    <col min="3" max="6" width="27.26953125" style="114" customWidth="1"/>
    <col min="7" max="16384" width="11.453125" style="109"/>
  </cols>
  <sheetData>
    <row r="1" spans="1:6" customFormat="1" ht="21.75" customHeight="1">
      <c r="A1" s="8" t="str">
        <f>START!B9</f>
        <v>English (default)</v>
      </c>
      <c r="B1" s="109"/>
      <c r="C1" s="56" t="s">
        <v>239</v>
      </c>
      <c r="D1" s="56" t="s">
        <v>240</v>
      </c>
      <c r="E1" s="56" t="s">
        <v>241</v>
      </c>
      <c r="F1" s="56" t="s">
        <v>1818</v>
      </c>
    </row>
    <row r="2" spans="1:6" s="111" customFormat="1" ht="59.25" customHeight="1">
      <c r="A2" s="68" t="str">
        <f>IF($A$1=$C$1,C2,IF($A$1=$D$1,D2,IF($A$1=$E$1,E2,IF($A$1=$F$1,F2))))</f>
        <v>Select</v>
      </c>
      <c r="C2" s="112" t="s">
        <v>299</v>
      </c>
      <c r="D2" s="112" t="s">
        <v>299</v>
      </c>
      <c r="E2" s="112" t="s">
        <v>299</v>
      </c>
      <c r="F2" s="112" t="s">
        <v>299</v>
      </c>
    </row>
    <row r="3" spans="1:6" s="111" customFormat="1" ht="58.5" customHeight="1">
      <c r="A3" s="68" t="str">
        <f t="shared" ref="A3:A14" si="0">IF($A$1=$C$1,C3,IF($A$1=$D$1,D3,IF($A$1=$E$1,E3,IF($A$1=$F$1,F3))))</f>
        <v>Do not wash</v>
      </c>
      <c r="C3" s="112" t="s">
        <v>1706</v>
      </c>
      <c r="D3" s="112" t="s">
        <v>1865</v>
      </c>
      <c r="E3" s="112" t="s">
        <v>1866</v>
      </c>
      <c r="F3" s="112" t="s">
        <v>1867</v>
      </c>
    </row>
    <row r="4" spans="1:6" s="111" customFormat="1" ht="63.75" customHeight="1">
      <c r="A4" s="68" t="str">
        <f t="shared" si="0"/>
        <v>Hand wash</v>
      </c>
      <c r="C4" s="112" t="s">
        <v>1868</v>
      </c>
      <c r="D4" s="112" t="s">
        <v>1869</v>
      </c>
      <c r="E4" s="112" t="s">
        <v>1870</v>
      </c>
      <c r="F4" s="112" t="s">
        <v>1871</v>
      </c>
    </row>
    <row r="5" spans="1:6" s="111" customFormat="1" ht="58.5" customHeight="1">
      <c r="A5" s="68" t="str">
        <f t="shared" si="0"/>
        <v>30°C very mild fine wash</v>
      </c>
      <c r="C5" s="112" t="s">
        <v>1872</v>
      </c>
      <c r="D5" s="112" t="s">
        <v>1873</v>
      </c>
      <c r="E5" s="112" t="s">
        <v>1874</v>
      </c>
      <c r="F5" s="112" t="s">
        <v>1875</v>
      </c>
    </row>
    <row r="6" spans="1:6" s="111" customFormat="1" ht="58.5" customHeight="1">
      <c r="A6" s="68" t="str">
        <f t="shared" si="0"/>
        <v>30°C mild fine wash</v>
      </c>
      <c r="C6" s="112" t="s">
        <v>1876</v>
      </c>
      <c r="D6" s="112" t="s">
        <v>1877</v>
      </c>
      <c r="E6" s="112" t="s">
        <v>1878</v>
      </c>
      <c r="F6" s="113" t="s">
        <v>1879</v>
      </c>
    </row>
    <row r="7" spans="1:6" s="111" customFormat="1" ht="58.5" customHeight="1">
      <c r="A7" s="68" t="str">
        <f t="shared" si="0"/>
        <v>30°C fine wash</v>
      </c>
      <c r="C7" s="112" t="s">
        <v>1880</v>
      </c>
      <c r="D7" s="112" t="s">
        <v>1881</v>
      </c>
      <c r="E7" s="112" t="s">
        <v>1882</v>
      </c>
      <c r="F7" s="113" t="s">
        <v>1883</v>
      </c>
    </row>
    <row r="8" spans="1:6" s="111" customFormat="1" ht="74.25" customHeight="1">
      <c r="A8" s="68" t="str">
        <f t="shared" si="0"/>
        <v>40°C very mild fine wash</v>
      </c>
      <c r="C8" s="112" t="s">
        <v>1884</v>
      </c>
      <c r="D8" s="112" t="s">
        <v>1885</v>
      </c>
      <c r="E8" s="112" t="s">
        <v>1886</v>
      </c>
      <c r="F8" s="112" t="s">
        <v>1887</v>
      </c>
    </row>
    <row r="9" spans="1:6" s="111" customFormat="1" ht="58.5" customHeight="1">
      <c r="A9" s="68" t="str">
        <f t="shared" si="0"/>
        <v>40°C mild fine wash</v>
      </c>
      <c r="C9" s="112" t="s">
        <v>1888</v>
      </c>
      <c r="D9" s="112" t="s">
        <v>1889</v>
      </c>
      <c r="E9" s="112" t="s">
        <v>1890</v>
      </c>
      <c r="F9" s="113" t="s">
        <v>1891</v>
      </c>
    </row>
    <row r="10" spans="1:6" s="111" customFormat="1" ht="58.5" customHeight="1">
      <c r="A10" s="68" t="str">
        <f t="shared" si="0"/>
        <v>40°C fine wash</v>
      </c>
      <c r="C10" s="112" t="s">
        <v>1892</v>
      </c>
      <c r="D10" s="112" t="s">
        <v>1893</v>
      </c>
      <c r="E10" s="112" t="s">
        <v>1894</v>
      </c>
      <c r="F10" s="113" t="s">
        <v>1895</v>
      </c>
    </row>
    <row r="11" spans="1:6" s="111" customFormat="1" ht="58.5" customHeight="1">
      <c r="A11" s="68" t="str">
        <f t="shared" si="0"/>
        <v>60°C mild fine wash</v>
      </c>
      <c r="C11" s="112" t="s">
        <v>1896</v>
      </c>
      <c r="D11" s="112" t="s">
        <v>1897</v>
      </c>
      <c r="E11" s="112" t="s">
        <v>1898</v>
      </c>
      <c r="F11" s="113" t="s">
        <v>1899</v>
      </c>
    </row>
    <row r="12" spans="1:6" s="111" customFormat="1" ht="58.5" customHeight="1">
      <c r="A12" s="68" t="str">
        <f t="shared" si="0"/>
        <v>60°C fine wash</v>
      </c>
      <c r="C12" s="112" t="s">
        <v>1900</v>
      </c>
      <c r="D12" s="112" t="s">
        <v>1901</v>
      </c>
      <c r="E12" s="112" t="s">
        <v>1902</v>
      </c>
      <c r="F12" s="113" t="s">
        <v>1903</v>
      </c>
    </row>
    <row r="13" spans="1:6" s="111" customFormat="1" ht="58.5" customHeight="1">
      <c r="A13" s="68" t="str">
        <f t="shared" si="0"/>
        <v>70°C boil wash</v>
      </c>
      <c r="C13" s="112" t="s">
        <v>1904</v>
      </c>
      <c r="D13" s="112" t="s">
        <v>1905</v>
      </c>
      <c r="E13" s="112" t="s">
        <v>1906</v>
      </c>
      <c r="F13" s="113" t="s">
        <v>1907</v>
      </c>
    </row>
    <row r="14" spans="1:6" s="111" customFormat="1" ht="58.5" customHeight="1">
      <c r="A14" s="68" t="str">
        <f t="shared" si="0"/>
        <v>95°C boil wash</v>
      </c>
      <c r="C14" s="112" t="s">
        <v>1908</v>
      </c>
      <c r="D14" s="112" t="s">
        <v>1909</v>
      </c>
      <c r="E14" s="112" t="s">
        <v>1910</v>
      </c>
      <c r="F14" s="113" t="s">
        <v>1911</v>
      </c>
    </row>
  </sheetData>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E64D0-B4DC-4CB4-B988-C18CD1CBBE71}">
  <dimension ref="A1:L94"/>
  <sheetViews>
    <sheetView workbookViewId="0">
      <selection activeCell="S7" sqref="S7:T7"/>
    </sheetView>
  </sheetViews>
  <sheetFormatPr baseColWidth="10" defaultRowHeight="14.5"/>
  <cols>
    <col min="1" max="1" width="38.81640625" style="57" bestFit="1" customWidth="1"/>
    <col min="2" max="2" width="38.81640625" style="57" customWidth="1"/>
    <col min="3" max="3" width="22" style="57" customWidth="1"/>
    <col min="4" max="4" width="19.54296875" style="57" customWidth="1"/>
    <col min="5" max="5" width="19.7265625" style="57" bestFit="1" customWidth="1"/>
    <col min="6" max="6" width="19.7265625" style="57" customWidth="1"/>
    <col min="7" max="7" width="28" style="57" bestFit="1" customWidth="1"/>
    <col min="8" max="8" width="22.81640625" style="57" bestFit="1" customWidth="1"/>
    <col min="9" max="9" width="24.54296875" style="57" customWidth="1"/>
    <col min="10" max="10" width="26" style="57" bestFit="1" customWidth="1"/>
    <col min="11" max="11" width="20.81640625" style="57" customWidth="1"/>
    <col min="12" max="12" width="19.7265625" style="57" customWidth="1"/>
  </cols>
  <sheetData>
    <row r="1" spans="1:12" ht="15" thickBot="1">
      <c r="A1" s="458" t="s">
        <v>3479</v>
      </c>
      <c r="B1" s="459"/>
      <c r="C1" s="459"/>
      <c r="D1" s="459"/>
      <c r="E1" s="459"/>
      <c r="F1" s="460"/>
      <c r="G1" s="458" t="s">
        <v>2594</v>
      </c>
      <c r="H1" s="459"/>
      <c r="I1" s="459"/>
      <c r="J1" s="459"/>
      <c r="K1" s="459"/>
      <c r="L1" s="460"/>
    </row>
    <row r="2" spans="1:12" ht="18.75" customHeight="1">
      <c r="A2" s="189" t="s">
        <v>3460</v>
      </c>
      <c r="B2" s="189" t="s">
        <v>3461</v>
      </c>
      <c r="C2" s="189" t="s">
        <v>3463</v>
      </c>
      <c r="D2" s="189" t="s">
        <v>3462</v>
      </c>
      <c r="E2" s="189" t="s">
        <v>3464</v>
      </c>
      <c r="F2" s="189" t="s">
        <v>3465</v>
      </c>
      <c r="G2" s="190" t="s">
        <v>3467</v>
      </c>
      <c r="H2" s="190" t="s">
        <v>3468</v>
      </c>
      <c r="I2" s="190" t="s">
        <v>3469</v>
      </c>
      <c r="J2" s="190" t="s">
        <v>3470</v>
      </c>
      <c r="K2" s="190" t="s">
        <v>3471</v>
      </c>
      <c r="L2" s="190" t="s">
        <v>3472</v>
      </c>
    </row>
    <row r="3" spans="1:12" ht="29">
      <c r="A3" s="57" t="s">
        <v>2574</v>
      </c>
      <c r="B3" s="57" t="s">
        <v>3000</v>
      </c>
      <c r="C3" s="57" t="s">
        <v>2569</v>
      </c>
      <c r="D3" s="57" t="s">
        <v>2995</v>
      </c>
      <c r="E3" s="57" t="s">
        <v>2568</v>
      </c>
      <c r="F3" s="57" t="s">
        <v>2994</v>
      </c>
      <c r="G3" s="57" t="s">
        <v>3167</v>
      </c>
      <c r="H3" s="167" t="s">
        <v>3168</v>
      </c>
      <c r="I3" s="57" t="s">
        <v>3173</v>
      </c>
      <c r="J3" t="s">
        <v>3174</v>
      </c>
      <c r="K3" s="57" t="s">
        <v>2490</v>
      </c>
      <c r="L3" s="57" t="s">
        <v>2925</v>
      </c>
    </row>
    <row r="4" spans="1:12">
      <c r="A4" s="57" t="s">
        <v>2554</v>
      </c>
      <c r="B4" s="57" t="s">
        <v>2982</v>
      </c>
      <c r="C4" s="57" t="s">
        <v>2549</v>
      </c>
      <c r="D4" s="57" t="s">
        <v>2977</v>
      </c>
      <c r="E4" s="57" t="s">
        <v>2548</v>
      </c>
      <c r="F4" s="57" t="s">
        <v>2976</v>
      </c>
      <c r="G4" s="57" t="s">
        <v>3181</v>
      </c>
      <c r="H4" s="167" t="s">
        <v>3182</v>
      </c>
      <c r="I4" s="57" t="s">
        <v>3187</v>
      </c>
      <c r="J4" t="s">
        <v>3188</v>
      </c>
      <c r="K4" s="57" t="s">
        <v>3189</v>
      </c>
      <c r="L4" s="57" t="s">
        <v>3190</v>
      </c>
    </row>
    <row r="5" spans="1:12" ht="43.5">
      <c r="A5" s="57" t="s">
        <v>2533</v>
      </c>
      <c r="B5" s="57" t="s">
        <v>2963</v>
      </c>
      <c r="C5" s="57" t="s">
        <v>2528</v>
      </c>
      <c r="D5" s="57" t="s">
        <v>2958</v>
      </c>
      <c r="E5" s="57" t="s">
        <v>2527</v>
      </c>
      <c r="F5" s="57" t="s">
        <v>2957</v>
      </c>
      <c r="G5" s="57" t="s">
        <v>3195</v>
      </c>
      <c r="H5" s="167" t="s">
        <v>3196</v>
      </c>
      <c r="I5" s="57" t="s">
        <v>2569</v>
      </c>
      <c r="J5" s="57" t="s">
        <v>2995</v>
      </c>
      <c r="K5" s="57" t="s">
        <v>3201</v>
      </c>
      <c r="L5" s="57" t="s">
        <v>3202</v>
      </c>
    </row>
    <row r="6" spans="1:12">
      <c r="A6" s="57" t="s">
        <v>2515</v>
      </c>
      <c r="B6" s="57" t="s">
        <v>2515</v>
      </c>
      <c r="C6" s="57" t="s">
        <v>3161</v>
      </c>
      <c r="D6" s="57" t="s">
        <v>3162</v>
      </c>
      <c r="E6" s="57" t="s">
        <v>2509</v>
      </c>
      <c r="F6" s="57" t="s">
        <v>2941</v>
      </c>
      <c r="G6" s="57" t="s">
        <v>3207</v>
      </c>
      <c r="H6" s="167" t="s">
        <v>3208</v>
      </c>
      <c r="I6" s="57" t="s">
        <v>3211</v>
      </c>
      <c r="J6" t="s">
        <v>3212</v>
      </c>
      <c r="K6" s="57" t="s">
        <v>2431</v>
      </c>
      <c r="L6" s="57" t="s">
        <v>2870</v>
      </c>
    </row>
    <row r="7" spans="1:12" ht="29">
      <c r="A7" s="57" t="s">
        <v>3158</v>
      </c>
      <c r="B7" s="57" t="s">
        <v>3000</v>
      </c>
      <c r="C7" s="57" t="s">
        <v>2510</v>
      </c>
      <c r="D7" s="57" t="s">
        <v>2942</v>
      </c>
      <c r="E7" s="57" t="s">
        <v>2490</v>
      </c>
      <c r="F7" s="57" t="s">
        <v>2925</v>
      </c>
      <c r="G7" s="57" t="s">
        <v>3216</v>
      </c>
      <c r="H7" s="167" t="s">
        <v>3217</v>
      </c>
      <c r="I7" s="57" t="s">
        <v>3222</v>
      </c>
      <c r="J7" t="s">
        <v>3223</v>
      </c>
      <c r="K7" s="57" t="s">
        <v>3224</v>
      </c>
      <c r="L7" s="57" t="s">
        <v>3225</v>
      </c>
    </row>
    <row r="8" spans="1:12">
      <c r="A8" s="57" t="s">
        <v>3159</v>
      </c>
      <c r="B8" s="57" t="s">
        <v>3569</v>
      </c>
      <c r="C8" s="57" t="s">
        <v>2491</v>
      </c>
      <c r="D8" s="57" t="s">
        <v>2926</v>
      </c>
      <c r="E8" s="57" t="s">
        <v>2475</v>
      </c>
      <c r="F8" s="57" t="s">
        <v>2911</v>
      </c>
      <c r="G8" t="s">
        <v>3230</v>
      </c>
      <c r="H8" s="167" t="s">
        <v>3231</v>
      </c>
      <c r="I8" s="57" t="s">
        <v>3236</v>
      </c>
      <c r="J8" s="57" t="s">
        <v>3236</v>
      </c>
      <c r="K8" s="57" t="s">
        <v>2419</v>
      </c>
      <c r="L8" s="57" t="s">
        <v>2859</v>
      </c>
    </row>
    <row r="9" spans="1:12">
      <c r="A9" s="160"/>
      <c r="B9" s="160"/>
      <c r="C9" s="57" t="s">
        <v>2476</v>
      </c>
      <c r="D9" s="57" t="s">
        <v>2912</v>
      </c>
      <c r="E9" s="57" t="s">
        <v>3189</v>
      </c>
      <c r="F9" s="57" t="s">
        <v>3190</v>
      </c>
      <c r="G9" t="s">
        <v>3239</v>
      </c>
      <c r="H9" s="57" t="s">
        <v>3240</v>
      </c>
      <c r="I9" s="57" t="s">
        <v>3243</v>
      </c>
      <c r="J9" s="57" t="s">
        <v>3244</v>
      </c>
      <c r="K9" s="57" t="s">
        <v>2408</v>
      </c>
      <c r="L9" s="57" t="s">
        <v>2851</v>
      </c>
    </row>
    <row r="10" spans="1:12" ht="29">
      <c r="A10" s="160"/>
      <c r="B10" s="160"/>
      <c r="C10" s="57" t="s">
        <v>2460</v>
      </c>
      <c r="D10" s="57" t="s">
        <v>2899</v>
      </c>
      <c r="E10" s="57" t="s">
        <v>2459</v>
      </c>
      <c r="F10" s="57" t="s">
        <v>2898</v>
      </c>
      <c r="G10" s="57" t="s">
        <v>3250</v>
      </c>
      <c r="H10" s="167" t="s">
        <v>3251</v>
      </c>
      <c r="I10" s="57" t="s">
        <v>3253</v>
      </c>
      <c r="J10" s="57" t="s">
        <v>3254</v>
      </c>
      <c r="K10" s="57" t="s">
        <v>3255</v>
      </c>
      <c r="L10" s="57" t="s">
        <v>3256</v>
      </c>
    </row>
    <row r="11" spans="1:12" ht="29">
      <c r="A11" s="160"/>
      <c r="B11" s="160"/>
      <c r="C11" s="57" t="s">
        <v>2445</v>
      </c>
      <c r="D11" s="57" t="s">
        <v>2883</v>
      </c>
      <c r="E11" s="57" t="s">
        <v>3201</v>
      </c>
      <c r="F11" s="57" t="s">
        <v>3202</v>
      </c>
      <c r="G11" s="57" t="s">
        <v>3158</v>
      </c>
      <c r="H11" s="57" t="s">
        <v>3000</v>
      </c>
      <c r="I11" s="57" t="s">
        <v>2510</v>
      </c>
      <c r="J11" t="s">
        <v>3260</v>
      </c>
      <c r="K11" s="57" t="s">
        <v>3261</v>
      </c>
      <c r="L11" s="57" t="s">
        <v>3262</v>
      </c>
    </row>
    <row r="12" spans="1:12">
      <c r="A12" s="160"/>
      <c r="B12" s="160"/>
      <c r="E12" s="57" t="s">
        <v>2444</v>
      </c>
      <c r="F12" s="57" t="s">
        <v>2882</v>
      </c>
      <c r="G12" s="57" t="s">
        <v>3159</v>
      </c>
      <c r="H12" s="57" t="s">
        <v>3160</v>
      </c>
      <c r="I12" s="57" t="s">
        <v>2491</v>
      </c>
      <c r="J12" t="s">
        <v>3269</v>
      </c>
      <c r="K12" s="57" t="s">
        <v>2386</v>
      </c>
      <c r="L12" s="57" t="s">
        <v>2831</v>
      </c>
    </row>
    <row r="13" spans="1:12">
      <c r="E13" s="57" t="s">
        <v>2431</v>
      </c>
      <c r="F13" s="57" t="s">
        <v>2870</v>
      </c>
      <c r="I13" s="57" t="s">
        <v>2445</v>
      </c>
      <c r="J13" t="s">
        <v>3272</v>
      </c>
      <c r="K13" s="57" t="s">
        <v>2368</v>
      </c>
      <c r="L13" s="57" t="s">
        <v>2818</v>
      </c>
    </row>
    <row r="14" spans="1:12">
      <c r="E14" s="57" t="s">
        <v>3224</v>
      </c>
      <c r="F14" s="57" t="s">
        <v>3225</v>
      </c>
      <c r="K14" s="57" t="s">
        <v>2356</v>
      </c>
      <c r="L14" s="57" t="s">
        <v>2805</v>
      </c>
    </row>
    <row r="15" spans="1:12">
      <c r="E15" s="57" t="s">
        <v>2419</v>
      </c>
      <c r="F15" s="57" t="s">
        <v>2859</v>
      </c>
      <c r="K15" s="57" t="s">
        <v>2349</v>
      </c>
      <c r="L15" s="57" t="s">
        <v>2798</v>
      </c>
    </row>
    <row r="16" spans="1:12" ht="29">
      <c r="E16" s="57" t="s">
        <v>2408</v>
      </c>
      <c r="F16" s="57" t="s">
        <v>2851</v>
      </c>
      <c r="K16" s="57" t="s">
        <v>3279</v>
      </c>
      <c r="L16" s="57" t="s">
        <v>3280</v>
      </c>
    </row>
    <row r="17" spans="5:12">
      <c r="E17" s="57" t="s">
        <v>3255</v>
      </c>
      <c r="F17" s="57" t="s">
        <v>3256</v>
      </c>
      <c r="K17" s="57" t="s">
        <v>2344</v>
      </c>
      <c r="L17" s="57" t="s">
        <v>2793</v>
      </c>
    </row>
    <row r="18" spans="5:12">
      <c r="E18" s="57" t="s">
        <v>2397</v>
      </c>
      <c r="F18" s="57" t="s">
        <v>2841</v>
      </c>
      <c r="K18" s="57" t="s">
        <v>2341</v>
      </c>
      <c r="L18" s="57" t="s">
        <v>2791</v>
      </c>
    </row>
    <row r="19" spans="5:12">
      <c r="E19" s="57" t="s">
        <v>3261</v>
      </c>
      <c r="F19" s="57" t="s">
        <v>3262</v>
      </c>
      <c r="K19" s="57" t="s">
        <v>2338</v>
      </c>
      <c r="L19" s="57" t="s">
        <v>2787</v>
      </c>
    </row>
    <row r="20" spans="5:12">
      <c r="E20" s="57" t="s">
        <v>2386</v>
      </c>
      <c r="F20" s="57" t="s">
        <v>2831</v>
      </c>
    </row>
    <row r="21" spans="5:12">
      <c r="E21" s="57" t="s">
        <v>2377</v>
      </c>
      <c r="F21" s="57" t="s">
        <v>2824</v>
      </c>
    </row>
    <row r="22" spans="5:12">
      <c r="E22" s="57" t="s">
        <v>2368</v>
      </c>
      <c r="F22" s="57" t="s">
        <v>2818</v>
      </c>
    </row>
    <row r="23" spans="5:12" ht="29">
      <c r="E23" s="57" t="s">
        <v>2362</v>
      </c>
      <c r="F23" s="57" t="s">
        <v>2811</v>
      </c>
    </row>
    <row r="24" spans="5:12">
      <c r="E24" s="57" t="s">
        <v>2356</v>
      </c>
      <c r="F24" s="57" t="s">
        <v>2805</v>
      </c>
    </row>
    <row r="25" spans="5:12">
      <c r="E25" s="57" t="s">
        <v>2349</v>
      </c>
      <c r="F25" s="57" t="s">
        <v>2798</v>
      </c>
    </row>
    <row r="26" spans="5:12" ht="29">
      <c r="E26" s="57" t="s">
        <v>3279</v>
      </c>
      <c r="F26" s="57" t="s">
        <v>3280</v>
      </c>
    </row>
    <row r="27" spans="5:12">
      <c r="E27" s="57" t="s">
        <v>2344</v>
      </c>
      <c r="F27" s="57" t="s">
        <v>2793</v>
      </c>
    </row>
    <row r="28" spans="5:12">
      <c r="E28" s="57" t="s">
        <v>2341</v>
      </c>
      <c r="F28" s="57" t="s">
        <v>2791</v>
      </c>
    </row>
    <row r="29" spans="5:12">
      <c r="E29" s="57" t="s">
        <v>2338</v>
      </c>
      <c r="F29" s="57" t="s">
        <v>2787</v>
      </c>
    </row>
    <row r="35" spans="1:8">
      <c r="A35" s="160"/>
      <c r="B35" s="160"/>
      <c r="G35" s="160"/>
      <c r="H35" s="160"/>
    </row>
    <row r="36" spans="1:8">
      <c r="A36" s="160"/>
      <c r="B36" s="160"/>
      <c r="G36" s="160"/>
      <c r="H36" s="160"/>
    </row>
    <row r="59" spans="1:8">
      <c r="A59" s="160"/>
      <c r="B59" s="160"/>
    </row>
    <row r="60" spans="1:8">
      <c r="A60" s="160"/>
      <c r="B60" s="160"/>
      <c r="G60" s="160"/>
      <c r="H60" s="160"/>
    </row>
    <row r="61" spans="1:8">
      <c r="G61" s="160"/>
      <c r="H61" s="160"/>
    </row>
    <row r="72" spans="1:8">
      <c r="A72" s="160"/>
      <c r="B72" s="160"/>
    </row>
    <row r="73" spans="1:8">
      <c r="A73" s="160"/>
      <c r="B73" s="160"/>
      <c r="G73" s="160"/>
      <c r="H73" s="160"/>
    </row>
    <row r="74" spans="1:8">
      <c r="G74" s="160"/>
      <c r="H74" s="160"/>
    </row>
    <row r="92" spans="1:8">
      <c r="A92" s="160"/>
      <c r="B92" s="160"/>
    </row>
    <row r="93" spans="1:8">
      <c r="A93" s="160"/>
      <c r="B93" s="160"/>
      <c r="G93" s="160"/>
      <c r="H93" s="160"/>
    </row>
    <row r="94" spans="1:8">
      <c r="G94" s="160"/>
      <c r="H94" s="160"/>
    </row>
  </sheetData>
  <mergeCells count="2">
    <mergeCell ref="A1:F1"/>
    <mergeCell ref="G1:L1"/>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C747F-3B1A-49FB-AB7B-CF18D7F361D8}">
  <dimension ref="A1:V147"/>
  <sheetViews>
    <sheetView topLeftCell="N1" workbookViewId="0">
      <pane ySplit="1" topLeftCell="A2" activePane="bottomLeft" state="frozen"/>
      <selection activeCell="B11" sqref="B11:D11"/>
      <selection pane="bottomLeft" activeCell="B11" sqref="B11:D11"/>
    </sheetView>
  </sheetViews>
  <sheetFormatPr baseColWidth="10" defaultColWidth="10.81640625" defaultRowHeight="14.5"/>
  <cols>
    <col min="1" max="2" width="19.1796875" style="57" bestFit="1" customWidth="1"/>
    <col min="3" max="3" width="18.7265625" style="57" bestFit="1" customWidth="1"/>
    <col min="4" max="4" width="21.54296875" style="57" customWidth="1"/>
    <col min="5" max="5" width="29.26953125" style="57" bestFit="1" customWidth="1"/>
    <col min="6" max="6" width="29.26953125" style="57" customWidth="1"/>
    <col min="7" max="7" width="37" style="57" bestFit="1" customWidth="1"/>
    <col min="8" max="8" width="32.7265625" style="57" bestFit="1" customWidth="1"/>
    <col min="9" max="9" width="17" style="57" bestFit="1" customWidth="1"/>
    <col min="10" max="10" width="17" style="57" customWidth="1"/>
    <col min="11" max="12" width="19.453125" style="57" customWidth="1"/>
    <col min="13" max="16" width="30.54296875" style="57" customWidth="1"/>
    <col min="17" max="17" width="22.26953125" style="57" bestFit="1" customWidth="1"/>
    <col min="18" max="18" width="20.7265625" style="57" bestFit="1" customWidth="1"/>
    <col min="19" max="22" width="29.7265625" style="57" customWidth="1"/>
    <col min="23" max="16384" width="10.81640625" style="57"/>
  </cols>
  <sheetData>
    <row r="1" spans="1:22" s="151" customFormat="1" ht="24">
      <c r="A1" s="158" t="s">
        <v>3572</v>
      </c>
      <c r="B1" s="158" t="s">
        <v>3450</v>
      </c>
      <c r="C1" s="121" t="s">
        <v>3578</v>
      </c>
      <c r="D1" s="121" t="s">
        <v>4192</v>
      </c>
      <c r="E1" s="121" t="s">
        <v>3579</v>
      </c>
      <c r="F1" s="121" t="s">
        <v>4194</v>
      </c>
      <c r="G1" s="158" t="s">
        <v>3580</v>
      </c>
      <c r="H1" s="158" t="s">
        <v>3451</v>
      </c>
      <c r="I1" s="158" t="s">
        <v>3581</v>
      </c>
      <c r="J1" s="158" t="s">
        <v>3452</v>
      </c>
      <c r="K1" s="158" t="s">
        <v>3582</v>
      </c>
      <c r="L1" s="158" t="s">
        <v>3453</v>
      </c>
      <c r="M1" s="158" t="s">
        <v>4193</v>
      </c>
      <c r="N1" s="158" t="s">
        <v>3454</v>
      </c>
      <c r="O1" s="158" t="s">
        <v>3601</v>
      </c>
      <c r="P1" s="158" t="s">
        <v>3455</v>
      </c>
      <c r="Q1" s="121" t="s">
        <v>3602</v>
      </c>
      <c r="R1" s="121" t="s">
        <v>3456</v>
      </c>
      <c r="S1" s="121" t="s">
        <v>4195</v>
      </c>
      <c r="T1" s="121" t="s">
        <v>4196</v>
      </c>
      <c r="U1" s="121" t="s">
        <v>3603</v>
      </c>
      <c r="V1" s="121" t="s">
        <v>3457</v>
      </c>
    </row>
    <row r="2" spans="1:22" ht="35.5" customHeight="1">
      <c r="A2" s="57" t="s">
        <v>3079</v>
      </c>
      <c r="B2" s="57" t="s">
        <v>3079</v>
      </c>
      <c r="C2" t="s">
        <v>3604</v>
      </c>
      <c r="D2" t="s">
        <v>3605</v>
      </c>
      <c r="E2" s="57" t="s">
        <v>3606</v>
      </c>
      <c r="F2" s="57" t="s">
        <v>3607</v>
      </c>
      <c r="G2" s="57" t="s">
        <v>2464</v>
      </c>
      <c r="H2" s="57" t="s">
        <v>2903</v>
      </c>
      <c r="I2" s="57" t="s">
        <v>2534</v>
      </c>
      <c r="J2" s="57" t="s">
        <v>2964</v>
      </c>
      <c r="K2" s="57" t="s">
        <v>3608</v>
      </c>
      <c r="L2" s="57" t="s">
        <v>3609</v>
      </c>
      <c r="M2" s="57" t="s">
        <v>3610</v>
      </c>
      <c r="N2" s="57" t="s">
        <v>3611</v>
      </c>
      <c r="O2" s="57" t="s">
        <v>3612</v>
      </c>
      <c r="P2" s="57" t="s">
        <v>3613</v>
      </c>
      <c r="Q2" s="57" t="s">
        <v>2564</v>
      </c>
      <c r="R2" s="57" t="s">
        <v>2991</v>
      </c>
      <c r="S2" s="57" t="s">
        <v>3614</v>
      </c>
      <c r="T2" s="57" t="s">
        <v>3615</v>
      </c>
      <c r="U2" s="57" t="s">
        <v>3616</v>
      </c>
      <c r="V2" s="57" t="s">
        <v>3617</v>
      </c>
    </row>
    <row r="3" spans="1:22">
      <c r="A3" s="57" t="s">
        <v>3080</v>
      </c>
      <c r="B3" s="57" t="s">
        <v>3080</v>
      </c>
      <c r="C3" t="s">
        <v>3618</v>
      </c>
      <c r="D3" t="s">
        <v>3619</v>
      </c>
      <c r="E3" s="57" t="s">
        <v>3620</v>
      </c>
      <c r="F3" s="57" t="s">
        <v>3621</v>
      </c>
      <c r="G3" s="57" t="s">
        <v>2449</v>
      </c>
      <c r="H3" s="57" t="s">
        <v>2887</v>
      </c>
      <c r="I3" s="57" t="s">
        <v>3179</v>
      </c>
      <c r="J3" s="57" t="s">
        <v>3180</v>
      </c>
      <c r="K3" s="57" t="s">
        <v>3622</v>
      </c>
      <c r="L3" s="57" t="s">
        <v>3000</v>
      </c>
      <c r="M3" s="57" t="s">
        <v>3156</v>
      </c>
      <c r="N3" s="57" t="s">
        <v>3157</v>
      </c>
      <c r="O3" s="57" t="s">
        <v>3623</v>
      </c>
      <c r="P3" s="57" t="s">
        <v>3624</v>
      </c>
      <c r="Q3" s="57" t="s">
        <v>2544</v>
      </c>
      <c r="R3" s="57" t="s">
        <v>2972</v>
      </c>
      <c r="S3" s="57" t="s">
        <v>3625</v>
      </c>
      <c r="T3" s="57" t="s">
        <v>3626</v>
      </c>
      <c r="U3" s="57" t="s">
        <v>3627</v>
      </c>
      <c r="V3" s="57" t="s">
        <v>3628</v>
      </c>
    </row>
    <row r="4" spans="1:22" ht="29">
      <c r="A4" s="57" t="s">
        <v>3082</v>
      </c>
      <c r="B4" s="57" t="s">
        <v>3082</v>
      </c>
      <c r="C4" t="s">
        <v>3629</v>
      </c>
      <c r="D4" t="s">
        <v>3630</v>
      </c>
      <c r="E4" s="57" t="s">
        <v>2577</v>
      </c>
      <c r="F4" s="57" t="s">
        <v>3003</v>
      </c>
      <c r="G4" s="57" t="s">
        <v>2434</v>
      </c>
      <c r="H4" s="57" t="s">
        <v>2873</v>
      </c>
      <c r="K4" s="57" t="s">
        <v>3631</v>
      </c>
      <c r="L4" s="57" t="s">
        <v>3632</v>
      </c>
      <c r="M4" s="57" t="s">
        <v>1990</v>
      </c>
      <c r="N4" s="57" t="s">
        <v>3633</v>
      </c>
      <c r="O4" s="57" t="s">
        <v>3634</v>
      </c>
      <c r="P4" s="57" t="s">
        <v>3635</v>
      </c>
      <c r="Q4" s="57" t="s">
        <v>3636</v>
      </c>
      <c r="R4" s="57" t="s">
        <v>3636</v>
      </c>
      <c r="S4" s="57" t="s">
        <v>3637</v>
      </c>
      <c r="T4" s="57" t="s">
        <v>3638</v>
      </c>
      <c r="U4" s="57" t="s">
        <v>3639</v>
      </c>
      <c r="V4" s="57" t="s">
        <v>3640</v>
      </c>
    </row>
    <row r="5" spans="1:22" ht="29">
      <c r="C5" t="s">
        <v>2334</v>
      </c>
      <c r="D5" t="s">
        <v>2710</v>
      </c>
      <c r="E5" s="57" t="s">
        <v>3641</v>
      </c>
      <c r="F5" s="57" t="s">
        <v>3642</v>
      </c>
      <c r="G5" s="57" t="s">
        <v>3443</v>
      </c>
      <c r="H5" s="57" t="s">
        <v>3443</v>
      </c>
      <c r="K5" s="57" t="s">
        <v>3643</v>
      </c>
      <c r="L5" s="57" t="s">
        <v>3644</v>
      </c>
      <c r="M5" s="57" t="s">
        <v>3645</v>
      </c>
      <c r="N5" s="57" t="s">
        <v>3646</v>
      </c>
      <c r="O5" s="57" t="s">
        <v>2507</v>
      </c>
      <c r="P5" s="57" t="s">
        <v>3647</v>
      </c>
      <c r="Q5" s="57" t="s">
        <v>3648</v>
      </c>
      <c r="R5" s="57" t="s">
        <v>3649</v>
      </c>
      <c r="S5" s="57" t="s">
        <v>3650</v>
      </c>
      <c r="T5" s="57" t="s">
        <v>3651</v>
      </c>
      <c r="U5" s="57" t="s">
        <v>2561</v>
      </c>
      <c r="V5" s="57" t="s">
        <v>2988</v>
      </c>
    </row>
    <row r="6" spans="1:22" ht="29">
      <c r="C6" s="57" t="s">
        <v>3652</v>
      </c>
      <c r="D6" s="57" t="s">
        <v>3652</v>
      </c>
      <c r="E6" s="57" t="s">
        <v>2389</v>
      </c>
      <c r="F6" s="57" t="s">
        <v>2757</v>
      </c>
      <c r="G6" s="146"/>
      <c r="H6" s="146"/>
      <c r="I6" s="146"/>
      <c r="J6" s="146"/>
      <c r="K6" s="57" t="s">
        <v>3653</v>
      </c>
      <c r="L6" s="57" t="s">
        <v>3654</v>
      </c>
      <c r="M6" s="57" t="s">
        <v>3655</v>
      </c>
      <c r="N6" s="57" t="s">
        <v>3656</v>
      </c>
      <c r="O6" s="57" t="s">
        <v>3657</v>
      </c>
      <c r="P6" s="57" t="s">
        <v>3658</v>
      </c>
      <c r="Q6" s="57" t="s">
        <v>2505</v>
      </c>
      <c r="R6" s="57" t="s">
        <v>2921</v>
      </c>
      <c r="S6" s="57" t="s">
        <v>3659</v>
      </c>
      <c r="T6" s="57" t="s">
        <v>3660</v>
      </c>
      <c r="U6" s="57" t="s">
        <v>2502</v>
      </c>
      <c r="V6" s="57" t="s">
        <v>2935</v>
      </c>
    </row>
    <row r="7" spans="1:22" ht="29">
      <c r="C7" t="s">
        <v>3661</v>
      </c>
      <c r="D7" t="s">
        <v>3662</v>
      </c>
      <c r="E7" s="57" t="s">
        <v>3154</v>
      </c>
      <c r="F7" s="57" t="s">
        <v>3155</v>
      </c>
      <c r="G7" s="146"/>
      <c r="H7" s="146"/>
      <c r="I7" s="146"/>
      <c r="J7" s="146"/>
      <c r="K7" s="57" t="s">
        <v>3663</v>
      </c>
      <c r="L7" s="57" t="s">
        <v>3664</v>
      </c>
      <c r="M7" s="57" t="s">
        <v>3665</v>
      </c>
      <c r="N7" s="57" t="s">
        <v>3666</v>
      </c>
      <c r="O7" s="57" t="s">
        <v>3667</v>
      </c>
      <c r="P7" s="57" t="s">
        <v>3668</v>
      </c>
      <c r="Q7" s="57" t="s">
        <v>3669</v>
      </c>
      <c r="R7" s="57" t="s">
        <v>3670</v>
      </c>
      <c r="S7" s="57" t="s">
        <v>3671</v>
      </c>
      <c r="T7" s="57" t="s">
        <v>3672</v>
      </c>
      <c r="U7" s="57" t="s">
        <v>3673</v>
      </c>
      <c r="V7" s="57" t="s">
        <v>3674</v>
      </c>
    </row>
    <row r="8" spans="1:22">
      <c r="C8" s="57" t="s">
        <v>3147</v>
      </c>
      <c r="D8" s="57" t="s">
        <v>3148</v>
      </c>
      <c r="E8" s="57" t="s">
        <v>2536</v>
      </c>
      <c r="F8" s="57" t="s">
        <v>2947</v>
      </c>
      <c r="G8" s="146"/>
      <c r="H8" s="146"/>
      <c r="I8" s="146"/>
      <c r="J8" s="146"/>
      <c r="K8" s="57" t="s">
        <v>3675</v>
      </c>
      <c r="L8" s="57" t="s">
        <v>3676</v>
      </c>
      <c r="M8" s="57" t="s">
        <v>3677</v>
      </c>
      <c r="N8" s="57" t="s">
        <v>3678</v>
      </c>
      <c r="O8" s="57" t="s">
        <v>3679</v>
      </c>
      <c r="P8" s="57" t="s">
        <v>3680</v>
      </c>
      <c r="Q8" s="57" t="s">
        <v>3681</v>
      </c>
      <c r="R8" s="57" t="s">
        <v>3682</v>
      </c>
      <c r="S8" s="57" t="s">
        <v>3683</v>
      </c>
      <c r="T8" s="57" t="s">
        <v>3684</v>
      </c>
      <c r="U8" s="57" t="s">
        <v>3685</v>
      </c>
      <c r="V8" s="57" t="s">
        <v>3686</v>
      </c>
    </row>
    <row r="9" spans="1:22" ht="15" customHeight="1">
      <c r="C9" t="s">
        <v>2312</v>
      </c>
      <c r="D9" t="s">
        <v>2312</v>
      </c>
      <c r="E9" s="57" t="s">
        <v>2517</v>
      </c>
      <c r="F9" s="57" t="s">
        <v>2931</v>
      </c>
      <c r="I9" s="146"/>
      <c r="J9" s="146"/>
      <c r="K9" s="57" t="s">
        <v>3687</v>
      </c>
      <c r="L9" s="57" t="s">
        <v>3688</v>
      </c>
      <c r="M9" s="57" t="s">
        <v>3689</v>
      </c>
      <c r="N9" s="57" t="s">
        <v>3690</v>
      </c>
      <c r="O9" s="57" t="s">
        <v>3691</v>
      </c>
      <c r="P9" s="57" t="s">
        <v>3692</v>
      </c>
      <c r="Q9" s="57" t="s">
        <v>2486</v>
      </c>
      <c r="R9" s="57" t="s">
        <v>2921</v>
      </c>
      <c r="S9" s="57" t="s">
        <v>3693</v>
      </c>
      <c r="T9" s="57" t="s">
        <v>3694</v>
      </c>
      <c r="U9" s="57" t="s">
        <v>3695</v>
      </c>
      <c r="V9" s="57" t="s">
        <v>3696</v>
      </c>
    </row>
    <row r="10" spans="1:22" ht="15" customHeight="1">
      <c r="C10" t="s">
        <v>2414</v>
      </c>
      <c r="D10" t="s">
        <v>2854</v>
      </c>
      <c r="E10" s="57" t="s">
        <v>2497</v>
      </c>
      <c r="F10" s="57" t="s">
        <v>2916</v>
      </c>
      <c r="I10" s="146"/>
      <c r="J10" s="146"/>
      <c r="K10" s="57" t="s">
        <v>3697</v>
      </c>
      <c r="L10" s="57" t="s">
        <v>3698</v>
      </c>
      <c r="O10" s="57" t="s">
        <v>3220</v>
      </c>
      <c r="P10" s="57" t="s">
        <v>3699</v>
      </c>
      <c r="Q10" s="57" t="s">
        <v>4492</v>
      </c>
      <c r="R10" s="57" t="s">
        <v>4493</v>
      </c>
      <c r="S10" s="57" t="s">
        <v>3700</v>
      </c>
      <c r="T10" s="57" t="s">
        <v>3701</v>
      </c>
      <c r="U10" s="57" t="s">
        <v>2469</v>
      </c>
      <c r="V10" s="57" t="s">
        <v>2905</v>
      </c>
    </row>
    <row r="11" spans="1:22" ht="15" customHeight="1">
      <c r="C11" t="s">
        <v>3702</v>
      </c>
      <c r="D11" t="s">
        <v>3703</v>
      </c>
      <c r="E11" s="57" t="s">
        <v>3156</v>
      </c>
      <c r="F11" s="57" t="s">
        <v>3157</v>
      </c>
      <c r="I11" s="146"/>
      <c r="J11" s="146"/>
      <c r="K11" s="57" t="s">
        <v>3704</v>
      </c>
      <c r="L11" s="57" t="s">
        <v>3705</v>
      </c>
      <c r="O11" s="57" t="s">
        <v>3706</v>
      </c>
      <c r="P11" s="57" t="s">
        <v>3707</v>
      </c>
      <c r="Q11" s="57" t="s">
        <v>2471</v>
      </c>
      <c r="R11" s="57" t="s">
        <v>2907</v>
      </c>
      <c r="S11" s="57" t="s">
        <v>3708</v>
      </c>
      <c r="T11" s="57" t="s">
        <v>3709</v>
      </c>
      <c r="U11" s="57" t="s">
        <v>2425</v>
      </c>
      <c r="V11" s="57" t="s">
        <v>2864</v>
      </c>
    </row>
    <row r="12" spans="1:22">
      <c r="C12"/>
      <c r="D12"/>
      <c r="E12" s="57" t="s">
        <v>3267</v>
      </c>
      <c r="F12" s="57" t="s">
        <v>3268</v>
      </c>
      <c r="I12" s="146"/>
      <c r="J12" s="146"/>
      <c r="K12" s="57" t="s">
        <v>3710</v>
      </c>
      <c r="L12" s="57" t="s">
        <v>3711</v>
      </c>
      <c r="O12" s="57" t="s">
        <v>3712</v>
      </c>
      <c r="P12" s="57" t="s">
        <v>3713</v>
      </c>
      <c r="Q12" s="57" t="s">
        <v>2455</v>
      </c>
      <c r="R12" s="57" t="s">
        <v>2894</v>
      </c>
      <c r="S12" s="57" t="s">
        <v>3714</v>
      </c>
      <c r="T12" s="57" t="s">
        <v>3715</v>
      </c>
    </row>
    <row r="13" spans="1:22">
      <c r="C13"/>
      <c r="D13"/>
      <c r="E13" s="57" t="s">
        <v>3716</v>
      </c>
      <c r="F13" s="57" t="s">
        <v>3716</v>
      </c>
      <c r="I13" s="146"/>
      <c r="J13" s="146"/>
      <c r="K13" s="57" t="s">
        <v>3717</v>
      </c>
      <c r="L13" s="57" t="s">
        <v>3718</v>
      </c>
      <c r="O13" s="57" t="s">
        <v>3719</v>
      </c>
      <c r="P13" s="57" t="s">
        <v>3720</v>
      </c>
      <c r="Q13" s="57" t="s">
        <v>4494</v>
      </c>
      <c r="R13" s="57" t="s">
        <v>4495</v>
      </c>
      <c r="S13" s="57" t="s">
        <v>2470</v>
      </c>
      <c r="T13" s="57" t="s">
        <v>3723</v>
      </c>
    </row>
    <row r="14" spans="1:22" ht="29">
      <c r="C14"/>
      <c r="D14"/>
      <c r="E14" s="57" t="s">
        <v>3724</v>
      </c>
      <c r="F14" s="57" t="s">
        <v>3725</v>
      </c>
      <c r="I14" s="146"/>
      <c r="J14" s="146"/>
      <c r="K14" s="57" t="s">
        <v>3726</v>
      </c>
      <c r="L14" s="57" t="s">
        <v>3727</v>
      </c>
      <c r="O14" s="57" t="s">
        <v>3728</v>
      </c>
      <c r="P14" s="57" t="s">
        <v>3729</v>
      </c>
      <c r="Q14" s="57" t="s">
        <v>2440</v>
      </c>
      <c r="R14" s="57" t="s">
        <v>2879</v>
      </c>
      <c r="S14" s="57" t="s">
        <v>3732</v>
      </c>
      <c r="T14" s="57" t="s">
        <v>3733</v>
      </c>
    </row>
    <row r="15" spans="1:22">
      <c r="C15"/>
      <c r="D15"/>
      <c r="E15" s="57" t="s">
        <v>3734</v>
      </c>
      <c r="F15" s="57" t="s">
        <v>3735</v>
      </c>
      <c r="I15" s="146"/>
      <c r="J15" s="146"/>
      <c r="K15" s="57" t="s">
        <v>3736</v>
      </c>
      <c r="L15" s="57" t="s">
        <v>3737</v>
      </c>
      <c r="Q15" s="57" t="s">
        <v>3721</v>
      </c>
      <c r="R15" s="57" t="s">
        <v>3722</v>
      </c>
      <c r="S15" s="57" t="s">
        <v>3738</v>
      </c>
      <c r="T15" s="57" t="s">
        <v>3739</v>
      </c>
    </row>
    <row r="16" spans="1:22">
      <c r="C16"/>
      <c r="D16"/>
      <c r="I16" s="146"/>
      <c r="J16" s="146"/>
      <c r="K16" s="57" t="s">
        <v>3740</v>
      </c>
      <c r="L16" s="57" t="s">
        <v>3741</v>
      </c>
      <c r="Q16" s="57" t="s">
        <v>3730</v>
      </c>
      <c r="R16" s="57" t="s">
        <v>3731</v>
      </c>
      <c r="S16" s="57" t="s">
        <v>3744</v>
      </c>
      <c r="T16" s="57" t="s">
        <v>3745</v>
      </c>
    </row>
    <row r="17" spans="3:20">
      <c r="C17"/>
      <c r="D17"/>
      <c r="I17" s="146"/>
      <c r="J17" s="146"/>
      <c r="K17" s="146"/>
      <c r="L17" s="146"/>
      <c r="Q17" s="57" t="s">
        <v>2427</v>
      </c>
      <c r="R17" s="57" t="s">
        <v>2866</v>
      </c>
      <c r="S17" s="57" t="s">
        <v>3748</v>
      </c>
      <c r="T17" s="57" t="s">
        <v>3749</v>
      </c>
    </row>
    <row r="18" spans="3:20">
      <c r="C18"/>
      <c r="D18"/>
      <c r="I18" s="146"/>
      <c r="J18" s="146"/>
      <c r="K18" s="146"/>
      <c r="L18" s="146"/>
      <c r="Q18" s="57" t="s">
        <v>3742</v>
      </c>
      <c r="R18" s="57" t="s">
        <v>3743</v>
      </c>
      <c r="S18" s="57" t="s">
        <v>3750</v>
      </c>
      <c r="T18" s="57" t="s">
        <v>3751</v>
      </c>
    </row>
    <row r="19" spans="3:20">
      <c r="C19"/>
      <c r="D19"/>
      <c r="I19" s="146"/>
      <c r="J19" s="146"/>
      <c r="K19" s="146"/>
      <c r="L19" s="146"/>
      <c r="Q19" s="57" t="s">
        <v>3746</v>
      </c>
      <c r="R19" s="57" t="s">
        <v>3747</v>
      </c>
      <c r="S19" s="57" t="s">
        <v>2403</v>
      </c>
      <c r="T19" s="57" t="s">
        <v>3752</v>
      </c>
    </row>
    <row r="20" spans="3:20">
      <c r="C20"/>
      <c r="D20"/>
      <c r="I20" s="146"/>
      <c r="J20" s="146"/>
      <c r="K20" s="146"/>
      <c r="L20" s="146"/>
      <c r="Q20" s="57" t="s">
        <v>2415</v>
      </c>
      <c r="R20" s="57" t="s">
        <v>2855</v>
      </c>
      <c r="S20" s="57" t="s">
        <v>3753</v>
      </c>
      <c r="T20" s="57" t="s">
        <v>3754</v>
      </c>
    </row>
    <row r="21" spans="3:20">
      <c r="C21"/>
      <c r="D21"/>
      <c r="G21" s="146"/>
      <c r="H21" s="146"/>
      <c r="I21" s="146"/>
      <c r="J21" s="146"/>
      <c r="K21" s="146"/>
      <c r="L21" s="146"/>
      <c r="Q21" s="57" t="s">
        <v>2404</v>
      </c>
      <c r="R21" s="57" t="s">
        <v>2847</v>
      </c>
      <c r="S21" s="57" t="s">
        <v>3757</v>
      </c>
      <c r="T21" s="57" t="s">
        <v>3758</v>
      </c>
    </row>
    <row r="22" spans="3:20">
      <c r="C22"/>
      <c r="D22"/>
      <c r="G22" s="146"/>
      <c r="H22" s="146"/>
      <c r="I22" s="146"/>
      <c r="J22" s="146"/>
      <c r="K22" s="146"/>
      <c r="L22" s="146"/>
      <c r="Q22" s="57" t="s">
        <v>3360</v>
      </c>
      <c r="R22" s="57" t="s">
        <v>3361</v>
      </c>
      <c r="S22" s="57" t="s">
        <v>3761</v>
      </c>
      <c r="T22" s="57" t="s">
        <v>3762</v>
      </c>
    </row>
    <row r="23" spans="3:20">
      <c r="C23"/>
      <c r="D23"/>
      <c r="G23" s="146"/>
      <c r="H23" s="146"/>
      <c r="I23" s="146"/>
      <c r="J23" s="146"/>
      <c r="K23" s="146"/>
      <c r="L23" s="146"/>
      <c r="Q23" s="57" t="s">
        <v>3755</v>
      </c>
      <c r="R23" s="57" t="s">
        <v>3756</v>
      </c>
      <c r="S23" s="57" t="s">
        <v>3765</v>
      </c>
      <c r="T23" s="57" t="s">
        <v>3766</v>
      </c>
    </row>
    <row r="24" spans="3:20">
      <c r="C24"/>
      <c r="D24"/>
      <c r="G24" s="146"/>
      <c r="H24" s="146"/>
      <c r="I24" s="146"/>
      <c r="J24" s="146"/>
      <c r="K24" s="146"/>
      <c r="L24" s="146"/>
      <c r="Q24" s="57" t="s">
        <v>3759</v>
      </c>
      <c r="R24" s="57" t="s">
        <v>3760</v>
      </c>
      <c r="S24" s="57" t="s">
        <v>3767</v>
      </c>
      <c r="T24" s="57" t="s">
        <v>3768</v>
      </c>
    </row>
    <row r="25" spans="3:20">
      <c r="C25"/>
      <c r="D25"/>
      <c r="G25" s="146"/>
      <c r="H25" s="146"/>
      <c r="I25" s="146"/>
      <c r="J25" s="146"/>
      <c r="K25" s="146"/>
      <c r="L25" s="146"/>
      <c r="Q25" s="57" t="s">
        <v>3763</v>
      </c>
      <c r="R25" s="57" t="s">
        <v>3764</v>
      </c>
      <c r="S25" s="57" t="s">
        <v>2338</v>
      </c>
      <c r="T25" s="57" t="s">
        <v>3769</v>
      </c>
    </row>
    <row r="26" spans="3:20" ht="15" customHeight="1">
      <c r="C26"/>
      <c r="D26"/>
      <c r="G26" s="146"/>
      <c r="H26" s="146"/>
      <c r="I26" s="146"/>
      <c r="J26" s="146"/>
      <c r="K26" s="146"/>
      <c r="L26" s="146"/>
      <c r="S26" s="57" t="s">
        <v>3770</v>
      </c>
      <c r="T26" s="57" t="s">
        <v>3771</v>
      </c>
    </row>
    <row r="27" spans="3:20">
      <c r="C27"/>
      <c r="D27"/>
      <c r="G27" s="146"/>
      <c r="H27" s="146"/>
      <c r="I27" s="146"/>
      <c r="J27" s="146"/>
      <c r="K27" s="146"/>
      <c r="L27" s="146"/>
      <c r="S27" s="57" t="s">
        <v>3772</v>
      </c>
      <c r="T27" s="57" t="s">
        <v>3773</v>
      </c>
    </row>
    <row r="28" spans="3:20">
      <c r="C28"/>
      <c r="D28"/>
      <c r="G28" s="146"/>
      <c r="H28" s="146"/>
      <c r="I28" s="146"/>
      <c r="J28" s="146"/>
      <c r="K28" s="146"/>
      <c r="L28" s="146"/>
    </row>
    <row r="29" spans="3:20">
      <c r="C29"/>
      <c r="D29"/>
      <c r="G29" s="146"/>
      <c r="H29" s="146"/>
      <c r="I29" s="146"/>
      <c r="J29" s="146"/>
      <c r="K29" s="146"/>
      <c r="L29" s="146"/>
    </row>
    <row r="30" spans="3:20">
      <c r="C30"/>
      <c r="D30"/>
      <c r="G30" s="146"/>
      <c r="H30" s="146"/>
      <c r="I30" s="146"/>
      <c r="J30" s="146"/>
      <c r="K30" s="146"/>
      <c r="L30" s="146"/>
    </row>
    <row r="31" spans="3:20">
      <c r="C31"/>
      <c r="D31"/>
      <c r="G31" s="146"/>
      <c r="H31" s="146"/>
      <c r="I31" s="146"/>
      <c r="J31" s="146"/>
      <c r="K31" s="146"/>
      <c r="L31" s="146"/>
    </row>
    <row r="32" spans="3:20" ht="15" customHeight="1">
      <c r="C32"/>
      <c r="D32"/>
      <c r="G32" s="146"/>
      <c r="H32" s="146"/>
      <c r="I32" s="146"/>
      <c r="J32" s="146"/>
      <c r="K32" s="146"/>
      <c r="L32" s="146"/>
    </row>
    <row r="33" spans="3:12" ht="15" customHeight="1">
      <c r="C33"/>
      <c r="D33"/>
      <c r="G33" s="146"/>
      <c r="H33" s="146"/>
      <c r="I33" s="146"/>
      <c r="J33" s="146"/>
      <c r="K33" s="146"/>
      <c r="L33" s="146"/>
    </row>
    <row r="34" spans="3:12">
      <c r="C34"/>
      <c r="D34"/>
      <c r="G34" s="146"/>
      <c r="H34" s="146"/>
      <c r="I34" s="146"/>
      <c r="J34" s="146"/>
      <c r="K34" s="146"/>
      <c r="L34" s="146"/>
    </row>
    <row r="35" spans="3:12">
      <c r="C35"/>
      <c r="D35"/>
      <c r="G35" s="146"/>
      <c r="H35" s="146"/>
      <c r="I35" s="146"/>
      <c r="J35" s="146"/>
      <c r="K35" s="146"/>
      <c r="L35" s="146"/>
    </row>
    <row r="36" spans="3:12">
      <c r="C36"/>
      <c r="D36"/>
      <c r="G36" s="146"/>
      <c r="H36" s="146"/>
      <c r="I36" s="146"/>
      <c r="J36" s="146"/>
      <c r="K36" s="146"/>
      <c r="L36" s="146"/>
    </row>
    <row r="37" spans="3:12">
      <c r="G37" s="146"/>
      <c r="H37" s="146"/>
      <c r="I37" s="146"/>
      <c r="J37" s="146"/>
      <c r="K37" s="146"/>
      <c r="L37" s="146"/>
    </row>
    <row r="38" spans="3:12">
      <c r="C38"/>
      <c r="D38"/>
      <c r="G38" s="146"/>
      <c r="H38" s="146"/>
      <c r="I38" s="146"/>
      <c r="J38" s="146"/>
      <c r="K38" s="146"/>
      <c r="L38" s="146"/>
    </row>
    <row r="39" spans="3:12">
      <c r="C39"/>
      <c r="D39"/>
      <c r="G39" s="146"/>
      <c r="H39" s="146"/>
      <c r="I39" s="146"/>
      <c r="J39" s="146"/>
      <c r="K39" s="146"/>
      <c r="L39" s="146"/>
    </row>
    <row r="40" spans="3:12">
      <c r="C40"/>
      <c r="D40"/>
      <c r="G40" s="146"/>
      <c r="H40" s="146"/>
      <c r="I40" s="146"/>
      <c r="J40" s="146"/>
      <c r="K40" s="146"/>
      <c r="L40" s="146"/>
    </row>
    <row r="41" spans="3:12">
      <c r="C41"/>
      <c r="D41"/>
      <c r="G41" s="146"/>
      <c r="H41" s="146"/>
      <c r="I41" s="146"/>
      <c r="J41" s="146"/>
      <c r="K41" s="146"/>
      <c r="L41" s="146"/>
    </row>
    <row r="42" spans="3:12">
      <c r="C42"/>
      <c r="D42"/>
      <c r="G42" s="146"/>
      <c r="H42" s="146"/>
      <c r="I42" s="146"/>
      <c r="J42" s="146"/>
      <c r="K42" s="146"/>
      <c r="L42" s="146"/>
    </row>
    <row r="43" spans="3:12">
      <c r="C43"/>
      <c r="D43"/>
      <c r="G43" s="146"/>
      <c r="H43" s="146"/>
      <c r="I43" s="146"/>
      <c r="J43" s="146"/>
      <c r="K43" s="146"/>
      <c r="L43" s="146"/>
    </row>
    <row r="44" spans="3:12">
      <c r="C44"/>
      <c r="D44"/>
      <c r="G44" s="146"/>
      <c r="H44" s="146"/>
      <c r="I44" s="146"/>
      <c r="J44" s="146"/>
      <c r="K44" s="146"/>
      <c r="L44" s="146"/>
    </row>
    <row r="45" spans="3:12">
      <c r="C45"/>
      <c r="D45"/>
      <c r="G45" s="146"/>
      <c r="H45" s="146"/>
      <c r="I45" s="146"/>
      <c r="J45" s="146"/>
      <c r="K45" s="146"/>
      <c r="L45" s="146"/>
    </row>
    <row r="46" spans="3:12">
      <c r="C46" s="147"/>
      <c r="D46" s="147"/>
      <c r="E46" s="162"/>
      <c r="F46" s="162"/>
      <c r="G46" s="146"/>
      <c r="H46" s="146"/>
      <c r="I46" s="146"/>
      <c r="J46" s="146"/>
      <c r="K46" s="146"/>
      <c r="L46" s="146"/>
    </row>
    <row r="47" spans="3:12">
      <c r="C47"/>
      <c r="D47"/>
      <c r="G47" s="146"/>
      <c r="H47" s="146"/>
      <c r="I47" s="146"/>
      <c r="J47" s="146"/>
      <c r="K47" s="146"/>
      <c r="L47" s="146"/>
    </row>
    <row r="48" spans="3:12">
      <c r="C48"/>
      <c r="D48"/>
      <c r="G48" s="146"/>
      <c r="H48" s="146"/>
      <c r="I48" s="146"/>
      <c r="J48" s="146"/>
      <c r="K48" s="146"/>
      <c r="L48" s="146"/>
    </row>
    <row r="49" spans="3:12">
      <c r="C49" s="151"/>
      <c r="D49" s="151"/>
      <c r="G49" s="146"/>
      <c r="H49" s="146"/>
      <c r="I49" s="146"/>
      <c r="J49" s="146"/>
      <c r="K49" s="146"/>
      <c r="L49" s="146"/>
    </row>
    <row r="50" spans="3:12" ht="15" customHeight="1">
      <c r="C50"/>
      <c r="D50"/>
      <c r="G50" s="146"/>
      <c r="H50" s="146"/>
      <c r="I50" s="146"/>
      <c r="J50" s="146"/>
      <c r="K50" s="146"/>
      <c r="L50" s="146"/>
    </row>
    <row r="51" spans="3:12">
      <c r="C51"/>
      <c r="D51"/>
      <c r="G51" s="146"/>
      <c r="H51" s="146"/>
      <c r="I51" s="146"/>
      <c r="J51" s="146"/>
      <c r="K51" s="146"/>
      <c r="L51" s="146"/>
    </row>
    <row r="52" spans="3:12">
      <c r="C52"/>
      <c r="D52"/>
      <c r="G52" s="146"/>
      <c r="H52" s="146"/>
      <c r="I52" s="146"/>
      <c r="J52" s="146"/>
      <c r="K52" s="146"/>
      <c r="L52" s="146"/>
    </row>
    <row r="53" spans="3:12">
      <c r="C53"/>
      <c r="D53"/>
      <c r="G53" s="146"/>
      <c r="H53" s="146"/>
      <c r="I53" s="146"/>
      <c r="J53" s="146"/>
      <c r="K53" s="146"/>
      <c r="L53" s="146"/>
    </row>
    <row r="54" spans="3:12">
      <c r="C54"/>
      <c r="D54"/>
      <c r="G54" s="146"/>
      <c r="H54" s="146"/>
      <c r="I54" s="146"/>
      <c r="J54" s="146"/>
      <c r="K54" s="146"/>
      <c r="L54" s="146"/>
    </row>
    <row r="55" spans="3:12">
      <c r="C55"/>
      <c r="D55"/>
      <c r="G55" s="146"/>
      <c r="H55" s="146"/>
      <c r="I55" s="146"/>
      <c r="J55" s="146"/>
      <c r="K55" s="146"/>
      <c r="L55" s="146"/>
    </row>
    <row r="56" spans="3:12">
      <c r="C56"/>
      <c r="D56"/>
      <c r="G56" s="146"/>
      <c r="H56" s="146"/>
      <c r="I56" s="146"/>
      <c r="J56" s="146"/>
      <c r="K56" s="146"/>
      <c r="L56" s="146"/>
    </row>
    <row r="57" spans="3:12">
      <c r="C57"/>
      <c r="D57"/>
      <c r="G57" s="146"/>
      <c r="H57" s="146"/>
      <c r="I57" s="146"/>
      <c r="J57" s="146"/>
      <c r="K57" s="146"/>
      <c r="L57" s="146"/>
    </row>
    <row r="58" spans="3:12">
      <c r="C58"/>
      <c r="D58"/>
      <c r="G58" s="146"/>
      <c r="H58" s="146"/>
      <c r="I58" s="146"/>
      <c r="J58" s="146"/>
      <c r="K58" s="146"/>
      <c r="L58" s="146"/>
    </row>
    <row r="59" spans="3:12">
      <c r="C59"/>
      <c r="D59"/>
      <c r="G59" s="146"/>
      <c r="H59" s="146"/>
      <c r="I59" s="146"/>
      <c r="J59" s="146"/>
      <c r="K59" s="146"/>
      <c r="L59" s="146"/>
    </row>
    <row r="60" spans="3:12">
      <c r="C60"/>
      <c r="D60"/>
      <c r="G60" s="146"/>
      <c r="H60" s="146"/>
      <c r="I60" s="146"/>
      <c r="J60" s="146"/>
      <c r="K60" s="146"/>
      <c r="L60" s="146"/>
    </row>
    <row r="61" spans="3:12">
      <c r="C61"/>
      <c r="D61"/>
      <c r="G61" s="146"/>
      <c r="H61" s="146"/>
      <c r="I61" s="146"/>
      <c r="J61" s="146"/>
      <c r="K61" s="146"/>
      <c r="L61" s="146"/>
    </row>
    <row r="62" spans="3:12">
      <c r="C62"/>
      <c r="D62"/>
      <c r="G62" s="146"/>
      <c r="H62" s="146"/>
      <c r="I62" s="146"/>
      <c r="J62" s="146"/>
      <c r="K62" s="146"/>
      <c r="L62" s="146"/>
    </row>
    <row r="63" spans="3:12">
      <c r="C63"/>
      <c r="D63"/>
      <c r="G63" s="146"/>
      <c r="H63" s="146"/>
      <c r="I63" s="146"/>
      <c r="J63" s="146"/>
      <c r="K63" s="146"/>
      <c r="L63" s="146"/>
    </row>
    <row r="64" spans="3:12">
      <c r="C64"/>
      <c r="D64"/>
      <c r="G64" s="146"/>
      <c r="H64" s="146"/>
      <c r="I64" s="146"/>
      <c r="J64" s="146"/>
      <c r="K64" s="146"/>
      <c r="L64" s="146"/>
    </row>
    <row r="65" spans="3:12">
      <c r="C65"/>
      <c r="D65"/>
      <c r="G65" s="146"/>
      <c r="H65" s="146"/>
      <c r="I65" s="146"/>
      <c r="J65" s="146"/>
      <c r="K65" s="146"/>
      <c r="L65" s="146"/>
    </row>
    <row r="66" spans="3:12">
      <c r="C66"/>
      <c r="D66"/>
      <c r="G66" s="146"/>
      <c r="H66" s="146"/>
      <c r="I66" s="146"/>
      <c r="J66" s="146"/>
      <c r="K66" s="146"/>
      <c r="L66" s="146"/>
    </row>
    <row r="67" spans="3:12">
      <c r="C67"/>
      <c r="D67"/>
      <c r="G67" s="146"/>
      <c r="H67" s="146"/>
      <c r="I67" s="146"/>
      <c r="J67" s="146"/>
      <c r="K67" s="146"/>
      <c r="L67" s="146"/>
    </row>
    <row r="68" spans="3:12">
      <c r="C68"/>
      <c r="D68"/>
      <c r="G68" s="146"/>
      <c r="H68" s="146"/>
      <c r="I68" s="146"/>
      <c r="J68" s="146"/>
      <c r="K68" s="146"/>
      <c r="L68" s="146"/>
    </row>
    <row r="69" spans="3:12">
      <c r="C69"/>
      <c r="D69"/>
      <c r="G69" s="146"/>
      <c r="H69" s="146"/>
      <c r="I69" s="146"/>
      <c r="J69" s="146"/>
      <c r="K69" s="146"/>
      <c r="L69" s="146"/>
    </row>
    <row r="70" spans="3:12">
      <c r="C70"/>
      <c r="D70"/>
      <c r="G70" s="146"/>
      <c r="H70" s="146"/>
      <c r="I70" s="146"/>
      <c r="J70" s="146"/>
      <c r="K70" s="146"/>
      <c r="L70" s="146"/>
    </row>
    <row r="71" spans="3:12">
      <c r="C71"/>
      <c r="D71"/>
      <c r="G71" s="146"/>
      <c r="H71" s="146"/>
      <c r="I71" s="146"/>
      <c r="J71" s="146"/>
      <c r="K71" s="146"/>
      <c r="L71" s="146"/>
    </row>
    <row r="72" spans="3:12">
      <c r="C72"/>
      <c r="D72"/>
      <c r="G72" s="146"/>
      <c r="H72" s="146"/>
      <c r="I72" s="146"/>
      <c r="J72" s="146"/>
      <c r="K72" s="146"/>
      <c r="L72" s="146"/>
    </row>
    <row r="73" spans="3:12">
      <c r="C73"/>
      <c r="D73"/>
      <c r="G73" s="146"/>
      <c r="H73" s="146"/>
      <c r="I73" s="146"/>
      <c r="J73" s="146"/>
      <c r="K73" s="146"/>
      <c r="L73" s="146"/>
    </row>
    <row r="74" spans="3:12">
      <c r="C74"/>
      <c r="D74"/>
      <c r="G74" s="146"/>
      <c r="H74" s="146"/>
      <c r="I74" s="146"/>
      <c r="J74" s="146"/>
      <c r="K74" s="146"/>
      <c r="L74" s="146"/>
    </row>
    <row r="75" spans="3:12">
      <c r="C75"/>
      <c r="D75"/>
      <c r="G75" s="146"/>
      <c r="H75" s="146"/>
      <c r="I75" s="146"/>
      <c r="J75" s="146"/>
      <c r="K75" s="146"/>
      <c r="L75" s="146"/>
    </row>
    <row r="76" spans="3:12">
      <c r="C76"/>
      <c r="D76"/>
      <c r="G76" s="146"/>
      <c r="H76" s="146"/>
      <c r="I76" s="146"/>
      <c r="J76" s="146"/>
      <c r="K76" s="146"/>
      <c r="L76" s="146"/>
    </row>
    <row r="77" spans="3:12">
      <c r="C77"/>
      <c r="D77"/>
      <c r="E77" s="162"/>
      <c r="F77" s="162"/>
      <c r="G77" s="146"/>
      <c r="H77" s="146"/>
      <c r="I77" s="146"/>
      <c r="J77" s="146"/>
      <c r="K77" s="146"/>
      <c r="L77" s="146"/>
    </row>
    <row r="78" spans="3:12" ht="15.5">
      <c r="C78"/>
      <c r="D78"/>
      <c r="E78" s="164"/>
      <c r="F78" s="164"/>
      <c r="G78" s="146"/>
      <c r="H78" s="146"/>
      <c r="I78" s="146"/>
      <c r="J78" s="146"/>
      <c r="K78" s="146"/>
      <c r="L78" s="146"/>
    </row>
    <row r="79" spans="3:12">
      <c r="C79"/>
      <c r="D79"/>
      <c r="G79" s="146"/>
      <c r="H79" s="146"/>
      <c r="I79" s="146"/>
      <c r="J79" s="146"/>
      <c r="K79" s="146"/>
      <c r="L79" s="146"/>
    </row>
    <row r="80" spans="3:12">
      <c r="C80"/>
      <c r="D80"/>
      <c r="G80" s="146"/>
      <c r="H80" s="146"/>
      <c r="I80" s="146"/>
      <c r="J80" s="146"/>
      <c r="K80" s="146"/>
      <c r="L80" s="146"/>
    </row>
    <row r="81" spans="3:12">
      <c r="C81"/>
      <c r="D81"/>
      <c r="G81" s="146"/>
      <c r="H81" s="146"/>
      <c r="I81" s="146"/>
      <c r="J81" s="146"/>
      <c r="K81" s="146"/>
      <c r="L81" s="146"/>
    </row>
    <row r="82" spans="3:12">
      <c r="C82"/>
      <c r="D82"/>
      <c r="G82" s="146"/>
      <c r="H82" s="146"/>
      <c r="I82" s="146"/>
      <c r="J82" s="146"/>
      <c r="K82" s="146"/>
      <c r="L82" s="146"/>
    </row>
    <row r="83" spans="3:12">
      <c r="C83"/>
      <c r="D83"/>
      <c r="G83" s="146"/>
      <c r="H83" s="146"/>
      <c r="I83" s="146"/>
      <c r="J83" s="146"/>
      <c r="K83" s="146"/>
      <c r="L83" s="146"/>
    </row>
    <row r="84" spans="3:12">
      <c r="C84"/>
      <c r="D84"/>
      <c r="G84" s="146"/>
      <c r="H84" s="146"/>
      <c r="I84" s="146"/>
      <c r="J84" s="146"/>
      <c r="K84" s="146"/>
      <c r="L84" s="146"/>
    </row>
    <row r="85" spans="3:12">
      <c r="C85"/>
      <c r="D85"/>
      <c r="G85" s="146"/>
      <c r="H85" s="146"/>
      <c r="I85" s="146"/>
      <c r="J85" s="146"/>
      <c r="K85" s="146"/>
      <c r="L85" s="146"/>
    </row>
    <row r="86" spans="3:12">
      <c r="C86"/>
      <c r="D86"/>
      <c r="G86" s="146"/>
      <c r="H86" s="146"/>
      <c r="I86" s="146"/>
      <c r="J86" s="146"/>
      <c r="K86" s="146"/>
      <c r="L86" s="146"/>
    </row>
    <row r="87" spans="3:12">
      <c r="C87"/>
      <c r="D87"/>
      <c r="G87" s="146"/>
      <c r="H87" s="146"/>
      <c r="I87" s="146"/>
      <c r="J87" s="146"/>
      <c r="K87" s="146"/>
      <c r="L87" s="146"/>
    </row>
    <row r="88" spans="3:12">
      <c r="C88"/>
      <c r="D88"/>
      <c r="G88" s="146"/>
      <c r="H88" s="146"/>
      <c r="I88" s="146"/>
      <c r="J88" s="146"/>
      <c r="K88" s="146"/>
      <c r="L88" s="146"/>
    </row>
    <row r="89" spans="3:12">
      <c r="C89"/>
      <c r="D89"/>
      <c r="G89" s="146"/>
      <c r="H89" s="146"/>
      <c r="I89" s="146"/>
      <c r="J89" s="146"/>
      <c r="K89" s="146"/>
      <c r="L89" s="146"/>
    </row>
    <row r="90" spans="3:12">
      <c r="C90"/>
      <c r="D90"/>
      <c r="G90" s="146"/>
      <c r="H90" s="146"/>
      <c r="I90" s="146"/>
      <c r="J90" s="146"/>
      <c r="K90" s="146"/>
      <c r="L90" s="146"/>
    </row>
    <row r="91" spans="3:12">
      <c r="C91"/>
      <c r="D91"/>
      <c r="G91" s="146"/>
      <c r="H91" s="146"/>
      <c r="I91" s="146"/>
      <c r="J91" s="146"/>
      <c r="K91" s="146"/>
      <c r="L91" s="146"/>
    </row>
    <row r="92" spans="3:12">
      <c r="C92"/>
      <c r="D92"/>
      <c r="G92" s="146"/>
      <c r="H92" s="146"/>
      <c r="I92" s="146"/>
      <c r="J92" s="146"/>
      <c r="K92" s="146"/>
      <c r="L92" s="146"/>
    </row>
    <row r="93" spans="3:12">
      <c r="C93"/>
      <c r="D93"/>
      <c r="G93" s="146"/>
      <c r="H93" s="146"/>
      <c r="I93" s="146"/>
      <c r="J93" s="146"/>
      <c r="K93" s="146"/>
      <c r="L93" s="146"/>
    </row>
    <row r="94" spans="3:12">
      <c r="C94"/>
      <c r="D94"/>
      <c r="G94" s="146"/>
      <c r="H94" s="146"/>
      <c r="I94" s="146"/>
      <c r="J94" s="146"/>
      <c r="K94" s="146"/>
      <c r="L94" s="146"/>
    </row>
    <row r="95" spans="3:12">
      <c r="C95"/>
      <c r="D95"/>
      <c r="G95" s="146"/>
      <c r="H95" s="146"/>
      <c r="I95" s="146"/>
      <c r="J95" s="146"/>
      <c r="K95" s="146"/>
      <c r="L95" s="146"/>
    </row>
    <row r="96" spans="3:12">
      <c r="C96"/>
      <c r="D96"/>
      <c r="G96" s="146"/>
      <c r="H96" s="146"/>
      <c r="I96" s="146"/>
      <c r="J96" s="146"/>
      <c r="K96" s="146"/>
      <c r="L96" s="146"/>
    </row>
    <row r="97" spans="3:12">
      <c r="C97"/>
      <c r="D97"/>
      <c r="E97" s="162"/>
      <c r="F97" s="162"/>
      <c r="G97" s="146"/>
      <c r="H97" s="146"/>
      <c r="I97" s="146"/>
      <c r="J97" s="146"/>
      <c r="K97" s="146"/>
      <c r="L97" s="146"/>
    </row>
    <row r="98" spans="3:12">
      <c r="C98"/>
      <c r="D98"/>
      <c r="G98" s="146"/>
      <c r="H98" s="146"/>
      <c r="I98" s="146"/>
      <c r="J98" s="146"/>
      <c r="K98" s="146"/>
      <c r="L98" s="146"/>
    </row>
    <row r="99" spans="3:12">
      <c r="C99"/>
      <c r="D99"/>
      <c r="G99" s="146"/>
      <c r="H99" s="146"/>
      <c r="I99" s="146"/>
      <c r="J99" s="146"/>
      <c r="K99" s="146"/>
      <c r="L99" s="146"/>
    </row>
    <row r="100" spans="3:12">
      <c r="C100"/>
      <c r="D100"/>
      <c r="G100" s="146"/>
      <c r="H100" s="146"/>
      <c r="I100" s="146"/>
      <c r="J100" s="146"/>
      <c r="K100" s="146"/>
      <c r="L100" s="146"/>
    </row>
    <row r="101" spans="3:12">
      <c r="C101"/>
      <c r="D101"/>
      <c r="G101" s="146"/>
      <c r="H101" s="146"/>
      <c r="I101" s="146"/>
      <c r="J101" s="146"/>
      <c r="K101" s="146"/>
      <c r="L101" s="146"/>
    </row>
    <row r="102" spans="3:12">
      <c r="C102"/>
      <c r="D102"/>
      <c r="G102" s="146"/>
      <c r="H102" s="146"/>
      <c r="I102" s="146"/>
      <c r="J102" s="146"/>
      <c r="K102" s="146"/>
      <c r="L102" s="146"/>
    </row>
    <row r="103" spans="3:12">
      <c r="C103"/>
      <c r="D103"/>
      <c r="G103" s="146"/>
      <c r="H103" s="146"/>
      <c r="I103" s="146"/>
      <c r="J103" s="146"/>
      <c r="K103" s="146"/>
      <c r="L103" s="146"/>
    </row>
    <row r="104" spans="3:12">
      <c r="C104"/>
      <c r="D104"/>
      <c r="G104" s="146"/>
      <c r="H104" s="146"/>
      <c r="I104" s="146"/>
      <c r="J104" s="146"/>
      <c r="K104" s="146"/>
      <c r="L104" s="146"/>
    </row>
    <row r="105" spans="3:12">
      <c r="C105"/>
      <c r="D105"/>
      <c r="G105" s="146"/>
      <c r="H105" s="146"/>
      <c r="I105" s="146"/>
      <c r="J105" s="146"/>
      <c r="K105" s="146"/>
      <c r="L105" s="146"/>
    </row>
    <row r="106" spans="3:12">
      <c r="C106"/>
      <c r="D106"/>
      <c r="G106" s="146"/>
      <c r="H106" s="146"/>
      <c r="I106" s="146"/>
      <c r="J106" s="146"/>
      <c r="K106" s="146"/>
      <c r="L106" s="146"/>
    </row>
    <row r="107" spans="3:12">
      <c r="C107"/>
      <c r="D107"/>
    </row>
    <row r="108" spans="3:12">
      <c r="C108"/>
      <c r="D108"/>
    </row>
    <row r="109" spans="3:12">
      <c r="C109"/>
      <c r="D109"/>
    </row>
    <row r="110" spans="3:12">
      <c r="C110"/>
      <c r="D110"/>
    </row>
    <row r="111" spans="3:12">
      <c r="C111"/>
      <c r="D111"/>
    </row>
    <row r="112" spans="3:12">
      <c r="C112"/>
      <c r="D112"/>
    </row>
    <row r="113" spans="3:4">
      <c r="C113"/>
      <c r="D113"/>
    </row>
    <row r="114" spans="3:4">
      <c r="C114"/>
      <c r="D114"/>
    </row>
    <row r="115" spans="3:4">
      <c r="C115"/>
      <c r="D115"/>
    </row>
    <row r="116" spans="3:4">
      <c r="C116"/>
      <c r="D116"/>
    </row>
    <row r="117" spans="3:4">
      <c r="C117"/>
      <c r="D117"/>
    </row>
    <row r="118" spans="3:4">
      <c r="C118"/>
      <c r="D118"/>
    </row>
    <row r="119" spans="3:4">
      <c r="C119"/>
      <c r="D119"/>
    </row>
    <row r="120" spans="3:4">
      <c r="C120"/>
      <c r="D120"/>
    </row>
    <row r="121" spans="3:4">
      <c r="C121"/>
      <c r="D121"/>
    </row>
    <row r="122" spans="3:4">
      <c r="C122"/>
      <c r="D122"/>
    </row>
    <row r="123" spans="3:4">
      <c r="C123"/>
      <c r="D123"/>
    </row>
    <row r="124" spans="3:4">
      <c r="C124"/>
      <c r="D124"/>
    </row>
    <row r="125" spans="3:4">
      <c r="C125"/>
      <c r="D125"/>
    </row>
    <row r="126" spans="3:4">
      <c r="C126"/>
      <c r="D126"/>
    </row>
    <row r="127" spans="3:4">
      <c r="C127"/>
      <c r="D127"/>
    </row>
    <row r="128" spans="3:4">
      <c r="C128"/>
      <c r="D128"/>
    </row>
    <row r="129" spans="3:4">
      <c r="C129"/>
      <c r="D129"/>
    </row>
    <row r="130" spans="3:4">
      <c r="C130"/>
      <c r="D130"/>
    </row>
    <row r="131" spans="3:4">
      <c r="C131"/>
      <c r="D131"/>
    </row>
    <row r="132" spans="3:4">
      <c r="C132"/>
      <c r="D132"/>
    </row>
    <row r="133" spans="3:4">
      <c r="C133"/>
      <c r="D133"/>
    </row>
    <row r="134" spans="3:4">
      <c r="C134"/>
      <c r="D134"/>
    </row>
    <row r="135" spans="3:4">
      <c r="C135"/>
      <c r="D135"/>
    </row>
    <row r="136" spans="3:4">
      <c r="C136"/>
      <c r="D136"/>
    </row>
    <row r="137" spans="3:4">
      <c r="C137"/>
      <c r="D137"/>
    </row>
    <row r="138" spans="3:4">
      <c r="C138" s="151"/>
      <c r="D138" s="151"/>
    </row>
    <row r="140" spans="3:4">
      <c r="D140"/>
    </row>
    <row r="147" spans="4:4">
      <c r="D147"/>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45434-36D2-4973-9887-DC6E3140C443}">
  <dimension ref="A1:Q112"/>
  <sheetViews>
    <sheetView workbookViewId="0">
      <selection activeCell="B11" sqref="B11:D11"/>
    </sheetView>
  </sheetViews>
  <sheetFormatPr baseColWidth="10" defaultRowHeight="14.5"/>
  <cols>
    <col min="1" max="1" width="17.26953125" style="151" bestFit="1" customWidth="1"/>
    <col min="2" max="2" width="17.26953125" style="151" customWidth="1"/>
    <col min="3" max="3" width="17.26953125" style="151" bestFit="1" customWidth="1"/>
    <col min="4" max="4" width="17.26953125" style="151" customWidth="1"/>
    <col min="5" max="5" width="17.26953125" style="151" bestFit="1" customWidth="1"/>
    <col min="6" max="6" width="18.54296875" style="151" customWidth="1"/>
    <col min="7" max="7" width="17.26953125" style="151" bestFit="1" customWidth="1"/>
    <col min="8" max="8" width="17.26953125" style="151" customWidth="1"/>
    <col min="9" max="9" width="14.26953125" style="151" bestFit="1" customWidth="1"/>
    <col min="10" max="10" width="14.26953125" style="151" customWidth="1"/>
    <col min="11" max="11" width="24.1796875" style="151" bestFit="1" customWidth="1"/>
    <col min="12" max="12" width="24" style="151" bestFit="1" customWidth="1"/>
    <col min="13" max="13" width="17.26953125" style="151" bestFit="1" customWidth="1"/>
    <col min="14" max="14" width="18.54296875" style="151" customWidth="1"/>
    <col min="15" max="15" width="29.7265625" style="151" bestFit="1" customWidth="1"/>
    <col min="16" max="16" width="34.54296875" style="151" bestFit="1" customWidth="1"/>
    <col min="17" max="17" width="24.1796875" bestFit="1" customWidth="1"/>
  </cols>
  <sheetData>
    <row r="1" spans="1:17" ht="15" customHeight="1" thickBot="1">
      <c r="A1" s="456" t="s">
        <v>3774</v>
      </c>
      <c r="B1" s="456"/>
      <c r="C1" s="456"/>
      <c r="D1" s="457"/>
      <c r="E1" s="456" t="s">
        <v>3775</v>
      </c>
      <c r="F1" s="456"/>
      <c r="G1" s="456"/>
      <c r="H1" s="457"/>
      <c r="I1" s="204" t="s">
        <v>3776</v>
      </c>
      <c r="J1" s="205"/>
      <c r="K1" s="456" t="s">
        <v>3776</v>
      </c>
      <c r="L1" s="456"/>
      <c r="M1" s="456"/>
      <c r="N1" s="456"/>
      <c r="O1" s="205"/>
      <c r="P1" s="206"/>
    </row>
    <row r="2" spans="1:17" ht="39.65" customHeight="1">
      <c r="A2" s="189" t="s">
        <v>3573</v>
      </c>
      <c r="B2" s="189" t="s">
        <v>3583</v>
      </c>
      <c r="C2" s="189" t="s">
        <v>2583</v>
      </c>
      <c r="D2" s="189" t="s">
        <v>2584</v>
      </c>
      <c r="E2" s="190" t="s">
        <v>3585</v>
      </c>
      <c r="F2" s="190" t="s">
        <v>3584</v>
      </c>
      <c r="G2" s="190" t="s">
        <v>2583</v>
      </c>
      <c r="H2" s="190" t="s">
        <v>2584</v>
      </c>
      <c r="I2" s="189" t="s">
        <v>3587</v>
      </c>
      <c r="J2" s="189" t="s">
        <v>3586</v>
      </c>
      <c r="K2" s="189" t="s">
        <v>3577</v>
      </c>
      <c r="L2" s="189" t="s">
        <v>3576</v>
      </c>
      <c r="M2" s="189" t="s">
        <v>3589</v>
      </c>
      <c r="N2" s="189" t="s">
        <v>3588</v>
      </c>
      <c r="O2" s="189" t="s">
        <v>2583</v>
      </c>
      <c r="P2" s="189" t="s">
        <v>2584</v>
      </c>
    </row>
    <row r="3" spans="1:17">
      <c r="A3" s="151" t="s">
        <v>3777</v>
      </c>
      <c r="B3" s="151" t="s">
        <v>3778</v>
      </c>
      <c r="C3" s="151" t="s">
        <v>3777</v>
      </c>
      <c r="D3" s="151" t="s">
        <v>3778</v>
      </c>
      <c r="E3" s="151" t="s">
        <v>3779</v>
      </c>
      <c r="F3" s="151" t="s">
        <v>4197</v>
      </c>
      <c r="G3" s="151" t="s">
        <v>3779</v>
      </c>
      <c r="H3" s="151" t="s">
        <v>3780</v>
      </c>
      <c r="I3" s="57" t="s">
        <v>4200</v>
      </c>
      <c r="J3" s="57" t="s">
        <v>4206</v>
      </c>
      <c r="K3" s="151" t="s">
        <v>4200</v>
      </c>
      <c r="L3" s="151" t="s">
        <v>4206</v>
      </c>
      <c r="M3" s="151" t="s">
        <v>3781</v>
      </c>
      <c r="N3" s="151" t="s">
        <v>3782</v>
      </c>
      <c r="O3" s="151" t="s">
        <v>3781</v>
      </c>
      <c r="P3" s="151" t="s">
        <v>3782</v>
      </c>
      <c r="Q3" s="151"/>
    </row>
    <row r="4" spans="1:17">
      <c r="A4" s="151" t="s">
        <v>114</v>
      </c>
      <c r="B4" s="151" t="s">
        <v>1688</v>
      </c>
      <c r="C4" s="151" t="s">
        <v>114</v>
      </c>
      <c r="D4" s="151" t="s">
        <v>1688</v>
      </c>
      <c r="E4" s="151" t="s">
        <v>3783</v>
      </c>
      <c r="F4" s="151" t="s">
        <v>4198</v>
      </c>
      <c r="G4" s="159" t="s">
        <v>3779</v>
      </c>
      <c r="H4" s="159" t="s">
        <v>3780</v>
      </c>
      <c r="I4" s="57" t="s">
        <v>4201</v>
      </c>
      <c r="J4" s="57" t="s">
        <v>4207</v>
      </c>
      <c r="K4" s="149" t="s">
        <v>3784</v>
      </c>
      <c r="L4" s="149" t="s">
        <v>3785</v>
      </c>
      <c r="M4" s="151" t="s">
        <v>3786</v>
      </c>
      <c r="N4" s="151" t="s">
        <v>3787</v>
      </c>
      <c r="O4" s="151" t="s">
        <v>3786</v>
      </c>
      <c r="P4" s="151" t="s">
        <v>3787</v>
      </c>
    </row>
    <row r="5" spans="1:17" ht="29">
      <c r="A5" s="151" t="s">
        <v>3788</v>
      </c>
      <c r="B5" s="151" t="s">
        <v>3789</v>
      </c>
      <c r="C5" s="159" t="s">
        <v>3790</v>
      </c>
      <c r="D5" s="159" t="s">
        <v>3791</v>
      </c>
      <c r="E5" s="151" t="s">
        <v>3792</v>
      </c>
      <c r="F5" s="151" t="s">
        <v>4199</v>
      </c>
      <c r="G5" s="159" t="s">
        <v>3793</v>
      </c>
      <c r="H5" s="159" t="s">
        <v>3794</v>
      </c>
      <c r="I5" s="57" t="s">
        <v>4202</v>
      </c>
      <c r="J5" s="57" t="s">
        <v>4208</v>
      </c>
      <c r="K5" s="159" t="s">
        <v>3795</v>
      </c>
      <c r="L5" s="159" t="s">
        <v>3796</v>
      </c>
      <c r="M5" s="151" t="s">
        <v>3797</v>
      </c>
      <c r="N5" s="151" t="s">
        <v>3798</v>
      </c>
      <c r="O5" s="159" t="s">
        <v>4212</v>
      </c>
      <c r="P5" s="159" t="s">
        <v>4213</v>
      </c>
      <c r="Q5" s="57"/>
    </row>
    <row r="6" spans="1:17" ht="29">
      <c r="A6" s="151" t="s">
        <v>3801</v>
      </c>
      <c r="B6" s="151" t="s">
        <v>3801</v>
      </c>
      <c r="C6" s="159" t="s">
        <v>3802</v>
      </c>
      <c r="D6" s="159" t="s">
        <v>3803</v>
      </c>
      <c r="G6" s="159" t="s">
        <v>3804</v>
      </c>
      <c r="H6" s="159" t="s">
        <v>3805</v>
      </c>
      <c r="I6" s="57" t="s">
        <v>4203</v>
      </c>
      <c r="J6" s="57" t="s">
        <v>4209</v>
      </c>
      <c r="K6" s="159" t="s">
        <v>3806</v>
      </c>
      <c r="L6" s="159" t="s">
        <v>3807</v>
      </c>
      <c r="M6" s="151" t="s">
        <v>3808</v>
      </c>
      <c r="N6" s="151" t="s">
        <v>3809</v>
      </c>
      <c r="O6" s="159" t="s">
        <v>3810</v>
      </c>
      <c r="P6" s="159" t="s">
        <v>3811</v>
      </c>
      <c r="Q6" s="57"/>
    </row>
    <row r="7" spans="1:17">
      <c r="C7" s="159" t="s">
        <v>3799</v>
      </c>
      <c r="D7" s="159" t="s">
        <v>3800</v>
      </c>
      <c r="E7" s="57"/>
      <c r="G7" s="159" t="s">
        <v>3812</v>
      </c>
      <c r="H7" s="159" t="s">
        <v>3813</v>
      </c>
      <c r="I7" s="57" t="s">
        <v>4204</v>
      </c>
      <c r="J7" s="57" t="s">
        <v>4210</v>
      </c>
      <c r="K7" s="159" t="s">
        <v>3814</v>
      </c>
      <c r="L7" s="159" t="s">
        <v>3815</v>
      </c>
      <c r="M7" s="151" t="s">
        <v>3816</v>
      </c>
      <c r="N7" s="151" t="s">
        <v>3817</v>
      </c>
      <c r="O7" s="159" t="s">
        <v>4214</v>
      </c>
      <c r="P7" s="159" t="s">
        <v>4215</v>
      </c>
      <c r="Q7" s="57"/>
    </row>
    <row r="8" spans="1:17">
      <c r="C8" s="159" t="s">
        <v>3818</v>
      </c>
      <c r="D8" s="159" t="s">
        <v>3819</v>
      </c>
      <c r="G8" s="151" t="s">
        <v>3783</v>
      </c>
      <c r="H8" s="151" t="s">
        <v>4198</v>
      </c>
      <c r="I8" s="57" t="s">
        <v>4205</v>
      </c>
      <c r="J8" s="57" t="s">
        <v>4211</v>
      </c>
      <c r="K8" s="149" t="s">
        <v>3820</v>
      </c>
      <c r="L8" s="149" t="s">
        <v>3821</v>
      </c>
      <c r="O8" s="151" t="s">
        <v>3797</v>
      </c>
      <c r="P8" s="151" t="s">
        <v>3798</v>
      </c>
    </row>
    <row r="9" spans="1:17">
      <c r="C9" s="159" t="s">
        <v>3822</v>
      </c>
      <c r="D9" s="159" t="s">
        <v>3823</v>
      </c>
      <c r="E9" s="57"/>
      <c r="G9" s="159" t="s">
        <v>3824</v>
      </c>
      <c r="H9" s="159" t="s">
        <v>3824</v>
      </c>
      <c r="I9" s="57"/>
      <c r="J9" s="57"/>
      <c r="K9" s="159" t="s">
        <v>3825</v>
      </c>
      <c r="L9" s="159" t="s">
        <v>3826</v>
      </c>
      <c r="O9" s="159" t="s">
        <v>4216</v>
      </c>
      <c r="P9" s="159" t="s">
        <v>4217</v>
      </c>
      <c r="Q9" s="57"/>
    </row>
    <row r="10" spans="1:17">
      <c r="C10" s="159" t="s">
        <v>3829</v>
      </c>
      <c r="D10" s="159" t="s">
        <v>3830</v>
      </c>
      <c r="G10" s="159" t="s">
        <v>3827</v>
      </c>
      <c r="H10" s="159" t="s">
        <v>3828</v>
      </c>
      <c r="I10" s="57"/>
      <c r="J10" s="57"/>
      <c r="K10" s="149" t="s">
        <v>3831</v>
      </c>
      <c r="L10" s="149" t="s">
        <v>3832</v>
      </c>
      <c r="O10" s="159" t="s">
        <v>3833</v>
      </c>
      <c r="P10" s="159" t="s">
        <v>3834</v>
      </c>
    </row>
    <row r="11" spans="1:17">
      <c r="C11" s="159" t="s">
        <v>3835</v>
      </c>
      <c r="D11" s="159" t="s">
        <v>3836</v>
      </c>
      <c r="G11" s="159" t="s">
        <v>3837</v>
      </c>
      <c r="H11" s="159" t="s">
        <v>3838</v>
      </c>
      <c r="I11" s="57"/>
      <c r="J11" s="57"/>
      <c r="K11" s="149" t="s">
        <v>3839</v>
      </c>
      <c r="L11" s="149" t="s">
        <v>3840</v>
      </c>
      <c r="O11" s="159" t="s">
        <v>3841</v>
      </c>
      <c r="P11" s="159" t="s">
        <v>3842</v>
      </c>
    </row>
    <row r="12" spans="1:17" ht="29">
      <c r="C12" s="159" t="s">
        <v>3843</v>
      </c>
      <c r="D12" s="159" t="s">
        <v>3844</v>
      </c>
      <c r="G12" s="159" t="s">
        <v>3845</v>
      </c>
      <c r="H12" s="159" t="s">
        <v>3846</v>
      </c>
      <c r="I12" s="57"/>
      <c r="J12" s="57"/>
      <c r="K12" s="159" t="s">
        <v>3847</v>
      </c>
      <c r="L12" s="159" t="s">
        <v>3848</v>
      </c>
      <c r="O12" s="159" t="s">
        <v>4218</v>
      </c>
      <c r="P12" s="159" t="s">
        <v>4220</v>
      </c>
      <c r="Q12" s="57"/>
    </row>
    <row r="13" spans="1:17">
      <c r="C13" s="159" t="s">
        <v>3849</v>
      </c>
      <c r="D13" s="159" t="s">
        <v>3850</v>
      </c>
      <c r="G13" s="159" t="s">
        <v>3851</v>
      </c>
      <c r="H13" s="159" t="s">
        <v>3851</v>
      </c>
      <c r="I13" s="57"/>
      <c r="J13" s="57"/>
      <c r="K13" s="149" t="s">
        <v>3852</v>
      </c>
      <c r="L13" s="149" t="s">
        <v>3853</v>
      </c>
      <c r="O13" s="159" t="s">
        <v>3854</v>
      </c>
      <c r="P13" s="159" t="s">
        <v>3855</v>
      </c>
    </row>
    <row r="14" spans="1:17">
      <c r="C14" s="159" t="s">
        <v>3856</v>
      </c>
      <c r="D14" s="159" t="s">
        <v>3857</v>
      </c>
      <c r="G14" s="159" t="s">
        <v>3858</v>
      </c>
      <c r="H14" s="159" t="s">
        <v>3858</v>
      </c>
      <c r="I14" s="57"/>
      <c r="J14" s="57"/>
      <c r="K14" s="149" t="s">
        <v>3859</v>
      </c>
      <c r="L14" s="149" t="s">
        <v>3860</v>
      </c>
      <c r="O14" s="159" t="s">
        <v>4219</v>
      </c>
      <c r="P14" s="159" t="s">
        <v>4221</v>
      </c>
    </row>
    <row r="15" spans="1:17">
      <c r="C15" s="159" t="s">
        <v>3861</v>
      </c>
      <c r="D15" s="159" t="s">
        <v>3862</v>
      </c>
      <c r="G15" s="159" t="s">
        <v>3863</v>
      </c>
      <c r="H15" s="159" t="s">
        <v>3864</v>
      </c>
      <c r="I15" s="57"/>
      <c r="J15" s="57"/>
      <c r="K15" s="149" t="s">
        <v>3865</v>
      </c>
      <c r="L15" s="149" t="s">
        <v>3866</v>
      </c>
      <c r="O15" s="151" t="s">
        <v>3808</v>
      </c>
      <c r="P15" s="151" t="s">
        <v>3809</v>
      </c>
    </row>
    <row r="16" spans="1:17">
      <c r="C16" s="159" t="s">
        <v>3867</v>
      </c>
      <c r="D16" s="159" t="s">
        <v>3868</v>
      </c>
      <c r="G16" s="151" t="s">
        <v>3792</v>
      </c>
      <c r="H16" s="151" t="s">
        <v>4199</v>
      </c>
      <c r="I16" s="57"/>
      <c r="J16" s="57"/>
      <c r="K16" s="159" t="s">
        <v>3869</v>
      </c>
      <c r="L16" s="159" t="s">
        <v>3870</v>
      </c>
      <c r="O16" s="159" t="s">
        <v>4222</v>
      </c>
      <c r="P16" s="159" t="s">
        <v>4223</v>
      </c>
      <c r="Q16" s="57"/>
    </row>
    <row r="17" spans="1:17">
      <c r="C17" s="151" t="s">
        <v>3788</v>
      </c>
      <c r="D17" s="151" t="s">
        <v>3789</v>
      </c>
      <c r="G17" s="159" t="s">
        <v>3871</v>
      </c>
      <c r="H17" s="159" t="s">
        <v>3872</v>
      </c>
      <c r="I17" s="57"/>
      <c r="J17" s="57"/>
      <c r="K17" s="149" t="s">
        <v>3873</v>
      </c>
      <c r="L17" s="149" t="s">
        <v>3874</v>
      </c>
      <c r="O17" s="159" t="s">
        <v>3875</v>
      </c>
      <c r="P17" s="159" t="s">
        <v>3876</v>
      </c>
    </row>
    <row r="18" spans="1:17" ht="30" customHeight="1">
      <c r="C18" s="159" t="s">
        <v>3788</v>
      </c>
      <c r="D18" s="159" t="s">
        <v>3789</v>
      </c>
      <c r="G18" s="159" t="s">
        <v>3877</v>
      </c>
      <c r="H18" s="159" t="s">
        <v>3878</v>
      </c>
      <c r="I18" s="57"/>
      <c r="J18" s="57"/>
      <c r="K18" s="149" t="s">
        <v>3879</v>
      </c>
      <c r="L18" s="149" t="s">
        <v>3880</v>
      </c>
      <c r="M18" s="171"/>
      <c r="N18" s="171"/>
      <c r="O18" s="159" t="s">
        <v>4224</v>
      </c>
      <c r="P18" s="159" t="s">
        <v>4225</v>
      </c>
    </row>
    <row r="19" spans="1:17" ht="29">
      <c r="C19" s="159" t="s">
        <v>3881</v>
      </c>
      <c r="D19" s="159" t="s">
        <v>3882</v>
      </c>
      <c r="G19" s="159" t="s">
        <v>3883</v>
      </c>
      <c r="H19" s="159" t="s">
        <v>3884</v>
      </c>
      <c r="I19" s="57"/>
      <c r="J19" s="57"/>
      <c r="K19" s="151" t="s">
        <v>4201</v>
      </c>
      <c r="L19" s="151" t="s">
        <v>4207</v>
      </c>
      <c r="O19" s="159" t="s">
        <v>3885</v>
      </c>
      <c r="P19" s="159" t="s">
        <v>3886</v>
      </c>
      <c r="Q19" s="151"/>
    </row>
    <row r="20" spans="1:17">
      <c r="A20" s="160"/>
      <c r="C20" s="159" t="s">
        <v>3887</v>
      </c>
      <c r="D20" s="159" t="s">
        <v>3888</v>
      </c>
      <c r="E20" s="160"/>
      <c r="G20" s="148"/>
      <c r="H20" s="207"/>
      <c r="I20" s="57"/>
      <c r="J20" s="57"/>
      <c r="K20" s="149" t="s">
        <v>3889</v>
      </c>
      <c r="L20" s="149" t="s">
        <v>3890</v>
      </c>
      <c r="O20" s="159" t="s">
        <v>3891</v>
      </c>
      <c r="P20" s="159" t="s">
        <v>3892</v>
      </c>
    </row>
    <row r="21" spans="1:17">
      <c r="A21" s="57"/>
      <c r="C21" s="151" t="s">
        <v>3801</v>
      </c>
      <c r="D21" s="151" t="s">
        <v>3801</v>
      </c>
      <c r="E21" s="57"/>
      <c r="G21" s="148"/>
      <c r="H21" s="207"/>
      <c r="I21" s="57"/>
      <c r="J21" s="57"/>
      <c r="K21" s="149" t="s">
        <v>3893</v>
      </c>
      <c r="L21" s="149" t="s">
        <v>3894</v>
      </c>
      <c r="M21" s="160"/>
      <c r="O21" s="159" t="s">
        <v>4226</v>
      </c>
      <c r="P21" s="159" t="s">
        <v>4227</v>
      </c>
    </row>
    <row r="22" spans="1:17">
      <c r="G22" s="148"/>
      <c r="H22" s="207"/>
      <c r="I22" s="57"/>
      <c r="J22" s="57"/>
      <c r="K22" s="159" t="s">
        <v>3895</v>
      </c>
      <c r="L22" s="159" t="s">
        <v>3896</v>
      </c>
      <c r="M22" s="57"/>
      <c r="O22" s="151" t="s">
        <v>3816</v>
      </c>
      <c r="P22" s="151" t="s">
        <v>3817</v>
      </c>
      <c r="Q22" s="57"/>
    </row>
    <row r="23" spans="1:17">
      <c r="C23" s="160"/>
      <c r="D23" s="160"/>
      <c r="G23" s="148"/>
      <c r="H23" s="207"/>
      <c r="I23" s="57"/>
      <c r="J23" s="57"/>
      <c r="K23" s="159" t="s">
        <v>3897</v>
      </c>
      <c r="L23" s="159" t="s">
        <v>3898</v>
      </c>
      <c r="Q23" s="57"/>
    </row>
    <row r="24" spans="1:17">
      <c r="G24" s="148"/>
      <c r="H24" s="207"/>
      <c r="I24" s="57"/>
      <c r="J24" s="57"/>
      <c r="K24" s="159" t="s">
        <v>3899</v>
      </c>
      <c r="L24" s="159" t="s">
        <v>3900</v>
      </c>
      <c r="Q24" s="57"/>
    </row>
    <row r="25" spans="1:17">
      <c r="C25" s="160"/>
      <c r="D25" s="160"/>
      <c r="G25" s="148"/>
      <c r="H25" s="207"/>
      <c r="I25" s="57"/>
      <c r="J25" s="57"/>
      <c r="K25" s="149" t="s">
        <v>3901</v>
      </c>
      <c r="L25" s="149" t="s">
        <v>3902</v>
      </c>
      <c r="O25" s="148"/>
      <c r="P25" s="148"/>
    </row>
    <row r="26" spans="1:17">
      <c r="C26" s="160"/>
      <c r="D26" s="160"/>
      <c r="G26" s="145"/>
      <c r="H26" s="170"/>
      <c r="I26" s="57"/>
      <c r="J26" s="57"/>
      <c r="K26" s="159" t="s">
        <v>3903</v>
      </c>
      <c r="L26" s="159" t="s">
        <v>3904</v>
      </c>
      <c r="O26" s="148"/>
      <c r="P26" s="148"/>
      <c r="Q26" s="57"/>
    </row>
    <row r="27" spans="1:17">
      <c r="C27" s="160"/>
      <c r="D27" s="160"/>
      <c r="G27" s="148"/>
      <c r="H27" s="148"/>
      <c r="K27" s="149" t="s">
        <v>3905</v>
      </c>
      <c r="L27" s="149" t="s">
        <v>3906</v>
      </c>
      <c r="O27" s="148"/>
      <c r="P27" s="148"/>
    </row>
    <row r="28" spans="1:17">
      <c r="C28" s="160"/>
      <c r="D28" s="160"/>
      <c r="G28" s="148"/>
      <c r="H28" s="148"/>
      <c r="K28" s="149" t="s">
        <v>3907</v>
      </c>
      <c r="L28" s="149" t="s">
        <v>3908</v>
      </c>
      <c r="O28" s="148"/>
      <c r="P28" s="148"/>
    </row>
    <row r="29" spans="1:17">
      <c r="C29" s="160"/>
      <c r="D29" s="160"/>
      <c r="G29" s="148"/>
      <c r="H29" s="148"/>
      <c r="K29" s="149" t="s">
        <v>3909</v>
      </c>
      <c r="L29" s="149" t="s">
        <v>3910</v>
      </c>
      <c r="O29" s="148"/>
      <c r="P29" s="148"/>
    </row>
    <row r="30" spans="1:17">
      <c r="C30" s="160"/>
      <c r="D30" s="160"/>
      <c r="G30" s="148"/>
      <c r="H30" s="148"/>
      <c r="K30" s="159" t="s">
        <v>3911</v>
      </c>
      <c r="L30" s="159" t="s">
        <v>3912</v>
      </c>
      <c r="O30" s="148"/>
      <c r="P30" s="148"/>
      <c r="Q30" s="57"/>
    </row>
    <row r="31" spans="1:17" ht="29">
      <c r="C31" s="160"/>
      <c r="D31" s="160"/>
      <c r="G31" s="148"/>
      <c r="H31" s="148"/>
      <c r="K31" s="159" t="s">
        <v>3913</v>
      </c>
      <c r="L31" s="159" t="s">
        <v>3914</v>
      </c>
      <c r="O31" s="148"/>
      <c r="P31" s="148"/>
      <c r="Q31" s="57"/>
    </row>
    <row r="32" spans="1:17">
      <c r="C32" s="160"/>
      <c r="D32" s="160"/>
      <c r="G32" s="148"/>
      <c r="H32" s="148"/>
      <c r="K32" s="149" t="s">
        <v>3915</v>
      </c>
      <c r="L32" s="149" t="s">
        <v>3916</v>
      </c>
      <c r="O32" s="148"/>
      <c r="P32" s="148"/>
    </row>
    <row r="33" spans="3:17">
      <c r="C33" s="160"/>
      <c r="D33" s="160"/>
      <c r="G33" s="148"/>
      <c r="H33" s="148"/>
      <c r="K33" s="159" t="s">
        <v>3917</v>
      </c>
      <c r="L33" s="159" t="s">
        <v>3918</v>
      </c>
      <c r="O33" s="148"/>
      <c r="P33" s="148"/>
      <c r="Q33" s="57"/>
    </row>
    <row r="34" spans="3:17">
      <c r="C34" s="160"/>
      <c r="D34" s="160"/>
      <c r="G34" s="148"/>
      <c r="H34" s="148"/>
      <c r="K34" s="149" t="s">
        <v>3919</v>
      </c>
      <c r="L34" s="149" t="s">
        <v>3920</v>
      </c>
      <c r="O34" s="148"/>
      <c r="P34" s="148"/>
    </row>
    <row r="35" spans="3:17">
      <c r="C35" s="160"/>
      <c r="D35" s="160"/>
      <c r="G35" s="148"/>
      <c r="H35" s="148"/>
      <c r="K35" s="159" t="s">
        <v>3921</v>
      </c>
      <c r="L35" s="159" t="s">
        <v>3922</v>
      </c>
      <c r="O35" s="148"/>
      <c r="P35" s="148"/>
      <c r="Q35" s="57"/>
    </row>
    <row r="36" spans="3:17">
      <c r="C36" s="160"/>
      <c r="D36" s="160"/>
      <c r="G36" s="148"/>
      <c r="H36" s="148"/>
      <c r="K36" s="149" t="s">
        <v>3923</v>
      </c>
      <c r="L36" s="149" t="s">
        <v>3924</v>
      </c>
      <c r="O36" s="148"/>
      <c r="P36" s="148"/>
    </row>
    <row r="37" spans="3:17">
      <c r="C37" s="160"/>
      <c r="D37" s="160"/>
      <c r="G37" s="148"/>
      <c r="H37" s="148"/>
      <c r="K37" s="159" t="s">
        <v>3925</v>
      </c>
      <c r="L37" s="159" t="s">
        <v>3926</v>
      </c>
      <c r="O37" s="148"/>
      <c r="P37" s="148"/>
      <c r="Q37" s="57"/>
    </row>
    <row r="38" spans="3:17">
      <c r="C38" s="160"/>
      <c r="D38" s="160"/>
      <c r="G38" s="148"/>
      <c r="H38" s="148"/>
      <c r="K38" s="159" t="s">
        <v>3927</v>
      </c>
      <c r="L38" s="159" t="s">
        <v>3928</v>
      </c>
      <c r="O38" s="148"/>
      <c r="P38" s="148"/>
      <c r="Q38" s="57"/>
    </row>
    <row r="39" spans="3:17">
      <c r="C39" s="160"/>
      <c r="D39" s="160"/>
      <c r="G39" s="148"/>
      <c r="H39" s="148"/>
      <c r="K39" s="149" t="s">
        <v>3929</v>
      </c>
      <c r="L39" s="149" t="s">
        <v>3930</v>
      </c>
      <c r="O39" s="148"/>
      <c r="P39" s="148"/>
    </row>
    <row r="40" spans="3:17">
      <c r="C40" s="160"/>
      <c r="D40" s="160"/>
      <c r="G40" s="160"/>
      <c r="H40" s="160"/>
      <c r="K40" s="149" t="s">
        <v>3931</v>
      </c>
      <c r="L40" s="149" t="s">
        <v>3932</v>
      </c>
      <c r="O40" s="148"/>
      <c r="P40" s="148"/>
    </row>
    <row r="41" spans="3:17">
      <c r="C41" s="160"/>
      <c r="D41" s="160"/>
      <c r="G41" s="160"/>
      <c r="H41" s="160"/>
      <c r="K41" s="149" t="s">
        <v>3933</v>
      </c>
      <c r="L41" s="149" t="s">
        <v>3934</v>
      </c>
      <c r="O41" s="148"/>
      <c r="P41" s="148"/>
    </row>
    <row r="42" spans="3:17">
      <c r="G42" s="160"/>
      <c r="H42" s="160"/>
      <c r="K42" s="149" t="s">
        <v>3935</v>
      </c>
      <c r="L42" s="149" t="s">
        <v>3936</v>
      </c>
      <c r="O42" s="148"/>
      <c r="P42" s="148"/>
    </row>
    <row r="43" spans="3:17">
      <c r="C43" s="160"/>
      <c r="D43" s="160"/>
      <c r="K43" s="149" t="s">
        <v>3937</v>
      </c>
      <c r="L43" s="149" t="s">
        <v>3938</v>
      </c>
      <c r="O43" s="148"/>
      <c r="P43" s="148"/>
    </row>
    <row r="44" spans="3:17">
      <c r="C44" s="160"/>
      <c r="D44" s="160"/>
      <c r="G44" s="160"/>
      <c r="H44" s="160"/>
      <c r="K44" s="149" t="s">
        <v>3939</v>
      </c>
      <c r="L44" s="149" t="s">
        <v>3940</v>
      </c>
      <c r="O44" s="148"/>
      <c r="P44" s="148"/>
    </row>
    <row r="45" spans="3:17">
      <c r="C45" s="160"/>
      <c r="D45" s="160"/>
      <c r="G45" s="160"/>
      <c r="H45" s="160"/>
      <c r="K45" s="149" t="s">
        <v>3941</v>
      </c>
      <c r="L45" s="149" t="s">
        <v>3942</v>
      </c>
      <c r="O45" s="148"/>
      <c r="P45" s="148"/>
    </row>
    <row r="46" spans="3:17">
      <c r="C46" s="160"/>
      <c r="D46" s="160"/>
      <c r="G46" s="160"/>
      <c r="H46" s="160"/>
      <c r="K46" s="145" t="s">
        <v>4202</v>
      </c>
      <c r="L46" s="145" t="s">
        <v>4208</v>
      </c>
      <c r="O46" s="148"/>
      <c r="P46" s="148"/>
      <c r="Q46" s="145"/>
    </row>
    <row r="47" spans="3:17">
      <c r="C47" s="160"/>
      <c r="D47" s="160"/>
      <c r="G47" s="160"/>
      <c r="H47" s="160"/>
      <c r="K47" s="149" t="s">
        <v>3943</v>
      </c>
      <c r="L47" s="149" t="s">
        <v>3944</v>
      </c>
      <c r="O47" s="148"/>
      <c r="P47" s="148"/>
    </row>
    <row r="48" spans="3:17">
      <c r="C48" s="57"/>
      <c r="D48" s="57"/>
      <c r="G48" s="160"/>
      <c r="H48" s="160"/>
      <c r="K48" s="159" t="s">
        <v>3945</v>
      </c>
      <c r="L48" s="159" t="s">
        <v>3946</v>
      </c>
      <c r="O48" s="148"/>
      <c r="P48" s="148"/>
      <c r="Q48" s="57"/>
    </row>
    <row r="49" spans="3:17">
      <c r="C49" s="160"/>
      <c r="D49" s="160"/>
      <c r="G49" s="57"/>
      <c r="H49" s="57"/>
      <c r="K49" s="159" t="s">
        <v>3947</v>
      </c>
      <c r="L49" s="159" t="s">
        <v>3948</v>
      </c>
      <c r="O49" s="148"/>
      <c r="P49" s="148"/>
      <c r="Q49" s="57"/>
    </row>
    <row r="50" spans="3:17">
      <c r="G50" s="160"/>
      <c r="H50" s="160"/>
      <c r="K50" s="159" t="s">
        <v>3949</v>
      </c>
      <c r="L50" s="159" t="s">
        <v>3950</v>
      </c>
      <c r="O50" s="148"/>
      <c r="P50" s="148"/>
      <c r="Q50" s="57"/>
    </row>
    <row r="51" spans="3:17">
      <c r="K51" s="149" t="s">
        <v>3951</v>
      </c>
      <c r="L51" s="149" t="s">
        <v>3952</v>
      </c>
      <c r="O51" s="148"/>
      <c r="P51" s="148"/>
    </row>
    <row r="52" spans="3:17">
      <c r="C52" s="160"/>
      <c r="D52" s="160"/>
      <c r="K52" s="159" t="s">
        <v>3953</v>
      </c>
      <c r="L52" s="159" t="s">
        <v>3954</v>
      </c>
      <c r="O52" s="148"/>
      <c r="P52" s="148"/>
      <c r="Q52" s="57"/>
    </row>
    <row r="53" spans="3:17">
      <c r="C53" s="160"/>
      <c r="D53" s="160"/>
      <c r="G53" s="160"/>
      <c r="H53" s="160"/>
      <c r="K53" s="149" t="s">
        <v>3955</v>
      </c>
      <c r="L53" s="149" t="s">
        <v>3956</v>
      </c>
    </row>
    <row r="54" spans="3:17">
      <c r="G54" s="160"/>
      <c r="H54" s="160"/>
      <c r="K54" s="149" t="s">
        <v>3957</v>
      </c>
      <c r="L54" s="149" t="s">
        <v>3958</v>
      </c>
      <c r="O54" s="148"/>
      <c r="P54" s="148"/>
    </row>
    <row r="55" spans="3:17">
      <c r="K55" s="149" t="s">
        <v>3959</v>
      </c>
      <c r="L55" s="149" t="s">
        <v>3960</v>
      </c>
      <c r="O55" s="148"/>
      <c r="P55" s="148"/>
    </row>
    <row r="56" spans="3:17" ht="29">
      <c r="C56" s="160"/>
      <c r="D56" s="160"/>
      <c r="K56" s="159" t="s">
        <v>3961</v>
      </c>
      <c r="L56" s="159" t="s">
        <v>3962</v>
      </c>
      <c r="O56" s="148"/>
      <c r="P56" s="148"/>
      <c r="Q56" s="57"/>
    </row>
    <row r="57" spans="3:17">
      <c r="C57" s="160"/>
      <c r="D57" s="160"/>
      <c r="G57" s="160"/>
      <c r="H57" s="160"/>
      <c r="I57" s="57"/>
      <c r="J57" s="57"/>
      <c r="K57" s="149" t="s">
        <v>3963</v>
      </c>
      <c r="L57" s="149" t="s">
        <v>3964</v>
      </c>
      <c r="O57" s="148"/>
      <c r="P57" s="148"/>
    </row>
    <row r="58" spans="3:17">
      <c r="C58" s="160"/>
      <c r="D58" s="160"/>
      <c r="G58" s="160"/>
      <c r="H58" s="160"/>
      <c r="I58" s="57"/>
      <c r="J58" s="57"/>
      <c r="K58" s="149" t="s">
        <v>3965</v>
      </c>
      <c r="L58" s="149" t="s">
        <v>3966</v>
      </c>
      <c r="O58" s="148"/>
      <c r="P58" s="148"/>
    </row>
    <row r="59" spans="3:17">
      <c r="C59" s="160"/>
      <c r="D59" s="160"/>
      <c r="G59" s="160"/>
      <c r="H59" s="160"/>
      <c r="I59" s="57"/>
      <c r="J59" s="57"/>
      <c r="K59" s="149" t="s">
        <v>3967</v>
      </c>
      <c r="L59" s="149" t="s">
        <v>3968</v>
      </c>
      <c r="O59" s="160"/>
      <c r="P59" s="160"/>
    </row>
    <row r="60" spans="3:17">
      <c r="I60" s="57"/>
      <c r="J60" s="57"/>
      <c r="K60" s="149" t="s">
        <v>3969</v>
      </c>
      <c r="L60" s="149" t="s">
        <v>3970</v>
      </c>
      <c r="O60" s="160"/>
      <c r="P60" s="160"/>
    </row>
    <row r="61" spans="3:17">
      <c r="C61" s="160"/>
      <c r="D61" s="160"/>
      <c r="G61" s="160"/>
      <c r="H61" s="160"/>
      <c r="K61" s="159" t="s">
        <v>3971</v>
      </c>
      <c r="L61" s="159" t="s">
        <v>3972</v>
      </c>
      <c r="O61" s="160"/>
      <c r="P61" s="160"/>
      <c r="Q61" s="57"/>
    </row>
    <row r="62" spans="3:17">
      <c r="C62" s="160"/>
      <c r="D62" s="160"/>
      <c r="G62" s="160"/>
      <c r="H62" s="160"/>
      <c r="K62" s="149" t="s">
        <v>3973</v>
      </c>
      <c r="L62" s="149" t="s">
        <v>3974</v>
      </c>
      <c r="O62" s="160"/>
      <c r="P62" s="160"/>
    </row>
    <row r="63" spans="3:17">
      <c r="C63" s="160"/>
      <c r="D63" s="160"/>
      <c r="K63" s="149" t="s">
        <v>3975</v>
      </c>
      <c r="L63" s="149" t="s">
        <v>3976</v>
      </c>
      <c r="O63" s="160"/>
      <c r="P63" s="160"/>
    </row>
    <row r="64" spans="3:17">
      <c r="C64" s="172"/>
      <c r="D64" s="172"/>
      <c r="K64" s="149" t="s">
        <v>3977</v>
      </c>
      <c r="L64" s="149" t="s">
        <v>3978</v>
      </c>
      <c r="O64" s="57"/>
      <c r="P64" s="57"/>
    </row>
    <row r="65" spans="3:17">
      <c r="G65" s="160"/>
      <c r="H65" s="160"/>
      <c r="K65" s="145" t="s">
        <v>4203</v>
      </c>
      <c r="L65" s="145" t="s">
        <v>4209</v>
      </c>
      <c r="O65" s="160"/>
      <c r="P65" s="160"/>
      <c r="Q65" s="145"/>
    </row>
    <row r="66" spans="3:17">
      <c r="C66" s="160"/>
      <c r="D66" s="160"/>
      <c r="G66" s="160"/>
      <c r="H66" s="160"/>
      <c r="K66" s="149" t="s">
        <v>3979</v>
      </c>
      <c r="L66" s="149" t="s">
        <v>3980</v>
      </c>
    </row>
    <row r="67" spans="3:17">
      <c r="C67" s="160"/>
      <c r="D67" s="160"/>
      <c r="G67" s="160"/>
      <c r="H67" s="160"/>
      <c r="K67" s="159" t="s">
        <v>3981</v>
      </c>
      <c r="L67" s="159" t="s">
        <v>3982</v>
      </c>
      <c r="Q67" s="57"/>
    </row>
    <row r="68" spans="3:17">
      <c r="C68" s="160"/>
      <c r="D68" s="160"/>
      <c r="G68" s="160"/>
      <c r="H68" s="160"/>
      <c r="K68" s="159" t="s">
        <v>3983</v>
      </c>
      <c r="L68" s="159" t="s">
        <v>3984</v>
      </c>
      <c r="Q68" s="57"/>
    </row>
    <row r="69" spans="3:17">
      <c r="C69" s="160"/>
      <c r="D69" s="160"/>
      <c r="G69" s="160"/>
      <c r="H69" s="160"/>
      <c r="K69" s="159" t="s">
        <v>3985</v>
      </c>
      <c r="L69" s="159" t="s">
        <v>3986</v>
      </c>
      <c r="Q69" s="57"/>
    </row>
    <row r="70" spans="3:17">
      <c r="C70" s="160"/>
      <c r="D70" s="160"/>
      <c r="G70" s="160"/>
      <c r="H70" s="160"/>
      <c r="K70" s="149" t="s">
        <v>3987</v>
      </c>
      <c r="L70" s="149" t="s">
        <v>3988</v>
      </c>
      <c r="O70" s="160"/>
      <c r="P70" s="160"/>
    </row>
    <row r="71" spans="3:17">
      <c r="C71" s="160"/>
      <c r="D71" s="160"/>
      <c r="K71" s="159" t="s">
        <v>3989</v>
      </c>
      <c r="L71" s="159" t="s">
        <v>3990</v>
      </c>
      <c r="O71" s="160"/>
      <c r="P71" s="160"/>
      <c r="Q71" s="57"/>
    </row>
    <row r="72" spans="3:17">
      <c r="C72" s="160"/>
      <c r="D72" s="160"/>
      <c r="K72" s="149" t="s">
        <v>3991</v>
      </c>
      <c r="L72" s="149" t="s">
        <v>3992</v>
      </c>
      <c r="O72" s="160"/>
      <c r="P72" s="160"/>
    </row>
    <row r="73" spans="3:17">
      <c r="K73" s="149" t="s">
        <v>3993</v>
      </c>
      <c r="L73" s="149" t="s">
        <v>3994</v>
      </c>
    </row>
    <row r="74" spans="3:17">
      <c r="C74" s="160"/>
      <c r="D74" s="160"/>
      <c r="G74" s="160"/>
      <c r="H74" s="160"/>
      <c r="K74" s="149" t="s">
        <v>3995</v>
      </c>
      <c r="L74" s="149" t="s">
        <v>3996</v>
      </c>
      <c r="O74" s="57"/>
      <c r="P74" s="57"/>
    </row>
    <row r="75" spans="3:17">
      <c r="C75" s="160"/>
      <c r="D75" s="160"/>
      <c r="G75" s="57"/>
      <c r="H75" s="57"/>
      <c r="K75" s="149" t="s">
        <v>3997</v>
      </c>
      <c r="L75" s="149" t="s">
        <v>3998</v>
      </c>
      <c r="O75" s="160"/>
      <c r="P75" s="160"/>
    </row>
    <row r="76" spans="3:17">
      <c r="C76" s="160"/>
      <c r="D76" s="160"/>
      <c r="K76" s="159" t="s">
        <v>3999</v>
      </c>
      <c r="L76" s="159" t="s">
        <v>4000</v>
      </c>
      <c r="O76" s="160"/>
      <c r="P76" s="160"/>
      <c r="Q76" s="57"/>
    </row>
    <row r="77" spans="3:17" ht="29">
      <c r="C77" s="160"/>
      <c r="D77" s="160"/>
      <c r="K77" s="159" t="s">
        <v>4001</v>
      </c>
      <c r="L77" s="159" t="s">
        <v>4002</v>
      </c>
      <c r="O77" s="160"/>
      <c r="P77" s="160"/>
      <c r="Q77" s="57"/>
    </row>
    <row r="78" spans="3:17">
      <c r="C78" s="160"/>
      <c r="D78" s="160"/>
      <c r="K78" s="149" t="s">
        <v>4003</v>
      </c>
      <c r="L78" s="149" t="s">
        <v>4004</v>
      </c>
    </row>
    <row r="79" spans="3:17">
      <c r="C79" s="160"/>
      <c r="D79" s="160"/>
      <c r="K79" s="159" t="s">
        <v>4005</v>
      </c>
      <c r="L79" s="159" t="s">
        <v>4006</v>
      </c>
      <c r="O79" s="160"/>
      <c r="P79" s="160"/>
      <c r="Q79" s="57"/>
    </row>
    <row r="80" spans="3:17">
      <c r="C80" s="160"/>
      <c r="D80" s="160"/>
      <c r="K80" s="149" t="s">
        <v>4007</v>
      </c>
      <c r="L80" s="149" t="s">
        <v>4008</v>
      </c>
      <c r="O80" s="160"/>
      <c r="P80" s="160"/>
    </row>
    <row r="81" spans="3:17">
      <c r="C81" s="160"/>
      <c r="D81" s="160"/>
      <c r="K81" s="159" t="s">
        <v>4009</v>
      </c>
      <c r="L81" s="159" t="s">
        <v>4010</v>
      </c>
      <c r="O81" s="160"/>
      <c r="P81" s="160"/>
      <c r="Q81" s="57"/>
    </row>
    <row r="82" spans="3:17">
      <c r="C82" s="160"/>
      <c r="D82" s="160"/>
      <c r="K82" s="149" t="s">
        <v>4011</v>
      </c>
      <c r="L82" s="149" t="s">
        <v>4012</v>
      </c>
      <c r="O82" s="172"/>
      <c r="P82" s="172"/>
    </row>
    <row r="83" spans="3:17">
      <c r="C83" s="160"/>
      <c r="D83" s="160"/>
      <c r="K83" s="159" t="s">
        <v>4013</v>
      </c>
      <c r="L83" s="159" t="s">
        <v>4014</v>
      </c>
      <c r="O83" s="171"/>
      <c r="P83" s="171"/>
      <c r="Q83" s="57"/>
    </row>
    <row r="84" spans="3:17">
      <c r="K84" s="149" t="s">
        <v>4015</v>
      </c>
      <c r="L84" s="149" t="s">
        <v>4016</v>
      </c>
    </row>
    <row r="85" spans="3:17">
      <c r="K85" s="159" t="s">
        <v>4017</v>
      </c>
      <c r="L85" s="159" t="s">
        <v>4018</v>
      </c>
      <c r="O85" s="160"/>
      <c r="P85" s="160"/>
      <c r="Q85" s="57"/>
    </row>
    <row r="86" spans="3:17">
      <c r="K86" s="149" t="s">
        <v>4019</v>
      </c>
      <c r="L86" s="149" t="s">
        <v>4020</v>
      </c>
      <c r="O86" s="160"/>
      <c r="P86" s="160"/>
    </row>
    <row r="87" spans="3:17">
      <c r="K87" s="149" t="s">
        <v>4021</v>
      </c>
      <c r="L87" s="149" t="s">
        <v>4022</v>
      </c>
      <c r="O87" s="57"/>
      <c r="P87" s="57"/>
    </row>
    <row r="88" spans="3:17">
      <c r="K88" s="149" t="s">
        <v>4023</v>
      </c>
      <c r="L88" s="149" t="s">
        <v>4024</v>
      </c>
      <c r="O88" s="160"/>
      <c r="P88" s="160"/>
    </row>
    <row r="89" spans="3:17">
      <c r="K89" s="149" t="s">
        <v>4025</v>
      </c>
      <c r="L89" s="149" t="s">
        <v>4026</v>
      </c>
      <c r="O89" s="160"/>
      <c r="P89" s="160"/>
    </row>
    <row r="90" spans="3:17">
      <c r="K90" s="149" t="s">
        <v>4027</v>
      </c>
      <c r="L90" s="149" t="s">
        <v>4028</v>
      </c>
      <c r="O90" s="160"/>
      <c r="P90" s="160"/>
    </row>
    <row r="91" spans="3:17">
      <c r="K91" s="149" t="s">
        <v>4029</v>
      </c>
      <c r="L91" s="149" t="s">
        <v>4030</v>
      </c>
    </row>
    <row r="92" spans="3:17">
      <c r="K92" s="149" t="s">
        <v>4031</v>
      </c>
      <c r="L92" s="149" t="s">
        <v>4032</v>
      </c>
    </row>
    <row r="93" spans="3:17">
      <c r="K93" s="149" t="s">
        <v>4033</v>
      </c>
      <c r="L93" s="149" t="s">
        <v>4034</v>
      </c>
    </row>
    <row r="94" spans="3:17">
      <c r="K94" s="145" t="s">
        <v>4204</v>
      </c>
      <c r="L94" s="145" t="s">
        <v>4210</v>
      </c>
      <c r="Q94" s="145"/>
    </row>
    <row r="95" spans="3:17">
      <c r="K95" s="149" t="s">
        <v>4035</v>
      </c>
      <c r="L95" s="149" t="s">
        <v>4036</v>
      </c>
    </row>
    <row r="96" spans="3:17">
      <c r="K96" s="149" t="s">
        <v>4037</v>
      </c>
      <c r="L96" s="149" t="s">
        <v>4038</v>
      </c>
    </row>
    <row r="97" spans="11:17" ht="29">
      <c r="K97" s="159" t="s">
        <v>4039</v>
      </c>
      <c r="L97" s="159" t="s">
        <v>4040</v>
      </c>
      <c r="Q97" s="57"/>
    </row>
    <row r="98" spans="11:17">
      <c r="K98" s="149" t="s">
        <v>4041</v>
      </c>
      <c r="L98" s="149" t="s">
        <v>4042</v>
      </c>
    </row>
    <row r="99" spans="11:17">
      <c r="K99" s="149" t="s">
        <v>4043</v>
      </c>
      <c r="L99" s="149" t="s">
        <v>4044</v>
      </c>
    </row>
    <row r="100" spans="11:17">
      <c r="K100" s="149" t="s">
        <v>4045</v>
      </c>
      <c r="L100" s="149" t="s">
        <v>4046</v>
      </c>
    </row>
    <row r="101" spans="11:17">
      <c r="K101" s="149" t="s">
        <v>4047</v>
      </c>
      <c r="L101" s="149" t="s">
        <v>4048</v>
      </c>
    </row>
    <row r="102" spans="11:17">
      <c r="K102" s="149" t="s">
        <v>4049</v>
      </c>
      <c r="L102" s="149" t="s">
        <v>4050</v>
      </c>
    </row>
    <row r="103" spans="11:17">
      <c r="K103" s="149" t="s">
        <v>4051</v>
      </c>
      <c r="L103" s="149" t="s">
        <v>4052</v>
      </c>
    </row>
    <row r="104" spans="11:17">
      <c r="K104" s="149" t="s">
        <v>4053</v>
      </c>
      <c r="L104" s="149" t="s">
        <v>4054</v>
      </c>
    </row>
    <row r="105" spans="11:17">
      <c r="K105" s="145" t="s">
        <v>4205</v>
      </c>
      <c r="L105" s="145" t="s">
        <v>4211</v>
      </c>
      <c r="Q105" s="145"/>
    </row>
    <row r="106" spans="11:17">
      <c r="K106" s="149" t="s">
        <v>4055</v>
      </c>
      <c r="L106" s="149" t="s">
        <v>4056</v>
      </c>
    </row>
    <row r="107" spans="11:17">
      <c r="K107" s="149" t="s">
        <v>4057</v>
      </c>
      <c r="L107" s="149" t="s">
        <v>4058</v>
      </c>
    </row>
    <row r="108" spans="11:17">
      <c r="Q108" s="57"/>
    </row>
    <row r="112" spans="11:17">
      <c r="Q112" s="57"/>
    </row>
  </sheetData>
  <mergeCells count="3">
    <mergeCell ref="A1:D1"/>
    <mergeCell ref="E1:H1"/>
    <mergeCell ref="K1:N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17C01-4920-41B7-B8DA-3DF13775EDFF}">
  <dimension ref="A1:T93"/>
  <sheetViews>
    <sheetView workbookViewId="0">
      <selection activeCell="B11" sqref="B11:D11"/>
    </sheetView>
  </sheetViews>
  <sheetFormatPr baseColWidth="10" defaultRowHeight="14.5"/>
  <cols>
    <col min="1" max="1" width="10.1796875" style="57" bestFit="1" customWidth="1"/>
    <col min="2" max="2" width="9.7265625" style="57" bestFit="1" customWidth="1"/>
    <col min="3" max="3" width="26.7265625" style="57" bestFit="1" customWidth="1"/>
    <col min="4" max="4" width="24.1796875" style="57" bestFit="1" customWidth="1"/>
    <col min="5" max="5" width="27.26953125" style="57" bestFit="1" customWidth="1"/>
    <col min="6" max="6" width="21.26953125" style="57" bestFit="1" customWidth="1"/>
    <col min="7" max="7" width="18.1796875" style="57" customWidth="1"/>
    <col min="8" max="8" width="14.7265625" style="57" customWidth="1"/>
    <col min="9" max="9" width="19.7265625" style="57" bestFit="1" customWidth="1"/>
    <col min="10" max="14" width="19.7265625" style="57" customWidth="1"/>
    <col min="15" max="15" width="26.7265625" style="57" bestFit="1" customWidth="1"/>
    <col min="16" max="16" width="24.1796875" style="57" bestFit="1" customWidth="1"/>
    <col min="17" max="17" width="26.7265625" style="57" bestFit="1" customWidth="1"/>
    <col min="18" max="18" width="24.1796875" style="57" bestFit="1" customWidth="1"/>
    <col min="19" max="19" width="24.54296875" style="57" customWidth="1"/>
    <col min="20" max="20" width="26" style="57" bestFit="1" customWidth="1"/>
  </cols>
  <sheetData>
    <row r="1" spans="1:20" ht="15.75" customHeight="1">
      <c r="A1" s="461" t="s">
        <v>3774</v>
      </c>
      <c r="B1" s="461"/>
      <c r="C1" s="461"/>
      <c r="D1" s="461"/>
      <c r="E1" s="461"/>
      <c r="F1" s="461"/>
      <c r="G1" s="461"/>
      <c r="H1" s="461"/>
      <c r="I1" s="461"/>
      <c r="J1" s="461"/>
      <c r="K1" s="461"/>
      <c r="L1" s="462"/>
      <c r="M1" s="463" t="s">
        <v>3775</v>
      </c>
      <c r="N1" s="461"/>
      <c r="O1" s="461"/>
      <c r="P1" s="461"/>
      <c r="Q1" s="461"/>
      <c r="R1" s="461"/>
      <c r="S1" s="461"/>
      <c r="T1" s="461"/>
    </row>
    <row r="2" spans="1:20" ht="24">
      <c r="A2" s="184" t="s">
        <v>3575</v>
      </c>
      <c r="B2" s="184" t="s">
        <v>3574</v>
      </c>
      <c r="C2" s="184" t="s">
        <v>3439</v>
      </c>
      <c r="D2" s="184" t="s">
        <v>3440</v>
      </c>
      <c r="E2" s="184" t="s">
        <v>3441</v>
      </c>
      <c r="F2" s="184" t="s">
        <v>3442</v>
      </c>
      <c r="G2" s="184" t="s">
        <v>3590</v>
      </c>
      <c r="H2" s="184" t="s">
        <v>3591</v>
      </c>
      <c r="I2" s="184" t="s">
        <v>3592</v>
      </c>
      <c r="J2" s="184" t="s">
        <v>3593</v>
      </c>
      <c r="K2" s="184" t="s">
        <v>3594</v>
      </c>
      <c r="L2" s="184" t="s">
        <v>3595</v>
      </c>
      <c r="M2" s="208" t="s">
        <v>3597</v>
      </c>
      <c r="N2" s="208" t="s">
        <v>3596</v>
      </c>
      <c r="O2" s="208" t="s">
        <v>3598</v>
      </c>
      <c r="P2" s="208" t="s">
        <v>3599</v>
      </c>
      <c r="Q2" s="190" t="s">
        <v>4228</v>
      </c>
      <c r="R2" s="190" t="s">
        <v>4229</v>
      </c>
      <c r="S2" s="190" t="s">
        <v>4230</v>
      </c>
      <c r="T2" s="190" t="s">
        <v>4231</v>
      </c>
    </row>
    <row r="3" spans="1:20" ht="29">
      <c r="A3" s="57" t="s">
        <v>4059</v>
      </c>
      <c r="B3" s="57" t="s">
        <v>4059</v>
      </c>
      <c r="C3" s="57" t="s">
        <v>4060</v>
      </c>
      <c r="D3" s="57" t="s">
        <v>4061</v>
      </c>
      <c r="E3" s="57" t="s">
        <v>4062</v>
      </c>
      <c r="F3" s="57" t="s">
        <v>4063</v>
      </c>
      <c r="G3" s="57" t="s">
        <v>4064</v>
      </c>
      <c r="H3" s="57" t="s">
        <v>4065</v>
      </c>
      <c r="I3" s="57" t="s">
        <v>4066</v>
      </c>
      <c r="J3" s="57" t="s">
        <v>4067</v>
      </c>
      <c r="K3" s="57" t="s">
        <v>4068</v>
      </c>
      <c r="L3" s="57" t="s">
        <v>4069</v>
      </c>
      <c r="M3" s="57" t="s">
        <v>4070</v>
      </c>
      <c r="N3" s="57" t="s">
        <v>4071</v>
      </c>
      <c r="O3" s="57" t="s">
        <v>4072</v>
      </c>
      <c r="P3" s="57" t="s">
        <v>4073</v>
      </c>
      <c r="Q3" s="57" t="s">
        <v>4074</v>
      </c>
      <c r="R3" t="s">
        <v>4075</v>
      </c>
      <c r="S3" s="57" t="s">
        <v>4076</v>
      </c>
      <c r="T3" s="57" t="s">
        <v>4077</v>
      </c>
    </row>
    <row r="4" spans="1:20" ht="29">
      <c r="A4" s="57" t="s">
        <v>4078</v>
      </c>
      <c r="B4" s="57" t="s">
        <v>4078</v>
      </c>
      <c r="C4" s="57" t="s">
        <v>4079</v>
      </c>
      <c r="D4" s="57" t="s">
        <v>4080</v>
      </c>
      <c r="E4" s="57" t="s">
        <v>4081</v>
      </c>
      <c r="F4" s="57" t="s">
        <v>4082</v>
      </c>
      <c r="G4" s="57" t="s">
        <v>4083</v>
      </c>
      <c r="H4" s="57" t="s">
        <v>4084</v>
      </c>
      <c r="I4" s="57" t="s">
        <v>4085</v>
      </c>
      <c r="J4" s="57" t="s">
        <v>4086</v>
      </c>
      <c r="K4" s="57" t="s">
        <v>4087</v>
      </c>
      <c r="L4" s="57" t="s">
        <v>4088</v>
      </c>
      <c r="M4" s="57" t="s">
        <v>4089</v>
      </c>
      <c r="N4" s="57" t="s">
        <v>4090</v>
      </c>
      <c r="O4" s="57" t="s">
        <v>4091</v>
      </c>
      <c r="P4" s="57" t="s">
        <v>4092</v>
      </c>
      <c r="Q4" s="57" t="s">
        <v>4093</v>
      </c>
      <c r="R4" s="57" t="s">
        <v>4094</v>
      </c>
      <c r="S4" s="57" t="s">
        <v>4095</v>
      </c>
      <c r="T4" s="57" t="s">
        <v>4096</v>
      </c>
    </row>
    <row r="5" spans="1:20" ht="29">
      <c r="A5" s="57" t="s">
        <v>4097</v>
      </c>
      <c r="B5" s="57" t="s">
        <v>4097</v>
      </c>
      <c r="C5" s="57" t="s">
        <v>4098</v>
      </c>
      <c r="D5" s="57" t="s">
        <v>4099</v>
      </c>
      <c r="E5" s="57" t="s">
        <v>4100</v>
      </c>
      <c r="F5" s="57" t="s">
        <v>4101</v>
      </c>
      <c r="G5" s="57" t="s">
        <v>4102</v>
      </c>
      <c r="I5" s="57" t="s">
        <v>4103</v>
      </c>
      <c r="J5" s="57" t="s">
        <v>4104</v>
      </c>
      <c r="K5" s="57" t="s">
        <v>4105</v>
      </c>
      <c r="L5" s="57" t="s">
        <v>4106</v>
      </c>
      <c r="M5" s="57" t="s">
        <v>4107</v>
      </c>
      <c r="N5" s="57" t="s">
        <v>4108</v>
      </c>
      <c r="O5" s="57" t="s">
        <v>4109</v>
      </c>
      <c r="P5" s="57" t="s">
        <v>4110</v>
      </c>
      <c r="Q5" s="57" t="s">
        <v>4111</v>
      </c>
      <c r="R5" s="57" t="s">
        <v>4112</v>
      </c>
      <c r="S5" s="57" t="s">
        <v>2394</v>
      </c>
      <c r="T5" s="57" t="s">
        <v>4113</v>
      </c>
    </row>
    <row r="6" spans="1:20">
      <c r="A6" s="57" t="s">
        <v>4114</v>
      </c>
      <c r="B6" s="57" t="s">
        <v>4114</v>
      </c>
      <c r="C6" s="57" t="s">
        <v>4115</v>
      </c>
      <c r="D6" s="57" t="s">
        <v>4116</v>
      </c>
      <c r="E6" s="57" t="s">
        <v>4117</v>
      </c>
      <c r="F6" s="57" t="s">
        <v>4118</v>
      </c>
      <c r="G6" s="57" t="s">
        <v>4119</v>
      </c>
      <c r="H6" s="57" t="s">
        <v>4120</v>
      </c>
      <c r="I6" s="57" t="s">
        <v>3161</v>
      </c>
      <c r="J6" s="57" t="s">
        <v>3162</v>
      </c>
      <c r="K6" s="57" t="s">
        <v>4121</v>
      </c>
      <c r="L6" s="57" t="s">
        <v>4122</v>
      </c>
      <c r="M6" s="57" t="s">
        <v>4123</v>
      </c>
      <c r="N6" s="57" t="s">
        <v>4124</v>
      </c>
      <c r="O6" s="57" t="s">
        <v>4125</v>
      </c>
      <c r="P6" s="57" t="s">
        <v>4126</v>
      </c>
      <c r="Q6" s="57" t="s">
        <v>4127</v>
      </c>
      <c r="R6" s="57" t="s">
        <v>4128</v>
      </c>
    </row>
    <row r="7" spans="1:20">
      <c r="A7" s="57" t="s">
        <v>4129</v>
      </c>
      <c r="B7" s="57" t="s">
        <v>4129</v>
      </c>
      <c r="C7" s="57" t="s">
        <v>4130</v>
      </c>
      <c r="D7" s="57" t="s">
        <v>4131</v>
      </c>
      <c r="E7" s="57" t="s">
        <v>4132</v>
      </c>
      <c r="F7" s="57" t="s">
        <v>4133</v>
      </c>
      <c r="G7" s="57" t="s">
        <v>4134</v>
      </c>
      <c r="H7" s="57" t="s">
        <v>4135</v>
      </c>
      <c r="I7" s="57" t="s">
        <v>4136</v>
      </c>
      <c r="J7" s="57" t="s">
        <v>4137</v>
      </c>
      <c r="K7" s="57" t="s">
        <v>4138</v>
      </c>
      <c r="L7" s="57" t="s">
        <v>4139</v>
      </c>
      <c r="M7" s="57" t="s">
        <v>4140</v>
      </c>
      <c r="N7" s="57" t="s">
        <v>4141</v>
      </c>
      <c r="O7" s="57" t="s">
        <v>4142</v>
      </c>
      <c r="P7" s="57" t="s">
        <v>4143</v>
      </c>
      <c r="Q7" s="57" t="s">
        <v>4144</v>
      </c>
      <c r="R7" t="s">
        <v>4145</v>
      </c>
    </row>
    <row r="8" spans="1:20">
      <c r="A8" s="57" t="s">
        <v>4146</v>
      </c>
      <c r="B8" s="57" t="s">
        <v>4146</v>
      </c>
      <c r="C8" s="57" t="s">
        <v>4147</v>
      </c>
      <c r="D8" s="57" t="s">
        <v>4148</v>
      </c>
      <c r="E8" s="57" t="s">
        <v>4149</v>
      </c>
      <c r="F8" s="57" t="s">
        <v>4150</v>
      </c>
      <c r="G8" s="57" t="s">
        <v>4151</v>
      </c>
      <c r="H8" s="57" t="s">
        <v>4152</v>
      </c>
      <c r="I8" s="57" t="s">
        <v>4153</v>
      </c>
      <c r="J8" s="57" t="s">
        <v>4154</v>
      </c>
      <c r="O8" s="57" t="s">
        <v>4155</v>
      </c>
      <c r="P8" s="57" t="s">
        <v>4092</v>
      </c>
      <c r="Q8" s="57" t="s">
        <v>4156</v>
      </c>
      <c r="R8" s="57" t="s">
        <v>4157</v>
      </c>
    </row>
    <row r="9" spans="1:20">
      <c r="A9" s="57" t="s">
        <v>4158</v>
      </c>
      <c r="B9" s="57" t="s">
        <v>4158</v>
      </c>
      <c r="C9" s="57" t="s">
        <v>4159</v>
      </c>
      <c r="D9" s="57" t="s">
        <v>4160</v>
      </c>
      <c r="E9" s="57" t="s">
        <v>4161</v>
      </c>
      <c r="F9" s="57" t="s">
        <v>4162</v>
      </c>
      <c r="G9" s="57" t="s">
        <v>4163</v>
      </c>
      <c r="H9" s="57" t="s">
        <v>4164</v>
      </c>
      <c r="I9" s="57" t="s">
        <v>4165</v>
      </c>
      <c r="J9" s="57" t="s">
        <v>4166</v>
      </c>
      <c r="O9" s="57" t="s">
        <v>3250</v>
      </c>
      <c r="P9" s="57" t="s">
        <v>3251</v>
      </c>
    </row>
    <row r="10" spans="1:20" ht="29">
      <c r="A10" s="57" t="s">
        <v>4167</v>
      </c>
      <c r="B10" s="57" t="s">
        <v>4167</v>
      </c>
      <c r="G10" s="57" t="s">
        <v>4168</v>
      </c>
      <c r="H10" s="57" t="s">
        <v>4169</v>
      </c>
      <c r="I10" s="57" t="s">
        <v>4170</v>
      </c>
      <c r="J10" s="57" t="s">
        <v>4171</v>
      </c>
    </row>
    <row r="11" spans="1:20" ht="29">
      <c r="A11" s="160" t="s">
        <v>4172</v>
      </c>
      <c r="B11" s="160" t="s">
        <v>4172</v>
      </c>
      <c r="G11" s="57" t="s">
        <v>4173</v>
      </c>
      <c r="H11" s="57" t="s">
        <v>4174</v>
      </c>
      <c r="I11" s="57" t="s">
        <v>4175</v>
      </c>
      <c r="J11" s="57" t="s">
        <v>4176</v>
      </c>
      <c r="R11"/>
    </row>
    <row r="12" spans="1:20">
      <c r="A12" s="160"/>
      <c r="B12" s="160"/>
      <c r="G12" s="57" t="s">
        <v>4177</v>
      </c>
      <c r="H12" s="57" t="s">
        <v>4178</v>
      </c>
      <c r="I12" s="57" t="s">
        <v>3332</v>
      </c>
      <c r="J12" s="57" t="s">
        <v>4179</v>
      </c>
      <c r="R12"/>
    </row>
    <row r="13" spans="1:20" ht="29">
      <c r="G13" s="57" t="s">
        <v>4180</v>
      </c>
      <c r="H13" s="57" t="s">
        <v>4181</v>
      </c>
      <c r="I13" s="57" t="s">
        <v>4182</v>
      </c>
      <c r="J13" s="57" t="s">
        <v>4183</v>
      </c>
      <c r="R13"/>
    </row>
    <row r="14" spans="1:20" ht="29">
      <c r="I14" s="57" t="s">
        <v>4184</v>
      </c>
      <c r="J14" s="57" t="s">
        <v>4185</v>
      </c>
    </row>
    <row r="15" spans="1:20">
      <c r="I15" s="57" t="s">
        <v>4186</v>
      </c>
      <c r="J15" s="57" t="s">
        <v>4187</v>
      </c>
    </row>
    <row r="16" spans="1:20" ht="43.5">
      <c r="I16" s="57" t="s">
        <v>4188</v>
      </c>
      <c r="J16" s="57" t="s">
        <v>4189</v>
      </c>
    </row>
    <row r="17" spans="9:10">
      <c r="I17" s="57" t="s">
        <v>4190</v>
      </c>
      <c r="J17" s="57" t="s">
        <v>4191</v>
      </c>
    </row>
    <row r="35" spans="1:18">
      <c r="A35" s="160"/>
      <c r="B35" s="160"/>
      <c r="C35" s="160"/>
      <c r="D35" s="160"/>
      <c r="E35" s="160"/>
      <c r="F35" s="160"/>
      <c r="O35" s="160"/>
      <c r="P35" s="160"/>
      <c r="Q35" s="160"/>
      <c r="R35" s="160"/>
    </row>
    <row r="36" spans="1:18">
      <c r="A36" s="160"/>
      <c r="B36" s="160"/>
      <c r="C36" s="160"/>
      <c r="D36" s="160"/>
      <c r="E36" s="160"/>
      <c r="F36" s="160"/>
      <c r="O36" s="160"/>
      <c r="P36" s="160"/>
      <c r="Q36" s="160"/>
      <c r="R36" s="160"/>
    </row>
    <row r="59" spans="1:18">
      <c r="A59" s="160"/>
      <c r="B59" s="160"/>
      <c r="C59" s="160"/>
      <c r="D59" s="160"/>
      <c r="E59" s="160"/>
      <c r="F59" s="160"/>
      <c r="O59" s="160"/>
      <c r="P59" s="160"/>
      <c r="Q59" s="160"/>
      <c r="R59" s="160"/>
    </row>
    <row r="60" spans="1:18">
      <c r="A60" s="160"/>
      <c r="B60" s="160"/>
      <c r="C60" s="160"/>
      <c r="D60" s="160"/>
      <c r="E60" s="160"/>
      <c r="F60" s="160"/>
      <c r="O60" s="160"/>
      <c r="P60" s="160"/>
      <c r="Q60" s="160"/>
      <c r="R60" s="160"/>
    </row>
    <row r="72" spans="1:18">
      <c r="A72" s="160"/>
      <c r="B72" s="160"/>
      <c r="C72" s="160"/>
      <c r="D72" s="160"/>
      <c r="E72" s="160"/>
      <c r="F72" s="160"/>
      <c r="O72" s="160"/>
      <c r="P72" s="160"/>
      <c r="Q72" s="160"/>
      <c r="R72" s="160"/>
    </row>
    <row r="73" spans="1:18">
      <c r="A73" s="160"/>
      <c r="B73" s="160"/>
      <c r="C73" s="160"/>
      <c r="D73" s="160"/>
      <c r="E73" s="160"/>
      <c r="F73" s="160"/>
      <c r="O73" s="160"/>
      <c r="P73" s="160"/>
      <c r="Q73" s="160"/>
      <c r="R73" s="160"/>
    </row>
    <row r="92" spans="1:18">
      <c r="A92" s="160"/>
      <c r="B92" s="160"/>
      <c r="C92" s="160"/>
      <c r="D92" s="160"/>
      <c r="E92" s="160"/>
      <c r="F92" s="160"/>
      <c r="O92" s="160"/>
      <c r="P92" s="160"/>
      <c r="Q92" s="160"/>
      <c r="R92" s="160"/>
    </row>
    <row r="93" spans="1:18">
      <c r="A93" s="160"/>
      <c r="B93" s="160"/>
      <c r="C93" s="160"/>
      <c r="D93" s="160"/>
      <c r="E93" s="160"/>
      <c r="F93" s="160"/>
      <c r="O93" s="160"/>
      <c r="P93" s="160"/>
      <c r="Q93" s="160"/>
      <c r="R93" s="160"/>
    </row>
  </sheetData>
  <mergeCells count="2">
    <mergeCell ref="A1:L1"/>
    <mergeCell ref="M1:T1"/>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2A509-2F66-436B-9F86-595ECD8A42C4}">
  <dimension ref="A1:I111"/>
  <sheetViews>
    <sheetView topLeftCell="A37" workbookViewId="0">
      <selection activeCell="B11" sqref="B11:D11"/>
    </sheetView>
  </sheetViews>
  <sheetFormatPr baseColWidth="10" defaultRowHeight="14.5"/>
  <cols>
    <col min="1" max="1" width="17.26953125" style="151" bestFit="1" customWidth="1"/>
    <col min="2" max="2" width="18.54296875" style="151" customWidth="1"/>
    <col min="3" max="3" width="17.26953125" style="151" bestFit="1" customWidth="1"/>
    <col min="4" max="4" width="17.26953125" style="151" customWidth="1"/>
    <col min="5" max="5" width="17.26953125" style="151" bestFit="1" customWidth="1"/>
    <col min="6" max="6" width="18.54296875" style="151" customWidth="1"/>
    <col min="7" max="7" width="29.7265625" style="151" bestFit="1" customWidth="1"/>
    <col min="8" max="8" width="34.54296875" style="151" bestFit="1" customWidth="1"/>
    <col min="9" max="9" width="24.1796875" bestFit="1" customWidth="1"/>
  </cols>
  <sheetData>
    <row r="1" spans="1:9" ht="15" thickBot="1">
      <c r="A1" s="464" t="s">
        <v>2598</v>
      </c>
      <c r="B1" s="456"/>
      <c r="C1" s="456"/>
      <c r="D1" s="457"/>
      <c r="E1" s="456" t="s">
        <v>4434</v>
      </c>
      <c r="F1" s="456"/>
      <c r="G1" s="456"/>
      <c r="H1" s="457"/>
    </row>
    <row r="2" spans="1:9" ht="39.65" customHeight="1">
      <c r="A2" s="189" t="s">
        <v>4435</v>
      </c>
      <c r="B2" s="189" t="s">
        <v>4438</v>
      </c>
      <c r="C2" s="189" t="s">
        <v>2583</v>
      </c>
      <c r="D2" s="189" t="s">
        <v>2584</v>
      </c>
      <c r="E2" s="189" t="s">
        <v>4436</v>
      </c>
      <c r="F2" s="189" t="s">
        <v>4437</v>
      </c>
      <c r="G2" s="189" t="s">
        <v>2583</v>
      </c>
      <c r="H2" s="189" t="s">
        <v>2584</v>
      </c>
    </row>
    <row r="3" spans="1:9">
      <c r="A3" s="151" t="s">
        <v>2457</v>
      </c>
      <c r="B3" s="151" t="s">
        <v>4433</v>
      </c>
      <c r="C3" s="151" t="s">
        <v>2457</v>
      </c>
      <c r="D3" s="151" t="s">
        <v>4433</v>
      </c>
      <c r="E3" s="151" t="s">
        <v>4432</v>
      </c>
      <c r="F3" s="151" t="s">
        <v>4431</v>
      </c>
      <c r="G3" s="151" t="s">
        <v>4432</v>
      </c>
      <c r="H3" s="151" t="s">
        <v>4431</v>
      </c>
      <c r="I3" s="151"/>
    </row>
    <row r="4" spans="1:9">
      <c r="A4" s="151" t="s">
        <v>4407</v>
      </c>
      <c r="B4" s="151" t="s">
        <v>4406</v>
      </c>
      <c r="C4" s="159" t="s">
        <v>4430</v>
      </c>
      <c r="D4" s="159" t="s">
        <v>2939</v>
      </c>
      <c r="G4" s="159" t="s">
        <v>4429</v>
      </c>
      <c r="H4" s="159" t="s">
        <v>4428</v>
      </c>
    </row>
    <row r="5" spans="1:9">
      <c r="A5" s="151" t="s">
        <v>4405</v>
      </c>
      <c r="B5" s="151" t="s">
        <v>4404</v>
      </c>
      <c r="C5" s="159" t="s">
        <v>4427</v>
      </c>
      <c r="D5" s="159" t="s">
        <v>4426</v>
      </c>
      <c r="G5" s="159" t="s">
        <v>4425</v>
      </c>
      <c r="H5" s="159" t="s">
        <v>4424</v>
      </c>
      <c r="I5" s="57"/>
    </row>
    <row r="6" spans="1:9">
      <c r="A6" s="151" t="s">
        <v>4394</v>
      </c>
      <c r="B6" s="151" t="s">
        <v>4393</v>
      </c>
      <c r="C6" s="159" t="s">
        <v>4423</v>
      </c>
      <c r="D6" s="159" t="s">
        <v>4422</v>
      </c>
      <c r="G6" s="159" t="s">
        <v>4421</v>
      </c>
      <c r="H6" s="159" t="s">
        <v>4420</v>
      </c>
      <c r="I6" s="57"/>
    </row>
    <row r="7" spans="1:9">
      <c r="A7" s="151" t="s">
        <v>4388</v>
      </c>
      <c r="B7" s="151" t="s">
        <v>4385</v>
      </c>
      <c r="C7" s="159" t="s">
        <v>4419</v>
      </c>
      <c r="D7" s="159" t="s">
        <v>4418</v>
      </c>
      <c r="G7" s="151" t="s">
        <v>4345</v>
      </c>
      <c r="H7" s="151" t="s">
        <v>4344</v>
      </c>
    </row>
    <row r="8" spans="1:9">
      <c r="A8" s="151" t="s">
        <v>4535</v>
      </c>
      <c r="B8" s="151" t="s">
        <v>4536</v>
      </c>
      <c r="C8" s="159" t="s">
        <v>4417</v>
      </c>
      <c r="D8" s="159" t="s">
        <v>4416</v>
      </c>
      <c r="G8" s="149" t="s">
        <v>4415</v>
      </c>
      <c r="H8" s="149" t="s">
        <v>4414</v>
      </c>
    </row>
    <row r="9" spans="1:9">
      <c r="A9" s="151" t="s">
        <v>4367</v>
      </c>
      <c r="B9" s="151" t="s">
        <v>4366</v>
      </c>
      <c r="C9" s="159" t="s">
        <v>4413</v>
      </c>
      <c r="D9" s="159" t="s">
        <v>4412</v>
      </c>
      <c r="G9" s="148"/>
      <c r="H9" s="148"/>
      <c r="I9" s="57"/>
    </row>
    <row r="10" spans="1:9">
      <c r="A10" s="151" t="s">
        <v>4345</v>
      </c>
      <c r="B10" s="151" t="s">
        <v>4344</v>
      </c>
      <c r="C10" s="159" t="s">
        <v>4411</v>
      </c>
      <c r="D10" s="159" t="s">
        <v>4410</v>
      </c>
      <c r="G10" s="160"/>
      <c r="H10" s="160"/>
    </row>
    <row r="11" spans="1:9">
      <c r="A11" s="151" t="s">
        <v>4329</v>
      </c>
      <c r="B11" s="151" t="s">
        <v>4328</v>
      </c>
      <c r="C11" s="159" t="s">
        <v>4409</v>
      </c>
      <c r="D11" s="159" t="s">
        <v>4408</v>
      </c>
      <c r="G11" s="160"/>
      <c r="H11" s="160"/>
    </row>
    <row r="12" spans="1:9">
      <c r="A12" s="151" t="s">
        <v>4432</v>
      </c>
      <c r="B12" s="151" t="s">
        <v>4537</v>
      </c>
      <c r="C12" s="151" t="s">
        <v>4407</v>
      </c>
      <c r="D12" s="151" t="s">
        <v>4406</v>
      </c>
      <c r="G12" s="160"/>
      <c r="H12" s="160"/>
      <c r="I12" s="57"/>
    </row>
    <row r="13" spans="1:9">
      <c r="A13" s="151" t="s">
        <v>4442</v>
      </c>
      <c r="B13" s="151" t="s">
        <v>4443</v>
      </c>
      <c r="C13" s="151" t="s">
        <v>4405</v>
      </c>
      <c r="D13" s="151" t="s">
        <v>4404</v>
      </c>
      <c r="G13" s="160"/>
      <c r="H13" s="160"/>
    </row>
    <row r="14" spans="1:9">
      <c r="C14" s="159" t="s">
        <v>4403</v>
      </c>
      <c r="D14" s="159" t="s">
        <v>4402</v>
      </c>
      <c r="G14" s="160"/>
      <c r="H14" s="160"/>
    </row>
    <row r="15" spans="1:9">
      <c r="C15" s="159" t="s">
        <v>4401</v>
      </c>
      <c r="D15" s="159" t="s">
        <v>4400</v>
      </c>
      <c r="E15" s="160"/>
    </row>
    <row r="16" spans="1:9">
      <c r="C16" s="159" t="s">
        <v>4399</v>
      </c>
      <c r="D16" s="159" t="s">
        <v>4398</v>
      </c>
      <c r="E16" s="160"/>
      <c r="G16" s="160"/>
      <c r="H16" s="160"/>
      <c r="I16" s="57"/>
    </row>
    <row r="17" spans="1:9">
      <c r="C17" s="159" t="s">
        <v>4397</v>
      </c>
      <c r="D17" s="159" t="s">
        <v>4396</v>
      </c>
      <c r="E17" s="160"/>
      <c r="F17" s="171"/>
      <c r="G17" s="160"/>
      <c r="H17" s="160"/>
    </row>
    <row r="18" spans="1:9">
      <c r="C18" s="159" t="s">
        <v>4395</v>
      </c>
      <c r="D18" s="159" t="s">
        <v>4395</v>
      </c>
      <c r="E18" s="160"/>
      <c r="G18" s="160"/>
      <c r="H18" s="160"/>
      <c r="I18" s="151"/>
    </row>
    <row r="19" spans="1:9">
      <c r="A19" s="160"/>
      <c r="C19" s="151" t="s">
        <v>4394</v>
      </c>
      <c r="D19" s="151" t="s">
        <v>4393</v>
      </c>
      <c r="E19" s="160"/>
      <c r="G19" s="160"/>
      <c r="H19" s="160"/>
    </row>
    <row r="20" spans="1:9">
      <c r="A20" s="57"/>
      <c r="C20" s="159" t="s">
        <v>4392</v>
      </c>
      <c r="D20" s="159" t="s">
        <v>4391</v>
      </c>
      <c r="E20" s="160"/>
      <c r="G20" s="160"/>
      <c r="H20" s="160"/>
    </row>
    <row r="21" spans="1:9">
      <c r="C21" s="159" t="s">
        <v>4390</v>
      </c>
      <c r="D21" s="159" t="s">
        <v>4389</v>
      </c>
      <c r="E21" s="57"/>
      <c r="I21" s="57"/>
    </row>
    <row r="22" spans="1:9">
      <c r="C22" s="151" t="s">
        <v>4388</v>
      </c>
      <c r="D22" s="151" t="s">
        <v>4385</v>
      </c>
      <c r="I22" s="57"/>
    </row>
    <row r="23" spans="1:9">
      <c r="C23" s="159" t="s">
        <v>4387</v>
      </c>
      <c r="D23" s="159" t="s">
        <v>4386</v>
      </c>
      <c r="I23" s="57"/>
    </row>
    <row r="24" spans="1:9">
      <c r="C24" s="159" t="s">
        <v>4385</v>
      </c>
      <c r="D24" s="159" t="s">
        <v>4385</v>
      </c>
      <c r="G24" s="148"/>
      <c r="H24" s="148"/>
    </row>
    <row r="25" spans="1:9">
      <c r="C25" s="159" t="s">
        <v>4384</v>
      </c>
      <c r="D25" s="159" t="s">
        <v>4383</v>
      </c>
      <c r="G25" s="148"/>
      <c r="H25" s="148"/>
      <c r="I25" s="57"/>
    </row>
    <row r="26" spans="1:9" ht="29">
      <c r="C26" s="159" t="s">
        <v>4382</v>
      </c>
      <c r="D26" s="159" t="s">
        <v>4381</v>
      </c>
      <c r="G26" s="148"/>
      <c r="H26" s="148"/>
    </row>
    <row r="27" spans="1:9">
      <c r="C27" s="159" t="s">
        <v>4380</v>
      </c>
      <c r="D27" s="159" t="s">
        <v>4379</v>
      </c>
      <c r="G27" s="148"/>
      <c r="H27" s="148"/>
    </row>
    <row r="28" spans="1:9">
      <c r="C28" s="151" t="s">
        <v>4535</v>
      </c>
      <c r="D28" s="151" t="s">
        <v>4536</v>
      </c>
      <c r="G28" s="148"/>
      <c r="H28" s="148"/>
    </row>
    <row r="29" spans="1:9">
      <c r="C29" s="149" t="s">
        <v>4327</v>
      </c>
      <c r="D29" s="149" t="s">
        <v>4326</v>
      </c>
      <c r="G29" s="148"/>
      <c r="H29" s="148"/>
      <c r="I29" s="57"/>
    </row>
    <row r="30" spans="1:9">
      <c r="C30" s="149" t="s">
        <v>4325</v>
      </c>
      <c r="D30" s="149" t="s">
        <v>4324</v>
      </c>
      <c r="G30" s="148"/>
      <c r="H30" s="148"/>
      <c r="I30" s="57"/>
    </row>
    <row r="31" spans="1:9">
      <c r="C31" s="149" t="s">
        <v>4323</v>
      </c>
      <c r="D31" s="149" t="s">
        <v>4322</v>
      </c>
      <c r="G31" s="148"/>
      <c r="H31" s="148"/>
    </row>
    <row r="32" spans="1:9">
      <c r="C32" s="159" t="s">
        <v>4378</v>
      </c>
      <c r="D32" s="159" t="s">
        <v>4377</v>
      </c>
      <c r="G32" s="148"/>
      <c r="H32" s="148"/>
      <c r="I32" s="57"/>
    </row>
    <row r="33" spans="3:9">
      <c r="C33" s="159" t="s">
        <v>4376</v>
      </c>
      <c r="D33" s="159" t="s">
        <v>4375</v>
      </c>
      <c r="G33" s="148"/>
      <c r="H33" s="148"/>
    </row>
    <row r="34" spans="3:9">
      <c r="C34" s="149" t="s">
        <v>4374</v>
      </c>
      <c r="D34" s="149" t="s">
        <v>4373</v>
      </c>
      <c r="G34" s="148"/>
      <c r="H34" s="148"/>
      <c r="I34" s="57"/>
    </row>
    <row r="35" spans="3:9">
      <c r="C35" s="149" t="s">
        <v>4321</v>
      </c>
      <c r="D35" s="149" t="s">
        <v>4320</v>
      </c>
      <c r="G35" s="148"/>
      <c r="H35" s="148"/>
    </row>
    <row r="36" spans="3:9">
      <c r="C36" s="149" t="s">
        <v>4319</v>
      </c>
      <c r="D36" s="149" t="s">
        <v>4318</v>
      </c>
      <c r="G36" s="148"/>
      <c r="H36" s="148"/>
      <c r="I36" s="57"/>
    </row>
    <row r="37" spans="3:9">
      <c r="C37" s="159" t="s">
        <v>4372</v>
      </c>
      <c r="D37" s="159" t="s">
        <v>4371</v>
      </c>
      <c r="G37" s="148"/>
      <c r="H37" s="148"/>
      <c r="I37" s="57"/>
    </row>
    <row r="38" spans="3:9">
      <c r="C38" s="149" t="s">
        <v>4370</v>
      </c>
      <c r="D38" s="149" t="s">
        <v>4369</v>
      </c>
    </row>
    <row r="39" spans="3:9">
      <c r="C39" s="149" t="s">
        <v>4317</v>
      </c>
      <c r="D39" s="149" t="s">
        <v>4316</v>
      </c>
      <c r="G39" s="148"/>
      <c r="H39" s="148"/>
    </row>
    <row r="40" spans="3:9" ht="29">
      <c r="C40" s="159" t="s">
        <v>4368</v>
      </c>
      <c r="D40" s="159" t="s">
        <v>4314</v>
      </c>
      <c r="G40" s="148"/>
      <c r="H40" s="148"/>
    </row>
    <row r="41" spans="3:9">
      <c r="C41" s="159" t="s">
        <v>4315</v>
      </c>
      <c r="D41" s="149" t="s">
        <v>4314</v>
      </c>
      <c r="G41" s="148"/>
      <c r="H41" s="148"/>
    </row>
    <row r="42" spans="3:9">
      <c r="C42" s="151" t="s">
        <v>4532</v>
      </c>
      <c r="D42" s="151" t="s">
        <v>4533</v>
      </c>
      <c r="G42" s="148"/>
      <c r="H42" s="148"/>
    </row>
    <row r="43" spans="3:9">
      <c r="C43" s="149" t="s">
        <v>4365</v>
      </c>
      <c r="D43" s="149" t="s">
        <v>4364</v>
      </c>
      <c r="G43" s="148"/>
      <c r="H43" s="148"/>
    </row>
    <row r="44" spans="3:9">
      <c r="C44" s="149" t="s">
        <v>4363</v>
      </c>
      <c r="D44" s="149" t="s">
        <v>4362</v>
      </c>
      <c r="G44" s="160"/>
      <c r="H44" s="160"/>
    </row>
    <row r="45" spans="3:9">
      <c r="C45" s="149" t="s">
        <v>4361</v>
      </c>
      <c r="D45" s="149" t="s">
        <v>4360</v>
      </c>
      <c r="G45" s="160"/>
      <c r="H45" s="160"/>
      <c r="I45" s="145"/>
    </row>
    <row r="46" spans="3:9">
      <c r="C46" s="149" t="s">
        <v>4359</v>
      </c>
      <c r="D46" s="149" t="s">
        <v>4358</v>
      </c>
      <c r="G46" s="160"/>
      <c r="H46" s="160"/>
    </row>
    <row r="47" spans="3:9">
      <c r="C47" s="159" t="s">
        <v>4357</v>
      </c>
      <c r="D47" s="159" t="s">
        <v>4356</v>
      </c>
      <c r="G47" s="160"/>
      <c r="H47" s="160"/>
      <c r="I47" s="57"/>
    </row>
    <row r="48" spans="3:9">
      <c r="C48" s="149" t="s">
        <v>4355</v>
      </c>
      <c r="D48" s="149" t="s">
        <v>4354</v>
      </c>
      <c r="G48" s="160"/>
      <c r="H48" s="160"/>
      <c r="I48" s="57"/>
    </row>
    <row r="49" spans="3:9">
      <c r="C49" s="149" t="s">
        <v>4353</v>
      </c>
      <c r="D49" s="149" t="s">
        <v>4352</v>
      </c>
      <c r="G49" s="57"/>
      <c r="H49" s="57"/>
      <c r="I49" s="57"/>
    </row>
    <row r="50" spans="3:9">
      <c r="C50" s="159" t="s">
        <v>4351</v>
      </c>
      <c r="D50" s="159" t="s">
        <v>4350</v>
      </c>
      <c r="G50" s="160"/>
      <c r="H50" s="160"/>
    </row>
    <row r="51" spans="3:9">
      <c r="C51" s="149" t="s">
        <v>4349</v>
      </c>
      <c r="D51" s="149" t="s">
        <v>4348</v>
      </c>
      <c r="I51" s="57"/>
    </row>
    <row r="52" spans="3:9" ht="29">
      <c r="C52" s="151" t="s">
        <v>4347</v>
      </c>
      <c r="D52" s="151" t="s">
        <v>4346</v>
      </c>
    </row>
    <row r="53" spans="3:9">
      <c r="C53" s="151" t="s">
        <v>4345</v>
      </c>
      <c r="D53" s="151" t="s">
        <v>4344</v>
      </c>
    </row>
    <row r="54" spans="3:9">
      <c r="C54" s="159" t="s">
        <v>4343</v>
      </c>
      <c r="D54" s="159" t="s">
        <v>4342</v>
      </c>
    </row>
    <row r="55" spans="3:9">
      <c r="C55" s="159" t="s">
        <v>4341</v>
      </c>
      <c r="D55" s="159" t="s">
        <v>4340</v>
      </c>
      <c r="G55" s="160"/>
      <c r="H55" s="160"/>
      <c r="I55" s="57"/>
    </row>
    <row r="56" spans="3:9" ht="29">
      <c r="C56" s="159" t="s">
        <v>4339</v>
      </c>
      <c r="D56" s="159" t="s">
        <v>4338</v>
      </c>
      <c r="G56" s="160"/>
      <c r="H56" s="160"/>
    </row>
    <row r="57" spans="3:9">
      <c r="C57" s="151" t="s">
        <v>4337</v>
      </c>
      <c r="D57" s="151" t="s">
        <v>4336</v>
      </c>
      <c r="G57" s="160"/>
      <c r="H57" s="160"/>
    </row>
    <row r="58" spans="3:9">
      <c r="C58" s="159" t="s">
        <v>4335</v>
      </c>
      <c r="D58" s="159" t="s">
        <v>4334</v>
      </c>
    </row>
    <row r="59" spans="3:9">
      <c r="C59" s="159" t="s">
        <v>4333</v>
      </c>
      <c r="D59" s="159" t="s">
        <v>4332</v>
      </c>
      <c r="G59" s="57"/>
      <c r="H59" s="57"/>
    </row>
    <row r="60" spans="3:9">
      <c r="C60" s="159" t="s">
        <v>4331</v>
      </c>
      <c r="D60" s="159" t="s">
        <v>4330</v>
      </c>
      <c r="G60" s="160"/>
      <c r="H60" s="160"/>
      <c r="I60" s="57"/>
    </row>
    <row r="61" spans="3:9">
      <c r="C61" s="151" t="s">
        <v>4329</v>
      </c>
      <c r="D61" s="151" t="s">
        <v>4534</v>
      </c>
      <c r="G61" s="160"/>
      <c r="H61" s="160"/>
    </row>
    <row r="62" spans="3:9">
      <c r="C62" s="151" t="s">
        <v>4432</v>
      </c>
      <c r="D62" s="151" t="s">
        <v>4537</v>
      </c>
      <c r="G62" s="160"/>
      <c r="H62" s="160"/>
    </row>
    <row r="63" spans="3:9">
      <c r="C63" s="159" t="s">
        <v>4429</v>
      </c>
      <c r="D63" s="159" t="s">
        <v>4428</v>
      </c>
    </row>
    <row r="64" spans="3:9" ht="29">
      <c r="C64" s="159" t="s">
        <v>4425</v>
      </c>
      <c r="D64" s="159" t="s">
        <v>4424</v>
      </c>
      <c r="G64" s="160"/>
      <c r="H64" s="160"/>
      <c r="I64" s="145"/>
    </row>
    <row r="65" spans="3:9" ht="29">
      <c r="C65" s="159" t="s">
        <v>4421</v>
      </c>
      <c r="D65" s="159" t="s">
        <v>4420</v>
      </c>
      <c r="G65" s="160"/>
      <c r="H65" s="160"/>
    </row>
    <row r="66" spans="3:9">
      <c r="C66" s="151" t="s">
        <v>4442</v>
      </c>
      <c r="D66" s="151" t="s">
        <v>4443</v>
      </c>
      <c r="G66" s="160"/>
      <c r="H66" s="160"/>
      <c r="I66" s="57"/>
    </row>
    <row r="67" spans="3:9">
      <c r="C67" s="149" t="s">
        <v>4415</v>
      </c>
      <c r="D67" s="149" t="s">
        <v>4414</v>
      </c>
      <c r="G67" s="172"/>
      <c r="H67" s="172"/>
      <c r="I67" s="57"/>
    </row>
    <row r="68" spans="3:9">
      <c r="C68" s="160"/>
      <c r="D68" s="160"/>
      <c r="G68" s="171"/>
      <c r="H68" s="171"/>
      <c r="I68" s="57"/>
    </row>
    <row r="70" spans="3:9">
      <c r="C70" s="160"/>
      <c r="D70" s="160"/>
      <c r="G70" s="160"/>
      <c r="H70" s="160"/>
      <c r="I70" s="57"/>
    </row>
    <row r="71" spans="3:9">
      <c r="C71" s="160"/>
      <c r="D71" s="160"/>
      <c r="G71" s="160"/>
      <c r="H71" s="160"/>
    </row>
    <row r="72" spans="3:9">
      <c r="G72" s="57"/>
      <c r="H72" s="57"/>
    </row>
    <row r="73" spans="3:9">
      <c r="G73" s="160"/>
      <c r="H73" s="160"/>
    </row>
    <row r="74" spans="3:9">
      <c r="C74" s="160"/>
      <c r="D74" s="160"/>
      <c r="G74" s="160"/>
      <c r="H74" s="160"/>
    </row>
    <row r="75" spans="3:9">
      <c r="C75" s="160"/>
      <c r="D75" s="160"/>
      <c r="G75" s="160"/>
      <c r="H75" s="160"/>
      <c r="I75" s="57"/>
    </row>
    <row r="76" spans="3:9">
      <c r="C76" s="160"/>
      <c r="D76" s="160"/>
      <c r="I76" s="57"/>
    </row>
    <row r="77" spans="3:9">
      <c r="C77" s="160"/>
      <c r="D77" s="160"/>
    </row>
    <row r="78" spans="3:9">
      <c r="C78" s="160"/>
      <c r="D78" s="160"/>
      <c r="I78" s="57"/>
    </row>
    <row r="79" spans="3:9">
      <c r="C79" s="160"/>
      <c r="D79" s="160"/>
    </row>
    <row r="80" spans="3:9">
      <c r="I80" s="57"/>
    </row>
    <row r="82" spans="3:9">
      <c r="I82" s="57"/>
    </row>
    <row r="83" spans="3:9">
      <c r="C83" s="160"/>
      <c r="D83" s="160"/>
    </row>
    <row r="84" spans="3:9">
      <c r="C84" s="57"/>
      <c r="D84" s="57"/>
      <c r="I84" s="57"/>
    </row>
    <row r="93" spans="3:9">
      <c r="I93" s="145"/>
    </row>
    <row r="96" spans="3:9">
      <c r="I96" s="57"/>
    </row>
    <row r="104" spans="9:9">
      <c r="I104" s="145"/>
    </row>
    <row r="107" spans="9:9">
      <c r="I107" s="57"/>
    </row>
    <row r="111" spans="9:9">
      <c r="I111" s="57"/>
    </row>
  </sheetData>
  <mergeCells count="2">
    <mergeCell ref="E1:H1"/>
    <mergeCell ref="A1:D1"/>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AAB74-91FC-433E-976B-BA005D4BF2FF}">
  <dimension ref="A1:S1181"/>
  <sheetViews>
    <sheetView topLeftCell="A1160" workbookViewId="0">
      <selection activeCell="S7" sqref="S7:T7"/>
    </sheetView>
  </sheetViews>
  <sheetFormatPr baseColWidth="10" defaultRowHeight="14.5"/>
  <cols>
    <col min="1" max="1" width="35.7265625" customWidth="1"/>
    <col min="2" max="2" width="27.81640625" customWidth="1"/>
  </cols>
  <sheetData>
    <row r="1" spans="1:2">
      <c r="A1" t="s">
        <v>3571</v>
      </c>
      <c r="B1" t="s">
        <v>3570</v>
      </c>
    </row>
    <row r="2" spans="1:2">
      <c r="A2" s="57" t="s">
        <v>3532</v>
      </c>
      <c r="B2" s="57" t="s">
        <v>3528</v>
      </c>
    </row>
    <row r="3" spans="1:2">
      <c r="A3" s="57" t="s">
        <v>3533</v>
      </c>
      <c r="B3" s="57" t="s">
        <v>3529</v>
      </c>
    </row>
    <row r="4" spans="1:2">
      <c r="A4" s="57" t="s">
        <v>3534</v>
      </c>
      <c r="B4" s="57" t="s">
        <v>3530</v>
      </c>
    </row>
    <row r="5" spans="1:2">
      <c r="A5" s="57" t="s">
        <v>3535</v>
      </c>
      <c r="B5" s="57" t="s">
        <v>3531</v>
      </c>
    </row>
    <row r="6" spans="1:2">
      <c r="A6" s="57" t="s">
        <v>3544</v>
      </c>
      <c r="B6" s="57" t="s">
        <v>3542</v>
      </c>
    </row>
    <row r="7" spans="1:2">
      <c r="A7" s="57" t="s">
        <v>3545</v>
      </c>
      <c r="B7" s="57" t="s">
        <v>3543</v>
      </c>
    </row>
    <row r="8" spans="1:2">
      <c r="A8" s="57" t="s">
        <v>2934</v>
      </c>
      <c r="B8" s="57" t="s">
        <v>2500</v>
      </c>
    </row>
    <row r="9" spans="1:2">
      <c r="A9" t="s">
        <v>2986</v>
      </c>
      <c r="B9" t="s">
        <v>2578</v>
      </c>
    </row>
    <row r="10" spans="1:2">
      <c r="A10" t="s">
        <v>2932</v>
      </c>
      <c r="B10" t="s">
        <v>2558</v>
      </c>
    </row>
    <row r="11" spans="1:2">
      <c r="A11" t="s">
        <v>2917</v>
      </c>
      <c r="B11" t="s">
        <v>2537</v>
      </c>
    </row>
    <row r="12" spans="1:2">
      <c r="A12" t="s">
        <v>2862</v>
      </c>
      <c r="B12" t="s">
        <v>2518</v>
      </c>
    </row>
    <row r="13" spans="1:2">
      <c r="A13" t="s">
        <v>2794</v>
      </c>
      <c r="B13" t="s">
        <v>2498</v>
      </c>
    </row>
    <row r="14" spans="1:2">
      <c r="A14" t="s">
        <v>2782</v>
      </c>
      <c r="B14" t="s">
        <v>2481</v>
      </c>
    </row>
    <row r="15" spans="1:2">
      <c r="A15" t="s">
        <v>3037</v>
      </c>
      <c r="B15" t="s">
        <v>2466</v>
      </c>
    </row>
    <row r="16" spans="1:2">
      <c r="A16" t="s">
        <v>2769</v>
      </c>
      <c r="B16" t="s">
        <v>2450</v>
      </c>
    </row>
    <row r="17" spans="1:2">
      <c r="A17" t="s">
        <v>2435</v>
      </c>
      <c r="B17" t="s">
        <v>2435</v>
      </c>
    </row>
    <row r="18" spans="1:2">
      <c r="A18" t="s">
        <v>2762</v>
      </c>
      <c r="B18" t="s">
        <v>2422</v>
      </c>
    </row>
    <row r="19" spans="1:2">
      <c r="A19" t="s">
        <v>2761</v>
      </c>
      <c r="B19" t="s">
        <v>2411</v>
      </c>
    </row>
    <row r="20" spans="1:2">
      <c r="A20" t="s">
        <v>2759</v>
      </c>
      <c r="B20" t="s">
        <v>2400</v>
      </c>
    </row>
    <row r="21" spans="1:2">
      <c r="A21" t="s">
        <v>2757</v>
      </c>
      <c r="B21" t="s">
        <v>2389</v>
      </c>
    </row>
    <row r="22" spans="1:2">
      <c r="A22" t="s">
        <v>2751</v>
      </c>
      <c r="B22" t="s">
        <v>2380</v>
      </c>
    </row>
    <row r="23" spans="1:2">
      <c r="A23" t="s">
        <v>2749</v>
      </c>
      <c r="B23" t="s">
        <v>2371</v>
      </c>
    </row>
    <row r="24" spans="1:2">
      <c r="A24" t="s">
        <v>2364</v>
      </c>
      <c r="B24" t="s">
        <v>2364</v>
      </c>
    </row>
    <row r="25" spans="1:2">
      <c r="A25" t="s">
        <v>2735</v>
      </c>
      <c r="B25" t="s">
        <v>2358</v>
      </c>
    </row>
    <row r="26" spans="1:2">
      <c r="A26" t="s">
        <v>2615</v>
      </c>
      <c r="B26" t="s">
        <v>2351</v>
      </c>
    </row>
    <row r="27" spans="1:2">
      <c r="A27" t="s">
        <v>2732</v>
      </c>
      <c r="B27" t="s">
        <v>2345</v>
      </c>
    </row>
    <row r="28" spans="1:2">
      <c r="A28" t="s">
        <v>2730</v>
      </c>
      <c r="B28" t="s">
        <v>2342</v>
      </c>
    </row>
    <row r="29" spans="1:2">
      <c r="A29" t="s">
        <v>2728</v>
      </c>
      <c r="B29" t="s">
        <v>2339</v>
      </c>
    </row>
    <row r="30" spans="1:2">
      <c r="A30" t="s">
        <v>3038</v>
      </c>
      <c r="B30" t="s">
        <v>2336</v>
      </c>
    </row>
    <row r="31" spans="1:2">
      <c r="A31" t="s">
        <v>2710</v>
      </c>
      <c r="B31" t="s">
        <v>2334</v>
      </c>
    </row>
    <row r="32" spans="1:2">
      <c r="A32" t="s">
        <v>2707</v>
      </c>
      <c r="B32" t="s">
        <v>2332</v>
      </c>
    </row>
    <row r="33" spans="1:2">
      <c r="A33" t="s">
        <v>2705</v>
      </c>
      <c r="B33" t="s">
        <v>2330</v>
      </c>
    </row>
    <row r="34" spans="1:2">
      <c r="A34" t="s">
        <v>3120</v>
      </c>
      <c r="B34" t="s">
        <v>2328</v>
      </c>
    </row>
    <row r="35" spans="1:2">
      <c r="A35" t="s">
        <v>2703</v>
      </c>
      <c r="B35" t="s">
        <v>2326</v>
      </c>
    </row>
    <row r="36" spans="1:2">
      <c r="A36" t="s">
        <v>2324</v>
      </c>
      <c r="B36" t="s">
        <v>2324</v>
      </c>
    </row>
    <row r="37" spans="1:2">
      <c r="A37" t="s">
        <v>2681</v>
      </c>
      <c r="B37" t="s">
        <v>2322</v>
      </c>
    </row>
    <row r="38" spans="1:2">
      <c r="A38" t="s">
        <v>2320</v>
      </c>
      <c r="B38" t="s">
        <v>2320</v>
      </c>
    </row>
    <row r="39" spans="1:2">
      <c r="A39" t="s">
        <v>2675</v>
      </c>
      <c r="B39" t="s">
        <v>2318</v>
      </c>
    </row>
    <row r="40" spans="1:2">
      <c r="A40" t="s">
        <v>2673</v>
      </c>
      <c r="B40" t="s">
        <v>2316</v>
      </c>
    </row>
    <row r="41" spans="1:2">
      <c r="A41" t="s">
        <v>2671</v>
      </c>
      <c r="B41" t="s">
        <v>2314</v>
      </c>
    </row>
    <row r="42" spans="1:2">
      <c r="A42" t="s">
        <v>2312</v>
      </c>
      <c r="B42" t="s">
        <v>2312</v>
      </c>
    </row>
    <row r="43" spans="1:2">
      <c r="A43" t="s">
        <v>2666</v>
      </c>
      <c r="B43" t="s">
        <v>2310</v>
      </c>
    </row>
    <row r="44" spans="1:2">
      <c r="A44" s="57" t="s">
        <v>3306</v>
      </c>
      <c r="B44" s="57" t="s">
        <v>3305</v>
      </c>
    </row>
    <row r="45" spans="1:2">
      <c r="A45" t="s">
        <v>2660</v>
      </c>
      <c r="B45" t="s">
        <v>2308</v>
      </c>
    </row>
    <row r="46" spans="1:2">
      <c r="A46" t="s">
        <v>2631</v>
      </c>
      <c r="B46" t="s">
        <v>2306</v>
      </c>
    </row>
    <row r="47" spans="1:2">
      <c r="A47" t="s">
        <v>2630</v>
      </c>
      <c r="B47" t="s">
        <v>2304</v>
      </c>
    </row>
    <row r="48" spans="1:2">
      <c r="A48" t="s">
        <v>3315</v>
      </c>
      <c r="B48" t="s">
        <v>3315</v>
      </c>
    </row>
    <row r="49" spans="1:2">
      <c r="A49" t="s">
        <v>2627</v>
      </c>
      <c r="B49" t="s">
        <v>2302</v>
      </c>
    </row>
    <row r="50" spans="1:2">
      <c r="A50" t="s">
        <v>2626</v>
      </c>
      <c r="B50" t="s">
        <v>2300</v>
      </c>
    </row>
    <row r="51" spans="1:2">
      <c r="A51" t="s">
        <v>2615</v>
      </c>
      <c r="B51" t="s">
        <v>2298</v>
      </c>
    </row>
    <row r="52" spans="1:2">
      <c r="A52" t="s">
        <v>2614</v>
      </c>
      <c r="B52" t="s">
        <v>2296</v>
      </c>
    </row>
    <row r="53" spans="1:2">
      <c r="A53" s="147" t="s">
        <v>2610</v>
      </c>
      <c r="B53" s="147" t="s">
        <v>2294</v>
      </c>
    </row>
    <row r="54" spans="1:2">
      <c r="A54" t="s">
        <v>2609</v>
      </c>
      <c r="B54" t="s">
        <v>2292</v>
      </c>
    </row>
    <row r="55" spans="1:2">
      <c r="A55" t="s">
        <v>2608</v>
      </c>
      <c r="B55" t="s">
        <v>2290</v>
      </c>
    </row>
    <row r="56" spans="1:2">
      <c r="A56" s="167" t="s">
        <v>3153</v>
      </c>
      <c r="B56" s="57" t="s">
        <v>3152</v>
      </c>
    </row>
    <row r="57" spans="1:2">
      <c r="A57" s="57" t="s">
        <v>3003</v>
      </c>
      <c r="B57" s="57" t="s">
        <v>2577</v>
      </c>
    </row>
    <row r="58" spans="1:2">
      <c r="A58" s="57" t="s">
        <v>2965</v>
      </c>
      <c r="B58" s="57" t="s">
        <v>2557</v>
      </c>
    </row>
    <row r="59" spans="1:2">
      <c r="A59" s="57" t="s">
        <v>3155</v>
      </c>
      <c r="B59" s="57" t="s">
        <v>3154</v>
      </c>
    </row>
    <row r="60" spans="1:2">
      <c r="A60" s="57" t="s">
        <v>2947</v>
      </c>
      <c r="B60" s="57" t="s">
        <v>2536</v>
      </c>
    </row>
    <row r="61" spans="1:2">
      <c r="A61" s="57" t="s">
        <v>2931</v>
      </c>
      <c r="B61" s="57" t="s">
        <v>2517</v>
      </c>
    </row>
    <row r="62" spans="1:2">
      <c r="A62" s="57" t="s">
        <v>2916</v>
      </c>
      <c r="B62" s="57" t="s">
        <v>2497</v>
      </c>
    </row>
    <row r="63" spans="1:2">
      <c r="A63" s="57" t="s">
        <v>2681</v>
      </c>
      <c r="B63" s="57" t="s">
        <v>2322</v>
      </c>
    </row>
    <row r="64" spans="1:2">
      <c r="A64" s="57" t="s">
        <v>3157</v>
      </c>
      <c r="B64" s="57" t="s">
        <v>3156</v>
      </c>
    </row>
    <row r="65" spans="1:2">
      <c r="A65" s="57" t="s">
        <v>2888</v>
      </c>
      <c r="B65" s="57" t="s">
        <v>2465</v>
      </c>
    </row>
    <row r="66" spans="1:2">
      <c r="A66" s="57" t="s">
        <v>3268</v>
      </c>
      <c r="B66" s="57" t="s">
        <v>3267</v>
      </c>
    </row>
    <row r="67" spans="1:2">
      <c r="A67" s="57" t="s">
        <v>3002</v>
      </c>
      <c r="B67" s="57" t="s">
        <v>2576</v>
      </c>
    </row>
    <row r="68" spans="1:2">
      <c r="A68" s="146" t="s">
        <v>2983</v>
      </c>
      <c r="B68" s="146" t="s">
        <v>2556</v>
      </c>
    </row>
    <row r="69" spans="1:2">
      <c r="A69" s="146" t="s">
        <v>2535</v>
      </c>
      <c r="B69" s="146" t="s">
        <v>2535</v>
      </c>
    </row>
    <row r="70" spans="1:2">
      <c r="A70" s="146" t="s">
        <v>2516</v>
      </c>
      <c r="B70" s="146" t="s">
        <v>2516</v>
      </c>
    </row>
    <row r="71" spans="1:2">
      <c r="A71" s="146" t="s">
        <v>2496</v>
      </c>
      <c r="B71" s="146" t="s">
        <v>2496</v>
      </c>
    </row>
    <row r="72" spans="1:2">
      <c r="A72" s="146" t="s">
        <v>2480</v>
      </c>
      <c r="B72" s="146" t="s">
        <v>2480</v>
      </c>
    </row>
    <row r="73" spans="1:2">
      <c r="A73" s="146" t="s">
        <v>2903</v>
      </c>
      <c r="B73" s="146" t="s">
        <v>2464</v>
      </c>
    </row>
    <row r="74" spans="1:2">
      <c r="A74" s="57" t="s">
        <v>2887</v>
      </c>
      <c r="B74" s="57" t="s">
        <v>2449</v>
      </c>
    </row>
    <row r="75" spans="1:2" ht="29">
      <c r="A75" s="57" t="s">
        <v>2873</v>
      </c>
      <c r="B75" s="57" t="s">
        <v>2434</v>
      </c>
    </row>
    <row r="76" spans="1:2">
      <c r="A76" s="57" t="s">
        <v>2861</v>
      </c>
      <c r="B76" s="57" t="s">
        <v>2421</v>
      </c>
    </row>
    <row r="77" spans="1:2">
      <c r="A77" s="57" t="s">
        <v>2410</v>
      </c>
      <c r="B77" s="57" t="s">
        <v>2410</v>
      </c>
    </row>
    <row r="78" spans="1:2">
      <c r="A78" s="57" t="s">
        <v>2399</v>
      </c>
      <c r="B78" s="57" t="s">
        <v>2399</v>
      </c>
    </row>
    <row r="79" spans="1:2">
      <c r="A79" s="57" t="s">
        <v>2833</v>
      </c>
      <c r="B79" s="57" t="s">
        <v>2388</v>
      </c>
    </row>
    <row r="80" spans="1:2">
      <c r="A80" s="57" t="s">
        <v>3443</v>
      </c>
      <c r="B80" s="57" t="s">
        <v>3443</v>
      </c>
    </row>
    <row r="81" spans="1:2">
      <c r="A81" s="57" t="s">
        <v>2379</v>
      </c>
      <c r="B81" s="57" t="s">
        <v>2379</v>
      </c>
    </row>
    <row r="82" spans="1:2">
      <c r="A82" s="57" t="s">
        <v>2370</v>
      </c>
      <c r="B82" s="57" t="s">
        <v>2370</v>
      </c>
    </row>
    <row r="83" spans="1:2">
      <c r="A83" s="57" t="s">
        <v>2812</v>
      </c>
      <c r="B83" s="57" t="s">
        <v>2363</v>
      </c>
    </row>
    <row r="84" spans="1:2">
      <c r="A84" s="57" t="s">
        <v>2806</v>
      </c>
      <c r="B84" s="57" t="s">
        <v>2357</v>
      </c>
    </row>
    <row r="85" spans="1:2">
      <c r="A85" s="57" t="s">
        <v>2799</v>
      </c>
      <c r="B85" s="57" t="s">
        <v>2350</v>
      </c>
    </row>
    <row r="86" spans="1:2">
      <c r="A86" s="57" t="s">
        <v>2964</v>
      </c>
      <c r="B86" s="57" t="s">
        <v>2534</v>
      </c>
    </row>
    <row r="87" spans="1:2">
      <c r="A87" s="57" t="s">
        <v>3180</v>
      </c>
      <c r="B87" s="57" t="s">
        <v>3179</v>
      </c>
    </row>
    <row r="88" spans="1:2">
      <c r="A88" s="57" t="s">
        <v>3001</v>
      </c>
      <c r="B88" s="57" t="s">
        <v>2575</v>
      </c>
    </row>
    <row r="89" spans="1:2">
      <c r="A89" s="57" t="s">
        <v>3458</v>
      </c>
      <c r="B89" s="57" t="s">
        <v>2555</v>
      </c>
    </row>
    <row r="90" spans="1:2">
      <c r="A90" s="146" t="s">
        <v>2999</v>
      </c>
      <c r="B90" s="146" t="s">
        <v>2573</v>
      </c>
    </row>
    <row r="91" spans="1:2">
      <c r="A91" s="146" t="s">
        <v>2981</v>
      </c>
      <c r="B91" s="146" t="s">
        <v>2553</v>
      </c>
    </row>
    <row r="92" spans="1:2">
      <c r="A92" s="146" t="s">
        <v>2962</v>
      </c>
      <c r="B92" s="146" t="s">
        <v>2532</v>
      </c>
    </row>
    <row r="93" spans="1:2">
      <c r="A93" s="57" t="s">
        <v>2946</v>
      </c>
      <c r="B93" s="57" t="s">
        <v>2514</v>
      </c>
    </row>
    <row r="94" spans="1:2">
      <c r="A94" s="57" t="s">
        <v>2930</v>
      </c>
      <c r="B94" s="57" t="s">
        <v>2495</v>
      </c>
    </row>
    <row r="95" spans="1:2">
      <c r="A95" s="57" t="s">
        <v>2915</v>
      </c>
      <c r="B95" s="57" t="s">
        <v>2479</v>
      </c>
    </row>
    <row r="96" spans="1:2">
      <c r="A96" s="57" t="s">
        <v>2902</v>
      </c>
      <c r="B96" s="57" t="s">
        <v>2463</v>
      </c>
    </row>
    <row r="97" spans="1:2">
      <c r="A97" s="57" t="s">
        <v>2886</v>
      </c>
      <c r="B97" s="57" t="s">
        <v>2448</v>
      </c>
    </row>
    <row r="98" spans="1:2">
      <c r="A98" s="57" t="s">
        <v>2872</v>
      </c>
      <c r="B98" s="57" t="s">
        <v>2433</v>
      </c>
    </row>
    <row r="99" spans="1:2">
      <c r="A99" s="57" t="s">
        <v>2998</v>
      </c>
      <c r="B99" s="57" t="s">
        <v>2572</v>
      </c>
    </row>
    <row r="100" spans="1:2">
      <c r="A100" s="57" t="s">
        <v>2980</v>
      </c>
      <c r="B100" s="57" t="s">
        <v>2552</v>
      </c>
    </row>
    <row r="101" spans="1:2">
      <c r="A101" s="57" t="s">
        <v>2961</v>
      </c>
      <c r="B101" s="57" t="s">
        <v>2531</v>
      </c>
    </row>
    <row r="102" spans="1:2">
      <c r="A102" s="57" t="s">
        <v>2945</v>
      </c>
      <c r="B102" s="57" t="s">
        <v>2513</v>
      </c>
    </row>
    <row r="103" spans="1:2">
      <c r="A103" s="57" t="s">
        <v>2929</v>
      </c>
      <c r="B103" s="57" t="s">
        <v>2494</v>
      </c>
    </row>
    <row r="104" spans="1:2">
      <c r="A104" s="57" t="s">
        <v>2914</v>
      </c>
      <c r="B104" s="57" t="s">
        <v>2478</v>
      </c>
    </row>
    <row r="105" spans="1:2">
      <c r="A105" s="57" t="s">
        <v>2901</v>
      </c>
      <c r="B105" s="57" t="s">
        <v>2462</v>
      </c>
    </row>
    <row r="106" spans="1:2">
      <c r="A106" s="57" t="s">
        <v>2885</v>
      </c>
      <c r="B106" s="57" t="s">
        <v>2447</v>
      </c>
    </row>
    <row r="107" spans="1:2">
      <c r="A107" s="57" t="s">
        <v>2871</v>
      </c>
      <c r="B107" s="57" t="s">
        <v>2432</v>
      </c>
    </row>
    <row r="108" spans="1:2">
      <c r="A108" s="57" t="s">
        <v>2860</v>
      </c>
      <c r="B108" s="57" t="s">
        <v>2420</v>
      </c>
    </row>
    <row r="109" spans="1:2">
      <c r="A109" s="57" t="s">
        <v>2852</v>
      </c>
      <c r="B109" s="57" t="s">
        <v>2409</v>
      </c>
    </row>
    <row r="110" spans="1:2">
      <c r="A110" s="57" t="s">
        <v>2842</v>
      </c>
      <c r="B110" s="57" t="s">
        <v>2398</v>
      </c>
    </row>
    <row r="111" spans="1:2">
      <c r="A111" s="57" t="s">
        <v>2832</v>
      </c>
      <c r="B111" s="57" t="s">
        <v>2387</v>
      </c>
    </row>
    <row r="112" spans="1:2">
      <c r="A112" s="57" t="s">
        <v>2825</v>
      </c>
      <c r="B112" s="57" t="s">
        <v>2378</v>
      </c>
    </row>
    <row r="113" spans="1:2">
      <c r="A113" s="57" t="s">
        <v>2819</v>
      </c>
      <c r="B113" s="57" t="s">
        <v>2369</v>
      </c>
    </row>
    <row r="114" spans="1:2">
      <c r="A114" s="57" t="s">
        <v>2997</v>
      </c>
      <c r="B114" s="57" t="s">
        <v>2571</v>
      </c>
    </row>
    <row r="115" spans="1:2">
      <c r="A115" s="57" t="s">
        <v>2979</v>
      </c>
      <c r="B115" s="57" t="s">
        <v>2551</v>
      </c>
    </row>
    <row r="116" spans="1:2">
      <c r="A116" s="57" t="s">
        <v>2960</v>
      </c>
      <c r="B116" s="57" t="s">
        <v>2530</v>
      </c>
    </row>
    <row r="117" spans="1:2">
      <c r="A117" s="57" t="s">
        <v>2944</v>
      </c>
      <c r="B117" s="57" t="s">
        <v>2512</v>
      </c>
    </row>
    <row r="118" spans="1:2">
      <c r="A118" s="57" t="s">
        <v>2928</v>
      </c>
      <c r="B118" s="57" t="s">
        <v>2493</v>
      </c>
    </row>
    <row r="119" spans="1:2">
      <c r="A119" s="57" t="s">
        <v>2913</v>
      </c>
      <c r="B119" s="57" t="s">
        <v>2477</v>
      </c>
    </row>
    <row r="120" spans="1:2">
      <c r="A120" s="57" t="s">
        <v>2900</v>
      </c>
      <c r="B120" s="57" t="s">
        <v>2461</v>
      </c>
    </row>
    <row r="121" spans="1:2">
      <c r="A121" s="57" t="s">
        <v>2884</v>
      </c>
      <c r="B121" s="57" t="s">
        <v>2446</v>
      </c>
    </row>
    <row r="122" spans="1:2">
      <c r="A122" s="57" t="s">
        <v>3333</v>
      </c>
      <c r="B122" s="57" t="s">
        <v>3332</v>
      </c>
    </row>
    <row r="123" spans="1:2">
      <c r="A123" s="57" t="s">
        <v>3335</v>
      </c>
      <c r="B123" s="57" t="s">
        <v>3334</v>
      </c>
    </row>
    <row r="124" spans="1:2">
      <c r="A124" s="57" t="s">
        <v>2996</v>
      </c>
      <c r="B124" s="57" t="s">
        <v>2570</v>
      </c>
    </row>
    <row r="125" spans="1:2">
      <c r="A125" s="57" t="s">
        <v>2978</v>
      </c>
      <c r="B125" s="57" t="s">
        <v>2550</v>
      </c>
    </row>
    <row r="126" spans="1:2">
      <c r="A126" s="57" t="s">
        <v>2959</v>
      </c>
      <c r="B126" s="57" t="s">
        <v>2529</v>
      </c>
    </row>
    <row r="127" spans="1:2">
      <c r="A127" s="57" t="s">
        <v>2943</v>
      </c>
      <c r="B127" s="57" t="s">
        <v>2511</v>
      </c>
    </row>
    <row r="128" spans="1:2">
      <c r="A128" s="57" t="s">
        <v>2927</v>
      </c>
      <c r="B128" s="57" t="s">
        <v>2492</v>
      </c>
    </row>
    <row r="129" spans="1:11">
      <c r="A129" t="s">
        <v>3170</v>
      </c>
      <c r="B129" t="s">
        <v>3169</v>
      </c>
      <c r="F129" s="57"/>
      <c r="G129" s="57"/>
    </row>
    <row r="130" spans="1:11">
      <c r="A130" t="s">
        <v>3184</v>
      </c>
      <c r="B130" t="s">
        <v>3183</v>
      </c>
      <c r="F130" s="57"/>
      <c r="G130" s="57"/>
    </row>
    <row r="131" spans="1:11">
      <c r="A131" t="s">
        <v>3198</v>
      </c>
      <c r="B131" t="s">
        <v>3197</v>
      </c>
      <c r="F131" s="57"/>
      <c r="G131" s="57"/>
    </row>
    <row r="132" spans="1:11">
      <c r="A132" t="s">
        <v>3209</v>
      </c>
      <c r="B132" t="s">
        <v>3209</v>
      </c>
      <c r="F132" s="150"/>
      <c r="G132" s="150"/>
    </row>
    <row r="133" spans="1:11">
      <c r="A133" t="s">
        <v>3219</v>
      </c>
      <c r="B133" s="57" t="s">
        <v>3218</v>
      </c>
      <c r="F133" s="150"/>
      <c r="G133" s="150"/>
    </row>
    <row r="134" spans="1:11">
      <c r="A134" t="s">
        <v>3233</v>
      </c>
      <c r="B134" s="57" t="s">
        <v>3232</v>
      </c>
      <c r="F134" s="57"/>
      <c r="G134" s="57"/>
    </row>
    <row r="135" spans="1:11">
      <c r="A135" t="s">
        <v>3242</v>
      </c>
      <c r="B135" s="57" t="s">
        <v>3241</v>
      </c>
      <c r="F135" s="57"/>
      <c r="G135" s="57"/>
    </row>
    <row r="136" spans="1:11">
      <c r="A136" t="s">
        <v>3252</v>
      </c>
      <c r="B136" t="s">
        <v>3252</v>
      </c>
      <c r="C136" s="57"/>
      <c r="F136" s="169"/>
      <c r="G136" s="57"/>
    </row>
    <row r="137" spans="1:11">
      <c r="A137" s="167" t="s">
        <v>3172</v>
      </c>
      <c r="B137" s="57" t="s">
        <v>3171</v>
      </c>
      <c r="C137" s="57"/>
      <c r="F137" s="57"/>
      <c r="G137" s="57"/>
    </row>
    <row r="138" spans="1:11">
      <c r="A138" s="167" t="s">
        <v>3186</v>
      </c>
      <c r="B138" s="57" t="s">
        <v>3185</v>
      </c>
      <c r="C138" s="57"/>
      <c r="F138" s="57"/>
      <c r="G138" s="57"/>
    </row>
    <row r="139" spans="1:11">
      <c r="A139" s="57" t="s">
        <v>3200</v>
      </c>
      <c r="B139" s="57" t="s">
        <v>3199</v>
      </c>
      <c r="C139" s="57"/>
      <c r="F139" s="57"/>
      <c r="G139" s="57"/>
    </row>
    <row r="140" spans="1:11">
      <c r="A140" s="167" t="s">
        <v>3210</v>
      </c>
      <c r="B140" s="57" t="s">
        <v>2356</v>
      </c>
      <c r="C140" s="57"/>
      <c r="F140" s="57"/>
      <c r="G140" s="57"/>
    </row>
    <row r="141" spans="1:11">
      <c r="A141" s="167" t="s">
        <v>3221</v>
      </c>
      <c r="B141" s="57" t="s">
        <v>3220</v>
      </c>
      <c r="C141" s="57"/>
      <c r="F141" s="169"/>
      <c r="G141" s="57"/>
    </row>
    <row r="142" spans="1:11">
      <c r="A142" s="57" t="s">
        <v>3235</v>
      </c>
      <c r="B142" s="57" t="s">
        <v>3234</v>
      </c>
      <c r="C142" s="57"/>
      <c r="F142" s="57"/>
      <c r="G142" s="57"/>
      <c r="J142" s="57"/>
      <c r="K142" s="57"/>
    </row>
    <row r="143" spans="1:11">
      <c r="A143" s="57" t="s">
        <v>2816</v>
      </c>
      <c r="B143" s="57" t="s">
        <v>2366</v>
      </c>
      <c r="C143" s="57"/>
      <c r="F143" s="57"/>
      <c r="G143" s="57"/>
      <c r="H143" s="57"/>
      <c r="I143" s="57"/>
      <c r="J143" s="57"/>
      <c r="K143" s="57"/>
    </row>
    <row r="144" spans="1:11">
      <c r="A144" s="57" t="s">
        <v>2782</v>
      </c>
      <c r="B144" s="57" t="s">
        <v>2567</v>
      </c>
      <c r="C144" s="57"/>
      <c r="F144" s="57"/>
      <c r="G144" s="57"/>
      <c r="H144" s="57"/>
      <c r="I144" s="57"/>
      <c r="J144" s="57"/>
      <c r="K144" s="57"/>
    </row>
    <row r="145" spans="1:19">
      <c r="A145" s="57" t="s">
        <v>2975</v>
      </c>
      <c r="B145" s="57" t="s">
        <v>2547</v>
      </c>
      <c r="C145" s="57"/>
      <c r="F145" s="57"/>
      <c r="G145" s="57"/>
      <c r="H145" s="57"/>
      <c r="I145" s="57"/>
      <c r="J145" s="57"/>
      <c r="K145" s="57"/>
    </row>
    <row r="146" spans="1:19">
      <c r="A146" s="57" t="s">
        <v>2956</v>
      </c>
      <c r="B146" s="57" t="s">
        <v>2526</v>
      </c>
      <c r="C146" s="57"/>
      <c r="F146" s="57"/>
      <c r="G146" s="57"/>
      <c r="H146" s="57"/>
      <c r="I146" s="57"/>
      <c r="J146" s="57"/>
      <c r="K146" s="57"/>
    </row>
    <row r="147" spans="1:19">
      <c r="A147" s="57" t="s">
        <v>2940</v>
      </c>
      <c r="B147" s="57" t="s">
        <v>2508</v>
      </c>
      <c r="C147" s="57"/>
      <c r="F147" s="57"/>
      <c r="G147" s="57"/>
      <c r="H147" s="57"/>
      <c r="I147" s="57"/>
      <c r="J147" s="57"/>
      <c r="K147" s="57"/>
      <c r="L147" s="57"/>
      <c r="M147" s="57"/>
      <c r="N147" s="57"/>
      <c r="O147" s="57"/>
      <c r="P147" s="57"/>
      <c r="Q147" s="57"/>
      <c r="R147" s="57"/>
      <c r="S147" s="57"/>
    </row>
    <row r="148" spans="1:19">
      <c r="A148" s="57" t="s">
        <v>2924</v>
      </c>
      <c r="B148" s="57" t="s">
        <v>2489</v>
      </c>
      <c r="C148" s="57"/>
      <c r="D148" s="57"/>
      <c r="E148" s="57"/>
      <c r="F148" s="57"/>
      <c r="G148" s="57"/>
      <c r="H148" s="57"/>
      <c r="I148" s="57"/>
      <c r="J148" s="57"/>
      <c r="K148" s="57"/>
      <c r="L148" s="57"/>
      <c r="M148" s="57"/>
      <c r="N148" s="57"/>
      <c r="O148" s="57"/>
      <c r="P148" s="57"/>
      <c r="Q148" s="57"/>
      <c r="R148" s="57"/>
      <c r="S148" s="57"/>
    </row>
    <row r="149" spans="1:19">
      <c r="A149" s="57" t="s">
        <v>2910</v>
      </c>
      <c r="B149" s="57" t="s">
        <v>2474</v>
      </c>
      <c r="C149" s="57"/>
      <c r="D149" s="57"/>
      <c r="E149" s="57"/>
      <c r="F149" s="57"/>
      <c r="G149" s="57"/>
      <c r="H149" s="57"/>
      <c r="I149" s="57"/>
      <c r="J149" s="57"/>
      <c r="K149" s="57"/>
      <c r="L149" s="57"/>
      <c r="M149" s="57"/>
      <c r="N149" s="57"/>
      <c r="O149" s="57"/>
      <c r="P149" s="57"/>
      <c r="Q149" s="57"/>
      <c r="R149" s="57"/>
      <c r="S149" s="57"/>
    </row>
    <row r="150" spans="1:19">
      <c r="A150" s="57" t="s">
        <v>2897</v>
      </c>
      <c r="B150" s="57" t="s">
        <v>2458</v>
      </c>
      <c r="C150" s="57"/>
      <c r="D150" s="57"/>
      <c r="E150" s="57"/>
      <c r="F150" s="150"/>
      <c r="G150" s="150"/>
      <c r="H150" s="57"/>
      <c r="I150" s="57"/>
      <c r="J150" s="57"/>
      <c r="K150" s="57"/>
      <c r="L150" s="57"/>
      <c r="M150" s="57"/>
      <c r="N150" s="57"/>
      <c r="O150" s="57"/>
      <c r="P150" s="57"/>
      <c r="Q150" s="57"/>
      <c r="R150" s="57"/>
      <c r="S150" s="57"/>
    </row>
    <row r="151" spans="1:19">
      <c r="A151" s="57" t="s">
        <v>2881</v>
      </c>
      <c r="B151" s="57" t="s">
        <v>2443</v>
      </c>
      <c r="C151" s="57"/>
      <c r="D151" s="57"/>
      <c r="E151" s="57"/>
      <c r="F151" s="57"/>
      <c r="G151" s="57"/>
      <c r="H151" s="57"/>
      <c r="I151" s="57"/>
      <c r="J151" s="57"/>
      <c r="K151" s="57"/>
      <c r="L151" s="57"/>
      <c r="M151" s="57"/>
      <c r="N151" s="57"/>
      <c r="O151" s="57"/>
      <c r="P151" s="57"/>
      <c r="Q151" s="57"/>
      <c r="R151" s="57"/>
      <c r="S151" s="57"/>
    </row>
    <row r="152" spans="1:19">
      <c r="A152" s="57" t="s">
        <v>2869</v>
      </c>
      <c r="B152" s="57" t="s">
        <v>2430</v>
      </c>
      <c r="C152" s="57"/>
      <c r="D152" s="57"/>
      <c r="E152" s="57"/>
      <c r="F152" s="57"/>
      <c r="G152" s="57"/>
      <c r="H152" s="57"/>
      <c r="I152" s="57"/>
      <c r="J152" s="57"/>
      <c r="K152" s="57"/>
      <c r="L152" s="57"/>
      <c r="M152" s="57"/>
      <c r="N152" s="57"/>
      <c r="O152" s="57"/>
      <c r="P152" s="57"/>
      <c r="Q152" s="57"/>
      <c r="R152" s="57"/>
      <c r="S152" s="57"/>
    </row>
    <row r="153" spans="1:19">
      <c r="A153" s="57" t="s">
        <v>2858</v>
      </c>
      <c r="B153" s="57" t="s">
        <v>2418</v>
      </c>
      <c r="C153" s="57"/>
      <c r="D153" s="57"/>
      <c r="E153" s="57"/>
      <c r="F153" s="57"/>
      <c r="G153" s="57"/>
      <c r="H153" s="57"/>
      <c r="I153" s="57"/>
      <c r="J153" s="57"/>
      <c r="K153" s="57"/>
      <c r="L153" s="57"/>
      <c r="M153" s="57"/>
      <c r="N153" s="57"/>
      <c r="O153" s="57"/>
      <c r="P153" s="57"/>
      <c r="Q153" s="57"/>
      <c r="R153" s="57"/>
      <c r="S153" s="57"/>
    </row>
    <row r="154" spans="1:19">
      <c r="A154" s="57" t="s">
        <v>2850</v>
      </c>
      <c r="B154" s="57" t="s">
        <v>2407</v>
      </c>
      <c r="C154" s="57"/>
      <c r="D154" s="57"/>
      <c r="E154" s="57"/>
      <c r="F154" s="57"/>
      <c r="G154" s="57"/>
      <c r="H154" s="57"/>
      <c r="I154" s="57"/>
      <c r="J154" s="57"/>
      <c r="K154" s="57"/>
      <c r="L154" s="57"/>
      <c r="M154" s="57"/>
      <c r="N154" s="57"/>
      <c r="O154" s="57"/>
      <c r="P154" s="57"/>
      <c r="Q154" s="57"/>
      <c r="R154" s="57"/>
      <c r="S154" s="57"/>
    </row>
    <row r="155" spans="1:19">
      <c r="A155" s="57" t="s">
        <v>2840</v>
      </c>
      <c r="B155" s="57" t="s">
        <v>2396</v>
      </c>
      <c r="C155" s="57"/>
      <c r="D155" s="57"/>
      <c r="E155" s="57"/>
      <c r="F155" s="57"/>
      <c r="G155" s="57"/>
      <c r="H155" s="57"/>
      <c r="I155" s="57"/>
      <c r="J155" s="57"/>
      <c r="K155" s="57"/>
      <c r="L155" s="57"/>
      <c r="M155" s="57"/>
      <c r="N155" s="57"/>
      <c r="O155" s="57"/>
      <c r="P155" s="57"/>
      <c r="Q155" s="57"/>
      <c r="R155" s="57"/>
      <c r="S155" s="57"/>
    </row>
    <row r="156" spans="1:19" ht="29">
      <c r="A156" s="57" t="s">
        <v>3157</v>
      </c>
      <c r="B156" s="57" t="s">
        <v>3163</v>
      </c>
      <c r="C156" s="161"/>
      <c r="D156" s="57"/>
      <c r="E156" s="57"/>
      <c r="F156" s="57"/>
      <c r="G156" s="57"/>
      <c r="H156" s="57"/>
      <c r="I156" s="57"/>
      <c r="J156" s="57"/>
      <c r="K156" s="57"/>
      <c r="L156" s="57"/>
      <c r="M156" s="57"/>
      <c r="N156" s="57"/>
      <c r="O156" s="57"/>
      <c r="P156" s="57"/>
      <c r="Q156" s="57"/>
      <c r="R156" s="57"/>
      <c r="S156" s="57"/>
    </row>
    <row r="157" spans="1:19">
      <c r="A157" s="57" t="s">
        <v>2830</v>
      </c>
      <c r="B157" s="57" t="s">
        <v>2385</v>
      </c>
      <c r="C157" s="57"/>
      <c r="D157" s="57"/>
      <c r="E157" s="57"/>
      <c r="F157" s="57"/>
      <c r="G157" s="57"/>
      <c r="H157" s="57"/>
      <c r="I157" s="57"/>
      <c r="J157" s="57"/>
      <c r="K157" s="57"/>
      <c r="L157" s="57"/>
      <c r="M157" s="57"/>
      <c r="N157" s="57"/>
      <c r="O157" s="57"/>
      <c r="P157" s="57"/>
      <c r="Q157" s="57"/>
      <c r="R157" s="57"/>
      <c r="S157" s="57"/>
    </row>
    <row r="158" spans="1:19">
      <c r="A158" s="57" t="s">
        <v>2823</v>
      </c>
      <c r="B158" s="57" t="s">
        <v>2376</v>
      </c>
      <c r="C158" s="57"/>
      <c r="D158" s="57"/>
      <c r="E158" s="57"/>
      <c r="F158" s="150"/>
      <c r="G158" s="150"/>
      <c r="H158" s="57"/>
      <c r="I158" s="57"/>
      <c r="J158" s="57"/>
      <c r="K158" s="57"/>
      <c r="L158" s="57"/>
      <c r="M158" s="57"/>
      <c r="N158" s="57"/>
      <c r="O158" s="57"/>
      <c r="P158" s="57"/>
      <c r="Q158" s="57"/>
      <c r="R158" s="57"/>
      <c r="S158" s="57"/>
    </row>
    <row r="159" spans="1:19">
      <c r="A159" s="57" t="s">
        <v>2816</v>
      </c>
      <c r="B159" s="57" t="s">
        <v>2366</v>
      </c>
      <c r="C159" s="57"/>
      <c r="D159" s="57"/>
      <c r="E159" s="57"/>
      <c r="F159" s="57"/>
      <c r="G159" s="57"/>
      <c r="H159" s="57"/>
      <c r="I159" s="57"/>
      <c r="J159" s="57"/>
      <c r="K159" s="57"/>
      <c r="L159" s="57"/>
      <c r="M159" s="57"/>
      <c r="N159" s="57"/>
      <c r="O159" s="57"/>
      <c r="P159" s="57"/>
      <c r="Q159" s="57"/>
      <c r="R159" s="57"/>
      <c r="S159" s="57"/>
    </row>
    <row r="160" spans="1:19">
      <c r="A160" s="57" t="s">
        <v>2817</v>
      </c>
      <c r="B160" s="57" t="s">
        <v>2367</v>
      </c>
      <c r="C160" s="57"/>
      <c r="D160" s="57"/>
      <c r="E160" s="57"/>
      <c r="F160" s="57"/>
      <c r="G160" s="57"/>
      <c r="H160" s="57"/>
      <c r="I160" s="57"/>
      <c r="J160" s="57"/>
      <c r="K160" s="57"/>
      <c r="L160" s="57"/>
      <c r="M160" s="57"/>
      <c r="N160" s="57"/>
      <c r="O160" s="57"/>
      <c r="P160" s="57"/>
      <c r="Q160" s="57"/>
      <c r="R160" s="57"/>
      <c r="S160" s="57"/>
    </row>
    <row r="161" spans="1:19">
      <c r="A161" s="57" t="s">
        <v>2810</v>
      </c>
      <c r="B161" s="57" t="s">
        <v>2361</v>
      </c>
      <c r="C161" s="160"/>
      <c r="D161" s="57"/>
      <c r="E161" s="57"/>
      <c r="F161" s="57"/>
      <c r="G161" s="57"/>
      <c r="H161" s="57"/>
      <c r="I161" s="57"/>
      <c r="J161" s="57"/>
      <c r="K161" s="57"/>
      <c r="L161" s="57"/>
      <c r="M161" s="57"/>
      <c r="N161" s="57"/>
      <c r="O161" s="57"/>
      <c r="P161" s="57"/>
      <c r="Q161" s="57"/>
      <c r="R161" s="57"/>
      <c r="S161" s="57"/>
    </row>
    <row r="162" spans="1:19">
      <c r="A162" s="57" t="s">
        <v>2804</v>
      </c>
      <c r="B162" s="57" t="s">
        <v>2355</v>
      </c>
      <c r="C162" s="160"/>
      <c r="D162" s="57"/>
      <c r="E162" s="57"/>
      <c r="F162" s="57"/>
      <c r="G162" s="57"/>
      <c r="H162" s="57"/>
      <c r="I162" s="57"/>
      <c r="J162" s="57"/>
      <c r="K162" s="57"/>
      <c r="L162" s="57"/>
      <c r="M162" s="57"/>
      <c r="N162" s="57"/>
      <c r="O162" s="57"/>
      <c r="P162" s="57"/>
      <c r="Q162" s="57"/>
      <c r="R162" s="57"/>
      <c r="S162" s="57"/>
    </row>
    <row r="163" spans="1:19">
      <c r="A163" s="57" t="s">
        <v>2993</v>
      </c>
      <c r="B163" s="57" t="s">
        <v>2566</v>
      </c>
      <c r="C163" s="57"/>
      <c r="D163" s="57"/>
      <c r="E163" s="57"/>
      <c r="F163" s="57"/>
      <c r="G163" s="57"/>
      <c r="H163" s="57"/>
      <c r="I163" s="57"/>
      <c r="J163" s="57"/>
      <c r="K163" s="57"/>
      <c r="L163" s="57"/>
      <c r="M163" s="57"/>
      <c r="N163" s="57"/>
      <c r="O163" s="57"/>
      <c r="P163" s="57"/>
      <c r="Q163" s="57"/>
      <c r="R163" s="57"/>
      <c r="S163" s="57"/>
    </row>
    <row r="164" spans="1:19" ht="29">
      <c r="A164" s="57" t="s">
        <v>2974</v>
      </c>
      <c r="B164" s="57" t="s">
        <v>2546</v>
      </c>
      <c r="C164" s="57"/>
      <c r="D164" s="57"/>
      <c r="E164" s="57"/>
      <c r="F164" s="57"/>
      <c r="G164" s="57"/>
      <c r="H164" s="57"/>
      <c r="I164" s="57"/>
      <c r="J164" s="57"/>
      <c r="K164" s="57"/>
      <c r="L164" s="57"/>
      <c r="M164" s="57"/>
      <c r="N164" s="57"/>
      <c r="O164" s="57"/>
      <c r="P164" s="57"/>
      <c r="Q164" s="57"/>
      <c r="R164" s="57"/>
      <c r="S164" s="57"/>
    </row>
    <row r="165" spans="1:19">
      <c r="A165" s="57" t="s">
        <v>2939</v>
      </c>
      <c r="B165" s="57" t="s">
        <v>2507</v>
      </c>
      <c r="C165" s="57"/>
      <c r="D165" s="57"/>
      <c r="E165" s="57"/>
      <c r="F165" s="57"/>
      <c r="G165" s="57"/>
      <c r="H165" s="57"/>
      <c r="I165" s="57"/>
      <c r="J165" s="57"/>
      <c r="K165" s="57"/>
      <c r="L165" s="57"/>
      <c r="M165" s="57"/>
      <c r="N165" s="57"/>
      <c r="O165" s="57"/>
      <c r="P165" s="57"/>
      <c r="Q165" s="57"/>
      <c r="R165" s="57"/>
      <c r="S165" s="57"/>
    </row>
    <row r="166" spans="1:19">
      <c r="A166" s="150" t="s">
        <v>2923</v>
      </c>
      <c r="B166" s="150" t="s">
        <v>2488</v>
      </c>
      <c r="C166" s="57"/>
      <c r="D166" s="57"/>
      <c r="E166" s="57"/>
      <c r="F166" s="57"/>
      <c r="G166" s="57"/>
      <c r="H166" s="57"/>
      <c r="I166" s="57"/>
      <c r="J166" s="57"/>
      <c r="K166" s="57"/>
      <c r="L166" s="57"/>
      <c r="M166" s="57"/>
      <c r="N166" s="57"/>
      <c r="O166" s="57"/>
      <c r="P166" s="57"/>
      <c r="Q166" s="57"/>
      <c r="R166" s="57"/>
      <c r="S166" s="57"/>
    </row>
    <row r="167" spans="1:19">
      <c r="A167" s="150" t="s">
        <v>2909</v>
      </c>
      <c r="B167" s="150" t="s">
        <v>2473</v>
      </c>
      <c r="C167" s="57"/>
      <c r="D167" s="57"/>
      <c r="E167" s="57"/>
      <c r="F167" s="57"/>
      <c r="G167" s="57"/>
      <c r="H167" s="57"/>
      <c r="I167" s="57"/>
      <c r="J167" s="57"/>
      <c r="K167" s="57"/>
      <c r="L167" s="57"/>
      <c r="M167" s="57"/>
      <c r="N167" s="57"/>
      <c r="O167" s="57"/>
      <c r="P167" s="57"/>
      <c r="Q167" s="57"/>
      <c r="R167" s="57"/>
      <c r="S167" s="57"/>
    </row>
    <row r="168" spans="1:19">
      <c r="A168" s="57" t="s">
        <v>2896</v>
      </c>
      <c r="B168" s="57" t="s">
        <v>2457</v>
      </c>
      <c r="C168" s="57"/>
      <c r="D168" s="57"/>
      <c r="E168" s="57"/>
      <c r="F168" s="57"/>
      <c r="G168" s="57"/>
      <c r="H168" s="57"/>
      <c r="I168" s="57"/>
      <c r="J168" s="150"/>
      <c r="K168" s="150"/>
      <c r="L168" s="57"/>
      <c r="M168" s="57"/>
      <c r="N168" s="57"/>
      <c r="O168" s="57"/>
      <c r="P168" s="57"/>
      <c r="Q168" s="57"/>
      <c r="R168" s="57"/>
      <c r="S168" s="57"/>
    </row>
    <row r="169" spans="1:19">
      <c r="A169" s="57" t="s">
        <v>3213</v>
      </c>
      <c r="B169" s="57" t="s">
        <v>2442</v>
      </c>
    </row>
    <row r="170" spans="1:19">
      <c r="A170" s="57" t="s">
        <v>3227</v>
      </c>
      <c r="B170" s="169" t="s">
        <v>3226</v>
      </c>
    </row>
    <row r="171" spans="1:19">
      <c r="A171" s="57" t="s">
        <v>2868</v>
      </c>
      <c r="B171" s="57" t="s">
        <v>2429</v>
      </c>
    </row>
    <row r="172" spans="1:19">
      <c r="A172" s="57" t="s">
        <v>2857</v>
      </c>
      <c r="B172" s="57" t="s">
        <v>2417</v>
      </c>
    </row>
    <row r="173" spans="1:19">
      <c r="A173" s="57" t="s">
        <v>2849</v>
      </c>
      <c r="B173" s="57" t="s">
        <v>2406</v>
      </c>
    </row>
    <row r="174" spans="1:19">
      <c r="A174" s="57" t="s">
        <v>2839</v>
      </c>
      <c r="B174" s="57" t="s">
        <v>2395</v>
      </c>
    </row>
    <row r="175" spans="1:19">
      <c r="A175" s="57" t="s">
        <v>3246</v>
      </c>
      <c r="B175" s="169" t="s">
        <v>3245</v>
      </c>
    </row>
    <row r="176" spans="1:19">
      <c r="A176" s="57" t="s">
        <v>2803</v>
      </c>
      <c r="B176" s="57" t="s">
        <v>3257</v>
      </c>
    </row>
    <row r="177" spans="1:2">
      <c r="A177" s="57" t="s">
        <v>2829</v>
      </c>
      <c r="B177" s="57" t="s">
        <v>2384</v>
      </c>
    </row>
    <row r="178" spans="1:2">
      <c r="A178" s="57" t="s">
        <v>2822</v>
      </c>
      <c r="B178" s="57" t="s">
        <v>2375</v>
      </c>
    </row>
    <row r="179" spans="1:2">
      <c r="A179" s="57" t="s">
        <v>2822</v>
      </c>
      <c r="B179" s="57" t="s">
        <v>2375</v>
      </c>
    </row>
    <row r="180" spans="1:2">
      <c r="A180" s="57" t="s">
        <v>2816</v>
      </c>
      <c r="B180" s="57" t="s">
        <v>2366</v>
      </c>
    </row>
    <row r="181" spans="1:2">
      <c r="A181" s="57" t="s">
        <v>3165</v>
      </c>
      <c r="B181" s="57" t="s">
        <v>3164</v>
      </c>
    </row>
    <row r="182" spans="1:2">
      <c r="A182" s="57" t="s">
        <v>2809</v>
      </c>
      <c r="B182" s="57" t="s">
        <v>2360</v>
      </c>
    </row>
    <row r="183" spans="1:2">
      <c r="A183" s="57" t="s">
        <v>2803</v>
      </c>
      <c r="B183" s="57" t="s">
        <v>2354</v>
      </c>
    </row>
    <row r="184" spans="1:2">
      <c r="A184" s="150" t="s">
        <v>2797</v>
      </c>
      <c r="B184" s="150" t="s">
        <v>2348</v>
      </c>
    </row>
    <row r="185" spans="1:2" ht="29">
      <c r="A185" s="57" t="s">
        <v>3248</v>
      </c>
      <c r="B185" s="57" t="s">
        <v>3247</v>
      </c>
    </row>
    <row r="186" spans="1:2">
      <c r="A186" s="57" t="s">
        <v>2992</v>
      </c>
      <c r="B186" s="57" t="s">
        <v>2565</v>
      </c>
    </row>
    <row r="187" spans="1:2">
      <c r="A187" s="57" t="s">
        <v>2973</v>
      </c>
      <c r="B187" s="57" t="s">
        <v>2545</v>
      </c>
    </row>
    <row r="188" spans="1:2">
      <c r="A188" s="57" t="s">
        <v>2955</v>
      </c>
      <c r="B188" s="57" t="s">
        <v>2525</v>
      </c>
    </row>
    <row r="189" spans="1:2">
      <c r="A189" s="57" t="s">
        <v>2938</v>
      </c>
      <c r="B189" s="57" t="s">
        <v>2506</v>
      </c>
    </row>
    <row r="190" spans="1:2">
      <c r="A190" s="57" t="s">
        <v>2922</v>
      </c>
      <c r="B190" s="57" t="s">
        <v>2487</v>
      </c>
    </row>
    <row r="191" spans="1:2">
      <c r="A191" s="57" t="s">
        <v>2908</v>
      </c>
      <c r="B191" s="57" t="s">
        <v>2472</v>
      </c>
    </row>
    <row r="192" spans="1:2">
      <c r="A192" s="57" t="s">
        <v>2895</v>
      </c>
      <c r="B192" s="57" t="s">
        <v>2456</v>
      </c>
    </row>
    <row r="193" spans="1:2">
      <c r="A193" s="57" t="s">
        <v>2880</v>
      </c>
      <c r="B193" s="57" t="s">
        <v>2441</v>
      </c>
    </row>
    <row r="194" spans="1:2">
      <c r="A194" s="57" t="s">
        <v>3263</v>
      </c>
      <c r="B194" s="57" t="s">
        <v>4538</v>
      </c>
    </row>
    <row r="195" spans="1:2">
      <c r="A195" s="57" t="s">
        <v>2867</v>
      </c>
      <c r="B195" s="57" t="s">
        <v>2428</v>
      </c>
    </row>
    <row r="196" spans="1:2">
      <c r="A196" s="57" t="s">
        <v>2856</v>
      </c>
      <c r="B196" s="57" t="s">
        <v>2416</v>
      </c>
    </row>
    <row r="197" spans="1:2">
      <c r="A197" s="57" t="s">
        <v>2848</v>
      </c>
      <c r="B197" s="57" t="s">
        <v>2405</v>
      </c>
    </row>
    <row r="198" spans="1:2">
      <c r="A198" s="57" t="s">
        <v>2838</v>
      </c>
      <c r="B198" s="57" t="s">
        <v>2394</v>
      </c>
    </row>
    <row r="199" spans="1:2">
      <c r="A199" s="57" t="s">
        <v>2991</v>
      </c>
      <c r="B199" s="57" t="s">
        <v>2564</v>
      </c>
    </row>
    <row r="200" spans="1:2">
      <c r="A200" s="57" t="s">
        <v>2972</v>
      </c>
      <c r="B200" s="57" t="s">
        <v>2544</v>
      </c>
    </row>
    <row r="201" spans="1:2">
      <c r="A201" s="57" t="s">
        <v>2954</v>
      </c>
      <c r="B201" s="57" t="s">
        <v>2524</v>
      </c>
    </row>
    <row r="202" spans="1:2">
      <c r="A202" s="57" t="s">
        <v>2921</v>
      </c>
      <c r="B202" s="57" t="s">
        <v>2505</v>
      </c>
    </row>
    <row r="203" spans="1:2">
      <c r="A203" s="57" t="s">
        <v>2921</v>
      </c>
      <c r="B203" s="57" t="s">
        <v>2486</v>
      </c>
    </row>
    <row r="204" spans="1:2">
      <c r="A204" s="57" t="s">
        <v>2907</v>
      </c>
      <c r="B204" s="57" t="s">
        <v>2471</v>
      </c>
    </row>
    <row r="205" spans="1:2">
      <c r="A205" s="57" t="s">
        <v>2894</v>
      </c>
      <c r="B205" s="57" t="s">
        <v>2455</v>
      </c>
    </row>
    <row r="206" spans="1:2">
      <c r="A206" s="57" t="s">
        <v>2879</v>
      </c>
      <c r="B206" s="57" t="s">
        <v>2440</v>
      </c>
    </row>
    <row r="207" spans="1:2">
      <c r="A207" s="57" t="s">
        <v>2866</v>
      </c>
      <c r="B207" s="57" t="s">
        <v>2427</v>
      </c>
    </row>
    <row r="208" spans="1:2">
      <c r="A208" s="57" t="s">
        <v>2855</v>
      </c>
      <c r="B208" s="57" t="s">
        <v>2415</v>
      </c>
    </row>
    <row r="209" spans="1:7">
      <c r="A209" s="57" t="s">
        <v>2847</v>
      </c>
      <c r="B209" s="57" t="s">
        <v>2404</v>
      </c>
    </row>
    <row r="210" spans="1:7">
      <c r="A210" s="57" t="s">
        <v>2837</v>
      </c>
      <c r="B210" s="57" t="s">
        <v>2393</v>
      </c>
    </row>
    <row r="211" spans="1:7">
      <c r="A211" s="57" t="s">
        <v>3361</v>
      </c>
      <c r="B211" s="57" t="s">
        <v>3360</v>
      </c>
    </row>
    <row r="212" spans="1:7">
      <c r="A212" s="57" t="s">
        <v>2990</v>
      </c>
      <c r="B212" s="57" t="s">
        <v>2563</v>
      </c>
    </row>
    <row r="213" spans="1:7">
      <c r="A213" s="57" t="s">
        <v>2971</v>
      </c>
      <c r="B213" s="57" t="s">
        <v>2543</v>
      </c>
    </row>
    <row r="214" spans="1:7">
      <c r="A214" s="57" t="s">
        <v>2953</v>
      </c>
      <c r="B214" s="57" t="s">
        <v>2523</v>
      </c>
      <c r="C214" s="57"/>
    </row>
    <row r="215" spans="1:7">
      <c r="A215" s="57" t="s">
        <v>2937</v>
      </c>
      <c r="B215" s="57" t="s">
        <v>2504</v>
      </c>
      <c r="C215" s="57"/>
    </row>
    <row r="216" spans="1:7">
      <c r="A216" s="57" t="s">
        <v>3539</v>
      </c>
      <c r="B216" s="57" t="s">
        <v>3539</v>
      </c>
      <c r="C216" s="57"/>
    </row>
    <row r="217" spans="1:7">
      <c r="A217" s="57" t="s">
        <v>2542</v>
      </c>
      <c r="B217" s="57" t="s">
        <v>2542</v>
      </c>
      <c r="C217" s="57"/>
    </row>
    <row r="218" spans="1:7">
      <c r="A218" s="57" t="s">
        <v>2989</v>
      </c>
      <c r="B218" s="57" t="s">
        <v>2562</v>
      </c>
      <c r="C218" s="57"/>
    </row>
    <row r="219" spans="1:7">
      <c r="A219" s="57" t="s">
        <v>2970</v>
      </c>
      <c r="B219" s="57" t="s">
        <v>2541</v>
      </c>
      <c r="C219" s="57"/>
    </row>
    <row r="220" spans="1:7">
      <c r="A220" s="57" t="s">
        <v>2952</v>
      </c>
      <c r="B220" s="57" t="s">
        <v>2522</v>
      </c>
      <c r="C220" s="57"/>
    </row>
    <row r="221" spans="1:7">
      <c r="A221" s="57" t="s">
        <v>2936</v>
      </c>
      <c r="B221" s="57" t="s">
        <v>2503</v>
      </c>
      <c r="C221" s="57"/>
      <c r="F221" s="57"/>
      <c r="G221" s="57"/>
    </row>
    <row r="222" spans="1:7">
      <c r="A222" s="57" t="s">
        <v>2920</v>
      </c>
      <c r="B222" s="57" t="s">
        <v>2485</v>
      </c>
      <c r="C222" s="57"/>
      <c r="F222" s="57"/>
      <c r="G222" s="57"/>
    </row>
    <row r="223" spans="1:7">
      <c r="A223" s="57" t="s">
        <v>2906</v>
      </c>
      <c r="B223" s="57" t="s">
        <v>2470</v>
      </c>
      <c r="C223" s="57"/>
      <c r="F223" s="57"/>
      <c r="G223" s="57"/>
    </row>
    <row r="224" spans="1:7">
      <c r="A224" s="57" t="s">
        <v>2893</v>
      </c>
      <c r="B224" s="57" t="s">
        <v>2454</v>
      </c>
      <c r="C224" s="57"/>
      <c r="F224" s="57"/>
      <c r="G224" s="57"/>
    </row>
    <row r="225" spans="1:7">
      <c r="A225" s="57" t="s">
        <v>2878</v>
      </c>
      <c r="B225" s="57" t="s">
        <v>2439</v>
      </c>
      <c r="C225" s="57"/>
      <c r="F225" s="57"/>
      <c r="G225" s="57"/>
    </row>
    <row r="226" spans="1:7">
      <c r="A226" s="57" t="s">
        <v>2865</v>
      </c>
      <c r="B226" s="57" t="s">
        <v>2426</v>
      </c>
      <c r="C226" s="57"/>
      <c r="F226" s="57"/>
      <c r="G226" s="57"/>
    </row>
    <row r="227" spans="1:7">
      <c r="A227" s="57" t="s">
        <v>2854</v>
      </c>
      <c r="B227" s="57" t="s">
        <v>2414</v>
      </c>
      <c r="C227" s="57"/>
      <c r="F227" s="57"/>
      <c r="G227" s="57"/>
    </row>
    <row r="228" spans="1:7">
      <c r="A228" s="57" t="s">
        <v>2846</v>
      </c>
      <c r="B228" s="57" t="s">
        <v>2403</v>
      </c>
      <c r="C228" s="57"/>
      <c r="F228" s="57"/>
      <c r="G228" s="57"/>
    </row>
    <row r="229" spans="1:7">
      <c r="A229" s="57" t="s">
        <v>2836</v>
      </c>
      <c r="B229" s="57" t="s">
        <v>2392</v>
      </c>
      <c r="C229" s="57"/>
      <c r="F229" s="57"/>
      <c r="G229" s="57"/>
    </row>
    <row r="230" spans="1:7">
      <c r="A230" s="57" t="s">
        <v>2828</v>
      </c>
      <c r="B230" s="57" t="s">
        <v>2383</v>
      </c>
    </row>
    <row r="231" spans="1:7">
      <c r="A231" s="57" t="s">
        <v>2821</v>
      </c>
      <c r="B231" s="57" t="s">
        <v>2374</v>
      </c>
    </row>
    <row r="232" spans="1:7">
      <c r="A232" s="57" t="s">
        <v>2815</v>
      </c>
      <c r="B232" s="57" t="s">
        <v>2365</v>
      </c>
    </row>
    <row r="233" spans="1:7">
      <c r="A233" s="57" t="s">
        <v>2808</v>
      </c>
      <c r="B233" s="57" t="s">
        <v>2359</v>
      </c>
    </row>
    <row r="234" spans="1:7">
      <c r="A234" s="57" t="s">
        <v>2802</v>
      </c>
      <c r="B234" s="57" t="s">
        <v>2353</v>
      </c>
    </row>
    <row r="235" spans="1:7">
      <c r="A235" s="57" t="s">
        <v>2796</v>
      </c>
      <c r="B235" s="57" t="s">
        <v>2347</v>
      </c>
    </row>
    <row r="236" spans="1:7">
      <c r="A236" s="57" t="s">
        <v>2988</v>
      </c>
      <c r="B236" s="57" t="s">
        <v>2561</v>
      </c>
    </row>
    <row r="237" spans="1:7">
      <c r="A237" s="57" t="s">
        <v>2969</v>
      </c>
      <c r="B237" s="57" t="s">
        <v>2540</v>
      </c>
    </row>
    <row r="238" spans="1:7">
      <c r="A238" s="57" t="s">
        <v>2951</v>
      </c>
      <c r="B238" s="57" t="s">
        <v>2521</v>
      </c>
    </row>
    <row r="239" spans="1:7">
      <c r="A239" s="57" t="s">
        <v>2935</v>
      </c>
      <c r="B239" s="57" t="s">
        <v>2502</v>
      </c>
    </row>
    <row r="240" spans="1:7">
      <c r="A240" s="57" t="s">
        <v>2919</v>
      </c>
      <c r="B240" s="57" t="s">
        <v>2484</v>
      </c>
    </row>
    <row r="241" spans="1:9">
      <c r="A241" s="57" t="s">
        <v>2905</v>
      </c>
      <c r="B241" s="57" t="s">
        <v>2469</v>
      </c>
    </row>
    <row r="242" spans="1:9">
      <c r="A242" s="57" t="s">
        <v>2892</v>
      </c>
      <c r="B242" s="57" t="s">
        <v>2453</v>
      </c>
    </row>
    <row r="243" spans="1:9">
      <c r="A243" s="57" t="s">
        <v>2877</v>
      </c>
      <c r="B243" s="57" t="s">
        <v>2438</v>
      </c>
    </row>
    <row r="244" spans="1:9">
      <c r="A244" s="57" t="s">
        <v>2864</v>
      </c>
      <c r="B244" s="57" t="s">
        <v>2425</v>
      </c>
    </row>
    <row r="245" spans="1:9">
      <c r="A245" s="151" t="s">
        <v>3007</v>
      </c>
      <c r="B245" s="151" t="s">
        <v>2602</v>
      </c>
    </row>
    <row r="246" spans="1:9">
      <c r="A246" s="151" t="s">
        <v>2891</v>
      </c>
      <c r="B246" s="151" t="s">
        <v>2451</v>
      </c>
    </row>
    <row r="247" spans="1:9">
      <c r="A247" s="151" t="s">
        <v>3551</v>
      </c>
      <c r="B247" s="151" t="s">
        <v>3550</v>
      </c>
    </row>
    <row r="248" spans="1:9">
      <c r="A248" s="151" t="s">
        <v>3008</v>
      </c>
      <c r="B248" s="151" t="s">
        <v>2603</v>
      </c>
      <c r="D248" s="151"/>
      <c r="E248" s="151"/>
    </row>
    <row r="249" spans="1:9">
      <c r="A249" s="151" t="s">
        <v>2790</v>
      </c>
      <c r="B249" s="151" t="s">
        <v>2340</v>
      </c>
      <c r="D249" s="151"/>
      <c r="E249" s="151"/>
    </row>
    <row r="250" spans="1:9">
      <c r="A250" s="151" t="s">
        <v>3554</v>
      </c>
      <c r="B250" s="151" t="s">
        <v>3083</v>
      </c>
      <c r="D250" s="151"/>
      <c r="E250" s="151"/>
      <c r="H250" s="151"/>
      <c r="I250" s="151"/>
    </row>
    <row r="251" spans="1:9">
      <c r="A251" s="151" t="s">
        <v>2739</v>
      </c>
      <c r="B251" s="151" t="s">
        <v>2291</v>
      </c>
      <c r="D251" s="151"/>
      <c r="E251" s="151"/>
      <c r="H251" s="151"/>
      <c r="I251" s="151"/>
    </row>
    <row r="252" spans="1:9">
      <c r="A252" s="151" t="s">
        <v>3085</v>
      </c>
      <c r="B252" s="151" t="s">
        <v>3084</v>
      </c>
      <c r="D252" s="151"/>
      <c r="E252" s="151"/>
      <c r="H252" s="151"/>
      <c r="I252" s="151"/>
    </row>
    <row r="253" spans="1:9">
      <c r="A253" s="151" t="s">
        <v>3087</v>
      </c>
      <c r="B253" s="151" t="s">
        <v>3086</v>
      </c>
      <c r="D253" s="151"/>
      <c r="E253" s="151"/>
      <c r="H253" s="151"/>
      <c r="I253" s="151"/>
    </row>
    <row r="254" spans="1:9">
      <c r="A254" s="151" t="s">
        <v>3553</v>
      </c>
      <c r="B254" s="151" t="s">
        <v>3552</v>
      </c>
      <c r="D254" s="151"/>
      <c r="E254" s="151"/>
      <c r="H254" s="151"/>
      <c r="I254" s="151"/>
    </row>
    <row r="255" spans="1:9">
      <c r="A255" s="151" t="s">
        <v>3006</v>
      </c>
      <c r="B255" s="151" t="s">
        <v>2604</v>
      </c>
      <c r="D255" s="151"/>
      <c r="E255" s="151"/>
      <c r="H255" s="151"/>
      <c r="I255" s="151"/>
    </row>
    <row r="256" spans="1:9">
      <c r="A256" s="151" t="s">
        <v>2704</v>
      </c>
      <c r="B256" s="151" t="s">
        <v>2274</v>
      </c>
      <c r="D256" s="151"/>
      <c r="E256" s="151"/>
      <c r="H256" s="151"/>
      <c r="I256" s="151"/>
    </row>
    <row r="257" spans="1:9">
      <c r="A257" s="151" t="s">
        <v>3009</v>
      </c>
      <c r="B257" s="151" t="s">
        <v>2605</v>
      </c>
      <c r="D257" s="151"/>
      <c r="E257" s="151"/>
      <c r="H257" s="151"/>
      <c r="I257" s="151"/>
    </row>
    <row r="258" spans="1:9">
      <c r="A258" s="151" t="s">
        <v>3010</v>
      </c>
      <c r="B258" s="151" t="s">
        <v>2606</v>
      </c>
      <c r="D258" s="151"/>
      <c r="E258" s="151"/>
      <c r="H258" s="151"/>
      <c r="I258" s="151"/>
    </row>
    <row r="259" spans="1:9">
      <c r="A259" s="151" t="s">
        <v>2685</v>
      </c>
      <c r="B259" s="151" t="s">
        <v>2267</v>
      </c>
      <c r="D259" s="151"/>
      <c r="E259" s="151"/>
      <c r="H259" s="151"/>
      <c r="I259" s="151"/>
    </row>
    <row r="260" spans="1:9">
      <c r="A260" s="151" t="s">
        <v>3007</v>
      </c>
      <c r="B260" s="151" t="s">
        <v>2602</v>
      </c>
      <c r="D260" s="151"/>
      <c r="E260" s="151"/>
      <c r="H260" s="171"/>
      <c r="I260" s="171"/>
    </row>
    <row r="261" spans="1:9">
      <c r="A261" s="159" t="s">
        <v>2987</v>
      </c>
      <c r="B261" s="159" t="s">
        <v>2559</v>
      </c>
      <c r="D261" s="151"/>
      <c r="E261" s="151"/>
      <c r="H261" s="151"/>
      <c r="I261" s="151"/>
    </row>
    <row r="262" spans="1:9">
      <c r="A262" s="159" t="s">
        <v>2968</v>
      </c>
      <c r="B262" s="159" t="s">
        <v>2538</v>
      </c>
      <c r="D262" s="160"/>
      <c r="E262" s="151"/>
      <c r="H262" s="151"/>
      <c r="I262" s="151"/>
    </row>
    <row r="263" spans="1:9">
      <c r="A263" s="159" t="s">
        <v>2950</v>
      </c>
      <c r="B263" s="159" t="s">
        <v>2519</v>
      </c>
      <c r="D263" s="57"/>
      <c r="E263" s="151"/>
      <c r="H263" s="160"/>
      <c r="I263" s="151"/>
    </row>
    <row r="264" spans="1:9">
      <c r="A264" s="159" t="s">
        <v>2933</v>
      </c>
      <c r="B264" s="159" t="s">
        <v>2499</v>
      </c>
      <c r="D264" s="151"/>
      <c r="E264" s="151"/>
      <c r="H264" s="57"/>
      <c r="I264" s="151"/>
    </row>
    <row r="265" spans="1:9">
      <c r="A265" s="159" t="s">
        <v>2918</v>
      </c>
      <c r="B265" s="159" t="s">
        <v>2482</v>
      </c>
      <c r="D265" s="151"/>
      <c r="E265" s="151"/>
      <c r="H265" s="151"/>
      <c r="I265" s="151"/>
    </row>
    <row r="266" spans="1:9">
      <c r="A266" s="159" t="s">
        <v>2904</v>
      </c>
      <c r="B266" s="159" t="s">
        <v>2467</v>
      </c>
      <c r="D266" s="151"/>
      <c r="E266" s="151"/>
      <c r="H266" s="151"/>
      <c r="I266" s="151"/>
    </row>
    <row r="267" spans="1:9">
      <c r="A267" s="151" t="s">
        <v>2891</v>
      </c>
      <c r="B267" s="151" t="s">
        <v>2451</v>
      </c>
      <c r="D267" s="151"/>
      <c r="E267" s="151"/>
      <c r="H267" s="151"/>
      <c r="I267" s="151"/>
    </row>
    <row r="268" spans="1:9">
      <c r="A268" s="159" t="s">
        <v>2876</v>
      </c>
      <c r="B268" s="159" t="s">
        <v>2436</v>
      </c>
      <c r="D268" s="151"/>
      <c r="E268" s="151"/>
      <c r="H268" s="151"/>
      <c r="I268" s="151"/>
    </row>
    <row r="269" spans="1:9">
      <c r="A269" s="159" t="s">
        <v>2863</v>
      </c>
      <c r="B269" s="159" t="s">
        <v>2423</v>
      </c>
      <c r="D269" s="151"/>
      <c r="E269" s="151"/>
      <c r="H269" s="151"/>
      <c r="I269" s="151"/>
    </row>
    <row r="270" spans="1:9">
      <c r="A270" s="159" t="s">
        <v>2853</v>
      </c>
      <c r="B270" s="159" t="s">
        <v>2412</v>
      </c>
      <c r="D270" s="151"/>
      <c r="E270" s="151"/>
      <c r="H270" s="151"/>
      <c r="I270" s="151"/>
    </row>
    <row r="271" spans="1:9">
      <c r="A271" s="159" t="s">
        <v>2845</v>
      </c>
      <c r="B271" s="159" t="s">
        <v>2401</v>
      </c>
      <c r="D271" s="151"/>
      <c r="E271" s="151"/>
      <c r="H271" s="151"/>
      <c r="I271" s="151"/>
    </row>
    <row r="272" spans="1:9">
      <c r="A272" s="159" t="s">
        <v>2835</v>
      </c>
      <c r="B272" s="159" t="s">
        <v>2390</v>
      </c>
      <c r="D272" s="151"/>
      <c r="E272" s="151"/>
      <c r="H272" s="151"/>
      <c r="I272" s="151"/>
    </row>
    <row r="273" spans="1:9">
      <c r="A273" s="159" t="s">
        <v>2827</v>
      </c>
      <c r="B273" s="159" t="s">
        <v>2381</v>
      </c>
      <c r="D273" s="151"/>
      <c r="E273" s="151"/>
      <c r="H273" s="151"/>
      <c r="I273" s="151"/>
    </row>
    <row r="274" spans="1:9">
      <c r="A274" s="159" t="s">
        <v>2820</v>
      </c>
      <c r="B274" s="159" t="s">
        <v>2372</v>
      </c>
      <c r="D274" s="151"/>
      <c r="E274" s="151"/>
      <c r="H274" s="151"/>
      <c r="I274" s="151"/>
    </row>
    <row r="275" spans="1:9">
      <c r="A275" s="151" t="s">
        <v>3551</v>
      </c>
      <c r="B275" s="151" t="s">
        <v>3550</v>
      </c>
      <c r="D275" s="151"/>
      <c r="E275" s="151"/>
      <c r="H275" s="151"/>
      <c r="I275" s="151"/>
    </row>
    <row r="276" spans="1:9">
      <c r="A276" s="151" t="s">
        <v>3008</v>
      </c>
      <c r="B276" s="151" t="s">
        <v>2603</v>
      </c>
      <c r="D276" s="151"/>
      <c r="E276" s="151"/>
      <c r="H276" s="151"/>
      <c r="I276" s="151"/>
    </row>
    <row r="277" spans="1:9">
      <c r="A277" s="159" t="s">
        <v>2352</v>
      </c>
      <c r="B277" s="159" t="s">
        <v>2352</v>
      </c>
      <c r="D277" s="151"/>
      <c r="E277" s="151"/>
      <c r="H277" s="151"/>
      <c r="I277" s="151"/>
    </row>
    <row r="278" spans="1:9">
      <c r="A278" s="159" t="s">
        <v>3088</v>
      </c>
      <c r="B278" s="159" t="s">
        <v>3088</v>
      </c>
      <c r="D278" s="151"/>
      <c r="E278" s="151"/>
      <c r="H278" s="151"/>
      <c r="I278" s="151"/>
    </row>
    <row r="279" spans="1:9">
      <c r="A279" s="159" t="s">
        <v>2795</v>
      </c>
      <c r="B279" s="159" t="s">
        <v>2346</v>
      </c>
      <c r="D279" s="151"/>
      <c r="E279" s="151"/>
      <c r="H279" s="151"/>
      <c r="I279" s="151"/>
    </row>
    <row r="280" spans="1:9">
      <c r="A280" s="159" t="s">
        <v>2792</v>
      </c>
      <c r="B280" s="159" t="s">
        <v>2343</v>
      </c>
      <c r="D280" s="151"/>
      <c r="E280" s="151"/>
      <c r="H280" s="151"/>
      <c r="I280" s="151"/>
    </row>
    <row r="281" spans="1:9">
      <c r="A281" s="151" t="s">
        <v>2790</v>
      </c>
      <c r="B281" s="151" t="s">
        <v>2340</v>
      </c>
      <c r="D281" s="151"/>
      <c r="E281" s="151"/>
      <c r="H281" s="151"/>
      <c r="I281" s="151"/>
    </row>
    <row r="282" spans="1:9">
      <c r="A282" s="159" t="s">
        <v>2786</v>
      </c>
      <c r="B282" s="159" t="s">
        <v>2337</v>
      </c>
      <c r="D282" s="151"/>
      <c r="E282" s="151"/>
      <c r="F282" s="160"/>
      <c r="G282" s="160"/>
      <c r="H282" s="151"/>
      <c r="I282" s="151"/>
    </row>
    <row r="283" spans="1:9">
      <c r="A283" s="159" t="s">
        <v>2783</v>
      </c>
      <c r="B283" s="159" t="s">
        <v>2335</v>
      </c>
      <c r="D283" s="151"/>
      <c r="E283" s="151"/>
      <c r="F283" s="160"/>
      <c r="G283" s="160"/>
      <c r="H283" s="151"/>
      <c r="I283" s="151"/>
    </row>
    <row r="284" spans="1:9">
      <c r="A284" s="159" t="s">
        <v>2333</v>
      </c>
      <c r="B284" s="159" t="s">
        <v>2333</v>
      </c>
      <c r="D284" s="151"/>
      <c r="E284" s="151"/>
      <c r="F284" s="160"/>
      <c r="G284" s="160"/>
      <c r="H284" s="151"/>
      <c r="I284" s="151"/>
    </row>
    <row r="285" spans="1:9">
      <c r="A285" s="159" t="s">
        <v>2779</v>
      </c>
      <c r="B285" s="159" t="s">
        <v>2331</v>
      </c>
      <c r="D285" s="151"/>
      <c r="E285" s="151"/>
      <c r="F285" s="160"/>
      <c r="G285" s="160"/>
      <c r="H285" s="151"/>
      <c r="I285" s="151"/>
    </row>
    <row r="286" spans="1:9">
      <c r="A286" s="159" t="s">
        <v>2776</v>
      </c>
      <c r="B286" s="159" t="s">
        <v>2329</v>
      </c>
      <c r="D286" s="151"/>
      <c r="E286" s="151"/>
      <c r="F286" s="151"/>
      <c r="G286" s="151"/>
      <c r="H286" s="151"/>
      <c r="I286" s="151"/>
    </row>
    <row r="287" spans="1:9">
      <c r="A287" s="159" t="s">
        <v>2773</v>
      </c>
      <c r="B287" s="159" t="s">
        <v>2327</v>
      </c>
      <c r="D287" s="151"/>
      <c r="E287" s="151"/>
      <c r="F287" s="160"/>
      <c r="G287" s="160"/>
      <c r="H287" s="151"/>
      <c r="I287" s="151"/>
    </row>
    <row r="288" spans="1:9">
      <c r="A288" s="159" t="s">
        <v>2772</v>
      </c>
      <c r="B288" s="159" t="s">
        <v>2325</v>
      </c>
      <c r="D288" s="151"/>
      <c r="E288" s="151"/>
      <c r="F288" s="160"/>
      <c r="G288" s="160"/>
      <c r="H288" s="151"/>
      <c r="I288" s="151"/>
    </row>
    <row r="289" spans="1:9">
      <c r="A289" s="159" t="s">
        <v>2770</v>
      </c>
      <c r="B289" s="159" t="s">
        <v>2323</v>
      </c>
      <c r="D289" s="151"/>
      <c r="E289" s="151"/>
      <c r="F289" s="160"/>
      <c r="G289" s="160"/>
      <c r="H289" s="151"/>
      <c r="I289" s="151"/>
    </row>
    <row r="290" spans="1:9">
      <c r="A290" s="159" t="s">
        <v>2768</v>
      </c>
      <c r="B290" s="159" t="s">
        <v>2321</v>
      </c>
      <c r="D290" s="151"/>
      <c r="E290" s="151"/>
      <c r="F290" s="160"/>
      <c r="G290" s="160"/>
      <c r="H290" s="151"/>
      <c r="I290" s="151"/>
    </row>
    <row r="291" spans="1:9">
      <c r="A291" s="159" t="s">
        <v>2767</v>
      </c>
      <c r="B291" s="159" t="s">
        <v>2319</v>
      </c>
      <c r="D291" s="151"/>
      <c r="E291" s="151"/>
      <c r="F291" s="160"/>
      <c r="G291" s="160"/>
      <c r="H291" s="151"/>
      <c r="I291" s="151"/>
    </row>
    <row r="292" spans="1:9">
      <c r="A292" s="159" t="s">
        <v>2764</v>
      </c>
      <c r="B292" s="159" t="s">
        <v>2317</v>
      </c>
      <c r="D292" s="151"/>
      <c r="E292" s="151"/>
      <c r="F292" s="160"/>
      <c r="G292" s="160"/>
      <c r="H292" s="151"/>
      <c r="I292" s="151"/>
    </row>
    <row r="293" spans="1:9">
      <c r="A293" s="159" t="s">
        <v>2763</v>
      </c>
      <c r="B293" s="159" t="s">
        <v>2315</v>
      </c>
      <c r="D293" s="151"/>
      <c r="E293" s="151"/>
      <c r="F293" s="160"/>
      <c r="G293" s="160"/>
      <c r="H293" s="151"/>
      <c r="I293" s="151"/>
    </row>
    <row r="294" spans="1:9">
      <c r="A294" s="159" t="s">
        <v>2313</v>
      </c>
      <c r="B294" s="159" t="s">
        <v>2313</v>
      </c>
      <c r="D294" s="151"/>
      <c r="E294" s="151"/>
      <c r="F294" s="160"/>
      <c r="G294" s="160"/>
      <c r="H294" s="151"/>
      <c r="I294" s="151"/>
    </row>
    <row r="295" spans="1:9">
      <c r="A295" s="159" t="s">
        <v>2760</v>
      </c>
      <c r="B295" s="159" t="s">
        <v>2311</v>
      </c>
      <c r="D295" s="151"/>
      <c r="E295" s="151"/>
      <c r="F295" s="160"/>
      <c r="G295" s="160"/>
      <c r="H295" s="151"/>
      <c r="I295" s="151"/>
    </row>
    <row r="296" spans="1:9">
      <c r="A296" s="159" t="s">
        <v>2758</v>
      </c>
      <c r="B296" s="159" t="s">
        <v>2309</v>
      </c>
      <c r="D296" s="151"/>
      <c r="E296" s="151"/>
      <c r="F296" s="160"/>
      <c r="G296" s="160"/>
      <c r="H296" s="151"/>
      <c r="I296" s="151"/>
    </row>
    <row r="297" spans="1:9">
      <c r="A297" s="159" t="s">
        <v>2756</v>
      </c>
      <c r="B297" s="159" t="s">
        <v>2307</v>
      </c>
      <c r="D297" s="151"/>
      <c r="E297" s="151"/>
      <c r="F297" s="160"/>
      <c r="G297" s="160"/>
      <c r="H297" s="151"/>
      <c r="I297" s="151"/>
    </row>
    <row r="298" spans="1:9">
      <c r="A298" s="159" t="s">
        <v>2755</v>
      </c>
      <c r="B298" s="159" t="s">
        <v>2305</v>
      </c>
      <c r="D298" s="151"/>
      <c r="E298" s="151"/>
      <c r="F298" s="57"/>
      <c r="G298" s="57"/>
      <c r="H298" s="151"/>
      <c r="I298" s="151"/>
    </row>
    <row r="299" spans="1:9">
      <c r="A299" s="159" t="s">
        <v>2752</v>
      </c>
      <c r="B299" s="159" t="s">
        <v>2303</v>
      </c>
      <c r="D299" s="151"/>
      <c r="E299" s="151"/>
      <c r="F299" s="160"/>
      <c r="G299" s="160"/>
      <c r="H299" s="151"/>
      <c r="I299" s="151"/>
    </row>
    <row r="300" spans="1:9">
      <c r="A300" s="159" t="s">
        <v>2750</v>
      </c>
      <c r="B300" s="159" t="s">
        <v>2301</v>
      </c>
      <c r="D300" s="151"/>
      <c r="E300" s="151"/>
      <c r="F300" s="151"/>
      <c r="G300" s="151"/>
      <c r="H300" s="151"/>
      <c r="I300" s="151"/>
    </row>
    <row r="301" spans="1:9">
      <c r="A301" s="159" t="s">
        <v>2748</v>
      </c>
      <c r="B301" s="159" t="s">
        <v>2299</v>
      </c>
      <c r="D301" s="151"/>
      <c r="E301" s="151"/>
      <c r="F301" s="151"/>
      <c r="G301" s="151"/>
      <c r="H301" s="151"/>
      <c r="I301" s="151"/>
    </row>
    <row r="302" spans="1:9">
      <c r="A302" s="159" t="s">
        <v>2747</v>
      </c>
      <c r="B302" s="159" t="s">
        <v>2297</v>
      </c>
      <c r="D302" s="151"/>
      <c r="E302" s="151"/>
      <c r="F302" s="160"/>
      <c r="G302" s="160"/>
      <c r="H302" s="151"/>
      <c r="I302" s="151"/>
    </row>
    <row r="303" spans="1:9">
      <c r="A303" s="159" t="s">
        <v>2744</v>
      </c>
      <c r="B303" s="159" t="s">
        <v>2295</v>
      </c>
      <c r="D303" s="151"/>
      <c r="E303" s="151"/>
      <c r="F303" s="160"/>
      <c r="G303" s="160"/>
      <c r="H303" s="151"/>
      <c r="I303" s="151"/>
    </row>
    <row r="304" spans="1:9">
      <c r="A304" s="159" t="s">
        <v>2742</v>
      </c>
      <c r="B304" s="159" t="s">
        <v>2293</v>
      </c>
      <c r="D304" s="151"/>
      <c r="E304" s="151"/>
      <c r="F304" s="151"/>
      <c r="G304" s="151"/>
      <c r="H304" s="151"/>
      <c r="I304" s="151"/>
    </row>
    <row r="305" spans="1:11">
      <c r="A305" s="151" t="s">
        <v>2739</v>
      </c>
      <c r="B305" s="151" t="s">
        <v>2291</v>
      </c>
      <c r="D305" s="151"/>
      <c r="E305" s="151"/>
      <c r="F305" s="160"/>
      <c r="G305" s="160"/>
      <c r="H305" s="151"/>
      <c r="I305" s="151"/>
    </row>
    <row r="306" spans="1:11">
      <c r="A306" s="159" t="s">
        <v>2736</v>
      </c>
      <c r="B306" s="159" t="s">
        <v>2289</v>
      </c>
      <c r="D306" s="151"/>
      <c r="E306" s="151"/>
      <c r="F306" s="160"/>
      <c r="G306" s="160"/>
      <c r="H306" s="151"/>
      <c r="I306" s="151"/>
    </row>
    <row r="307" spans="1:11">
      <c r="A307" s="159" t="s">
        <v>2734</v>
      </c>
      <c r="B307" s="159" t="s">
        <v>2288</v>
      </c>
      <c r="D307" s="151"/>
      <c r="E307" s="151"/>
      <c r="F307" s="160"/>
      <c r="G307" s="160"/>
      <c r="H307" s="151"/>
      <c r="I307" s="151"/>
    </row>
    <row r="308" spans="1:11">
      <c r="A308" s="159" t="s">
        <v>2733</v>
      </c>
      <c r="B308" s="159" t="s">
        <v>2287</v>
      </c>
      <c r="D308" s="151"/>
      <c r="E308" s="151"/>
      <c r="F308" s="151"/>
      <c r="G308" s="151"/>
      <c r="H308" s="151"/>
      <c r="I308" s="151"/>
    </row>
    <row r="309" spans="1:11">
      <c r="A309" s="159" t="s">
        <v>2731</v>
      </c>
      <c r="B309" s="159" t="s">
        <v>2286</v>
      </c>
      <c r="D309" s="151"/>
      <c r="E309" s="151"/>
      <c r="F309" s="160"/>
      <c r="G309" s="160"/>
      <c r="H309" s="151"/>
      <c r="I309" s="151"/>
      <c r="J309" s="160"/>
      <c r="K309" s="160"/>
    </row>
    <row r="310" spans="1:11">
      <c r="A310" s="159" t="s">
        <v>2729</v>
      </c>
      <c r="B310" s="159" t="s">
        <v>2285</v>
      </c>
      <c r="D310" s="151"/>
      <c r="E310" s="151"/>
      <c r="F310" s="160"/>
      <c r="G310" s="160"/>
      <c r="H310" s="151"/>
      <c r="I310" s="151"/>
      <c r="J310" s="160"/>
      <c r="K310" s="160"/>
    </row>
    <row r="311" spans="1:11">
      <c r="A311" s="159" t="s">
        <v>2727</v>
      </c>
      <c r="B311" s="159" t="s">
        <v>2284</v>
      </c>
      <c r="D311" s="151"/>
      <c r="E311" s="151"/>
      <c r="F311" s="151"/>
      <c r="G311" s="151"/>
      <c r="H311" s="151"/>
      <c r="I311" s="151"/>
      <c r="J311" s="160"/>
      <c r="K311" s="160"/>
    </row>
    <row r="312" spans="1:11">
      <c r="A312" s="159" t="s">
        <v>2724</v>
      </c>
      <c r="B312" s="159" t="s">
        <v>2283</v>
      </c>
      <c r="D312" s="151"/>
      <c r="E312" s="151"/>
      <c r="F312" s="151"/>
      <c r="G312" s="151"/>
      <c r="H312" s="151"/>
      <c r="I312" s="151"/>
      <c r="J312" s="160"/>
      <c r="K312" s="160"/>
    </row>
    <row r="313" spans="1:11">
      <c r="A313" s="159" t="s">
        <v>2723</v>
      </c>
      <c r="B313" s="159" t="s">
        <v>2282</v>
      </c>
      <c r="D313" s="151"/>
      <c r="E313" s="151"/>
      <c r="F313" s="160"/>
      <c r="G313" s="160"/>
      <c r="H313" s="151"/>
      <c r="I313" s="151"/>
      <c r="J313" s="57"/>
      <c r="K313" s="57"/>
    </row>
    <row r="314" spans="1:11">
      <c r="A314" s="159" t="s">
        <v>2722</v>
      </c>
      <c r="B314" s="159" t="s">
        <v>2281</v>
      </c>
      <c r="D314" s="151"/>
      <c r="E314" s="151"/>
      <c r="F314" s="160"/>
      <c r="G314" s="160"/>
      <c r="H314" s="151"/>
      <c r="I314" s="151"/>
      <c r="J314" s="160"/>
      <c r="K314" s="160"/>
    </row>
    <row r="315" spans="1:11">
      <c r="A315" s="159" t="s">
        <v>2720</v>
      </c>
      <c r="B315" s="159" t="s">
        <v>2280</v>
      </c>
      <c r="D315" s="151"/>
      <c r="E315" s="151"/>
      <c r="F315" s="160"/>
      <c r="G315" s="160"/>
      <c r="H315" s="151"/>
      <c r="I315" s="151"/>
      <c r="J315" s="151"/>
      <c r="K315" s="151"/>
    </row>
    <row r="316" spans="1:11">
      <c r="A316" s="159" t="s">
        <v>2717</v>
      </c>
      <c r="B316" s="159" t="s">
        <v>2279</v>
      </c>
      <c r="D316" s="151"/>
      <c r="E316" s="151"/>
      <c r="F316" s="160"/>
      <c r="G316" s="160"/>
      <c r="H316" s="151"/>
      <c r="I316" s="151"/>
      <c r="J316" s="151"/>
      <c r="K316" s="151"/>
    </row>
    <row r="317" spans="1:11">
      <c r="A317" s="163" t="s">
        <v>2714</v>
      </c>
      <c r="B317" s="163" t="s">
        <v>2278</v>
      </c>
      <c r="D317" s="151"/>
      <c r="E317" s="151"/>
      <c r="F317" s="160"/>
      <c r="G317" s="160"/>
      <c r="H317" s="151"/>
      <c r="I317" s="151"/>
      <c r="J317" s="151"/>
      <c r="K317" s="151"/>
    </row>
    <row r="318" spans="1:11">
      <c r="A318" s="159" t="s">
        <v>2711</v>
      </c>
      <c r="B318" s="159" t="s">
        <v>2277</v>
      </c>
      <c r="D318" s="151"/>
      <c r="E318" s="151"/>
      <c r="F318" s="160"/>
      <c r="G318" s="160"/>
      <c r="H318" s="151"/>
      <c r="I318" s="151"/>
      <c r="J318" s="151"/>
      <c r="K318" s="151"/>
    </row>
    <row r="319" spans="1:11">
      <c r="A319" s="151" t="s">
        <v>3553</v>
      </c>
      <c r="B319" s="151" t="s">
        <v>3552</v>
      </c>
      <c r="D319" s="151"/>
      <c r="E319" s="151"/>
      <c r="F319" s="151"/>
      <c r="G319" s="151"/>
      <c r="H319" s="151"/>
      <c r="I319" s="151"/>
      <c r="J319" s="160"/>
      <c r="K319" s="160"/>
    </row>
    <row r="320" spans="1:11">
      <c r="A320" s="151" t="s">
        <v>3006</v>
      </c>
      <c r="B320" s="151" t="s">
        <v>2604</v>
      </c>
      <c r="D320" s="151"/>
      <c r="E320" s="151"/>
      <c r="F320" s="57"/>
      <c r="G320" s="57"/>
      <c r="H320" s="151"/>
      <c r="I320" s="151"/>
      <c r="J320" s="57"/>
      <c r="K320" s="57"/>
    </row>
    <row r="321" spans="1:11">
      <c r="A321" s="159" t="s">
        <v>2706</v>
      </c>
      <c r="B321" s="159" t="s">
        <v>2276</v>
      </c>
      <c r="D321" s="151"/>
      <c r="E321" s="151"/>
      <c r="F321" s="151"/>
      <c r="G321" s="151"/>
      <c r="H321" s="151"/>
      <c r="I321" s="151"/>
      <c r="J321" s="160"/>
      <c r="K321" s="160"/>
    </row>
    <row r="322" spans="1:11">
      <c r="A322" s="159" t="s">
        <v>2275</v>
      </c>
      <c r="B322" s="159" t="s">
        <v>2275</v>
      </c>
      <c r="D322" s="151"/>
      <c r="E322" s="151"/>
      <c r="F322" s="151"/>
      <c r="G322" s="151"/>
      <c r="H322" s="151"/>
      <c r="I322" s="151"/>
      <c r="J322" s="160"/>
      <c r="K322" s="160"/>
    </row>
    <row r="323" spans="1:11">
      <c r="A323" s="151" t="s">
        <v>2704</v>
      </c>
      <c r="B323" s="151" t="s">
        <v>2274</v>
      </c>
      <c r="D323" s="151"/>
      <c r="E323" s="151"/>
      <c r="F323" s="151"/>
      <c r="G323" s="151"/>
      <c r="H323" s="151"/>
      <c r="I323" s="151"/>
      <c r="J323" s="151"/>
      <c r="K323" s="151"/>
    </row>
    <row r="324" spans="1:11">
      <c r="A324" s="151" t="s">
        <v>3009</v>
      </c>
      <c r="B324" s="151" t="s">
        <v>2605</v>
      </c>
      <c r="D324" s="151"/>
      <c r="E324" s="151"/>
      <c r="F324" s="151"/>
      <c r="G324" s="151"/>
      <c r="H324" s="151"/>
      <c r="I324" s="151"/>
      <c r="J324" s="160"/>
      <c r="K324" s="160"/>
    </row>
    <row r="325" spans="1:11">
      <c r="A325" s="159" t="s">
        <v>3112</v>
      </c>
      <c r="B325" s="159" t="s">
        <v>3112</v>
      </c>
      <c r="D325" s="151"/>
      <c r="E325" s="151"/>
      <c r="F325" s="151"/>
      <c r="G325" s="151"/>
      <c r="H325" s="151"/>
      <c r="I325" s="151"/>
      <c r="J325" s="172"/>
      <c r="K325" s="172"/>
    </row>
    <row r="326" spans="1:11">
      <c r="A326" s="159" t="s">
        <v>2702</v>
      </c>
      <c r="B326" s="159" t="s">
        <v>2273</v>
      </c>
      <c r="D326" s="151"/>
      <c r="E326" s="151"/>
      <c r="F326" s="151"/>
      <c r="G326" s="151"/>
      <c r="H326" s="151"/>
      <c r="I326" s="151"/>
      <c r="J326" s="171"/>
      <c r="K326" s="171"/>
    </row>
    <row r="327" spans="1:11">
      <c r="A327" s="159" t="s">
        <v>2699</v>
      </c>
      <c r="B327" s="159" t="s">
        <v>2272</v>
      </c>
      <c r="D327" s="151"/>
      <c r="E327" s="151"/>
      <c r="F327" s="151"/>
      <c r="G327" s="151"/>
      <c r="H327" s="151"/>
      <c r="I327" s="151"/>
      <c r="J327" s="151"/>
      <c r="K327" s="151"/>
    </row>
    <row r="328" spans="1:11">
      <c r="A328" s="159" t="s">
        <v>2697</v>
      </c>
      <c r="B328" s="159" t="s">
        <v>2271</v>
      </c>
      <c r="D328" s="151"/>
      <c r="E328" s="151"/>
      <c r="F328" s="151"/>
      <c r="G328" s="151"/>
      <c r="H328" s="151"/>
      <c r="I328" s="151"/>
      <c r="J328" s="160"/>
      <c r="K328" s="160"/>
    </row>
    <row r="329" spans="1:11">
      <c r="A329" s="159" t="s">
        <v>2694</v>
      </c>
      <c r="B329" s="159" t="s">
        <v>2270</v>
      </c>
      <c r="D329" s="151"/>
      <c r="E329" s="151"/>
      <c r="F329" s="151"/>
      <c r="G329" s="151"/>
      <c r="H329" s="151"/>
      <c r="I329" s="151"/>
      <c r="J329" s="160"/>
      <c r="K329" s="160"/>
    </row>
    <row r="330" spans="1:11">
      <c r="A330" s="151" t="s">
        <v>3010</v>
      </c>
      <c r="B330" s="151" t="s">
        <v>2606</v>
      </c>
      <c r="D330" s="151"/>
      <c r="E330" s="151"/>
      <c r="F330" s="151"/>
      <c r="G330" s="151"/>
      <c r="H330" s="151"/>
      <c r="I330" s="151"/>
      <c r="J330" s="160"/>
      <c r="K330" s="160"/>
    </row>
    <row r="331" spans="1:11">
      <c r="A331" s="159" t="s">
        <v>3114</v>
      </c>
      <c r="B331" s="159" t="s">
        <v>3113</v>
      </c>
      <c r="D331" s="151"/>
      <c r="E331" s="151"/>
      <c r="F331" s="151"/>
      <c r="G331" s="151"/>
      <c r="H331" s="151"/>
      <c r="I331" s="151"/>
      <c r="J331" s="160"/>
      <c r="K331" s="160"/>
    </row>
    <row r="332" spans="1:11">
      <c r="A332" s="159" t="s">
        <v>2693</v>
      </c>
      <c r="B332" s="159" t="s">
        <v>2269</v>
      </c>
      <c r="D332" s="151"/>
      <c r="E332" s="151"/>
      <c r="F332" s="151"/>
      <c r="G332" s="151"/>
      <c r="H332" s="151"/>
      <c r="I332" s="151"/>
      <c r="J332" s="160"/>
      <c r="K332" s="160"/>
    </row>
    <row r="333" spans="1:11">
      <c r="A333" s="159" t="s">
        <v>2690</v>
      </c>
      <c r="B333" s="159" t="s">
        <v>2268</v>
      </c>
      <c r="D333" s="151"/>
      <c r="E333" s="151"/>
      <c r="F333" s="151"/>
      <c r="G333" s="151"/>
      <c r="H333" s="151"/>
      <c r="I333" s="151"/>
      <c r="J333" s="160"/>
      <c r="K333" s="160"/>
    </row>
    <row r="334" spans="1:11">
      <c r="A334" s="166" t="s">
        <v>3119</v>
      </c>
      <c r="B334" s="166" t="s">
        <v>3119</v>
      </c>
      <c r="D334" s="151"/>
      <c r="E334" s="151"/>
      <c r="F334" s="151"/>
      <c r="G334" s="151"/>
      <c r="H334" s="151"/>
      <c r="I334" s="151"/>
      <c r="J334" s="151"/>
      <c r="K334" s="151"/>
    </row>
    <row r="335" spans="1:11">
      <c r="A335" s="151" t="s">
        <v>2685</v>
      </c>
      <c r="B335" s="151" t="s">
        <v>2267</v>
      </c>
      <c r="D335" s="151"/>
      <c r="E335" s="151"/>
      <c r="F335" s="151"/>
      <c r="G335" s="151"/>
      <c r="H335" s="151"/>
      <c r="I335" s="151"/>
      <c r="J335" s="151"/>
      <c r="K335" s="151"/>
    </row>
    <row r="336" spans="1:11">
      <c r="A336" s="159" t="s">
        <v>3116</v>
      </c>
      <c r="B336" s="159" t="s">
        <v>3115</v>
      </c>
      <c r="D336" s="151"/>
      <c r="E336" s="151"/>
      <c r="F336" s="151"/>
      <c r="G336" s="151"/>
      <c r="H336" s="151"/>
      <c r="I336" s="151"/>
      <c r="J336" s="151"/>
      <c r="K336" s="151"/>
    </row>
    <row r="337" spans="1:11">
      <c r="A337" s="159" t="s">
        <v>2682</v>
      </c>
      <c r="B337" s="159" t="s">
        <v>2266</v>
      </c>
      <c r="D337" s="151"/>
      <c r="E337" s="151"/>
      <c r="F337" s="151"/>
      <c r="G337" s="151"/>
      <c r="H337" s="151"/>
      <c r="I337" s="151"/>
      <c r="J337" s="151"/>
      <c r="K337" s="151"/>
    </row>
    <row r="338" spans="1:11">
      <c r="A338" s="159" t="s">
        <v>2680</v>
      </c>
      <c r="B338" s="159" t="s">
        <v>2265</v>
      </c>
      <c r="D338" s="151"/>
      <c r="E338" s="151"/>
      <c r="F338" s="151"/>
      <c r="G338" s="151"/>
      <c r="H338" s="151"/>
      <c r="I338" s="151"/>
      <c r="J338" s="151"/>
      <c r="K338" s="151"/>
    </row>
    <row r="339" spans="1:11">
      <c r="A339" s="159" t="s">
        <v>3118</v>
      </c>
      <c r="B339" s="159" t="s">
        <v>3117</v>
      </c>
      <c r="D339" s="151"/>
      <c r="E339" s="151"/>
      <c r="F339" s="151"/>
      <c r="G339" s="151"/>
      <c r="H339" s="151"/>
      <c r="I339" s="151"/>
      <c r="J339" s="151"/>
      <c r="K339" s="151"/>
    </row>
    <row r="340" spans="1:11">
      <c r="A340" s="159" t="s">
        <v>2679</v>
      </c>
      <c r="B340" s="159" t="s">
        <v>2264</v>
      </c>
      <c r="D340" s="151"/>
      <c r="E340" s="151"/>
      <c r="F340" s="151"/>
      <c r="G340" s="151"/>
      <c r="H340" s="151"/>
      <c r="I340" s="151"/>
      <c r="J340" s="151"/>
      <c r="K340" s="151"/>
    </row>
    <row r="341" spans="1:11">
      <c r="A341" s="159" t="s">
        <v>2676</v>
      </c>
      <c r="B341" s="159" t="s">
        <v>2263</v>
      </c>
      <c r="D341" s="151"/>
      <c r="E341" s="151"/>
      <c r="F341" s="151"/>
      <c r="G341" s="151"/>
      <c r="H341" s="151"/>
      <c r="I341" s="151"/>
      <c r="J341" s="151"/>
      <c r="K341" s="151"/>
    </row>
    <row r="342" spans="1:11">
      <c r="A342" s="159" t="s">
        <v>2674</v>
      </c>
      <c r="B342" s="159" t="s">
        <v>2262</v>
      </c>
      <c r="D342" s="151"/>
      <c r="E342" s="151"/>
      <c r="F342" s="151"/>
      <c r="G342" s="151"/>
      <c r="H342" s="151"/>
      <c r="I342" s="151"/>
      <c r="J342" s="151"/>
      <c r="K342" s="151"/>
    </row>
    <row r="343" spans="1:11">
      <c r="A343" s="159" t="s">
        <v>2672</v>
      </c>
      <c r="B343" s="159" t="s">
        <v>2261</v>
      </c>
      <c r="D343" s="151"/>
      <c r="E343" s="151"/>
      <c r="F343" s="151"/>
      <c r="G343" s="151"/>
      <c r="H343" s="151"/>
      <c r="I343" s="151"/>
      <c r="J343" s="151"/>
      <c r="K343" s="151"/>
    </row>
    <row r="344" spans="1:11">
      <c r="A344" s="151" t="s">
        <v>3554</v>
      </c>
      <c r="B344" s="151" t="s">
        <v>3083</v>
      </c>
      <c r="D344" s="151"/>
      <c r="E344" s="151"/>
      <c r="F344" s="151"/>
      <c r="G344" s="151"/>
      <c r="H344" s="151"/>
      <c r="I344" s="151"/>
      <c r="J344" s="151"/>
      <c r="K344" s="151"/>
    </row>
    <row r="345" spans="1:11">
      <c r="A345" s="159" t="s">
        <v>3090</v>
      </c>
      <c r="B345" s="159" t="s">
        <v>3089</v>
      </c>
      <c r="D345" s="151"/>
      <c r="E345" s="151"/>
      <c r="F345" s="151"/>
      <c r="G345" s="151"/>
      <c r="H345" s="151"/>
      <c r="I345" s="151"/>
      <c r="J345" s="151"/>
      <c r="K345" s="151"/>
    </row>
    <row r="346" spans="1:11">
      <c r="A346" s="159" t="s">
        <v>3092</v>
      </c>
      <c r="B346" s="159" t="s">
        <v>3091</v>
      </c>
      <c r="D346" s="151"/>
      <c r="E346" s="151"/>
      <c r="F346" s="151"/>
      <c r="G346" s="151"/>
      <c r="H346" s="151"/>
      <c r="I346" s="151"/>
      <c r="J346" s="151"/>
      <c r="K346" s="151"/>
    </row>
    <row r="347" spans="1:11">
      <c r="A347" s="159" t="s">
        <v>3094</v>
      </c>
      <c r="B347" s="159" t="s">
        <v>3093</v>
      </c>
    </row>
    <row r="348" spans="1:11">
      <c r="A348" s="159" t="s">
        <v>3096</v>
      </c>
      <c r="B348" s="159" t="s">
        <v>3095</v>
      </c>
    </row>
    <row r="349" spans="1:11">
      <c r="A349" s="159" t="s">
        <v>3098</v>
      </c>
      <c r="B349" s="159" t="s">
        <v>3097</v>
      </c>
    </row>
    <row r="350" spans="1:11">
      <c r="A350" s="159" t="s">
        <v>3100</v>
      </c>
      <c r="B350" s="159" t="s">
        <v>3099</v>
      </c>
    </row>
    <row r="351" spans="1:11">
      <c r="A351" s="159" t="s">
        <v>3102</v>
      </c>
      <c r="B351" s="159" t="s">
        <v>3101</v>
      </c>
    </row>
    <row r="352" spans="1:11">
      <c r="A352" s="159" t="s">
        <v>3104</v>
      </c>
      <c r="B352" s="159" t="s">
        <v>3103</v>
      </c>
    </row>
    <row r="353" spans="1:2">
      <c r="A353" s="159" t="s">
        <v>3106</v>
      </c>
      <c r="B353" s="159" t="s">
        <v>3105</v>
      </c>
    </row>
    <row r="354" spans="1:2">
      <c r="A354" s="159" t="s">
        <v>3108</v>
      </c>
      <c r="B354" s="159" t="s">
        <v>3107</v>
      </c>
    </row>
    <row r="355" spans="1:2">
      <c r="A355" s="159" t="s">
        <v>3110</v>
      </c>
      <c r="B355" s="159" t="s">
        <v>3109</v>
      </c>
    </row>
    <row r="356" spans="1:2">
      <c r="A356" s="151" t="s">
        <v>3085</v>
      </c>
      <c r="B356" s="151" t="s">
        <v>3084</v>
      </c>
    </row>
    <row r="357" spans="1:2">
      <c r="A357" s="151" t="s">
        <v>3111</v>
      </c>
      <c r="B357" s="151" t="s">
        <v>3086</v>
      </c>
    </row>
    <row r="358" spans="1:2">
      <c r="A358" s="151" t="s">
        <v>3568</v>
      </c>
      <c r="B358" s="151" t="s">
        <v>3567</v>
      </c>
    </row>
    <row r="359" spans="1:2">
      <c r="A359" s="151" t="s">
        <v>3176</v>
      </c>
      <c r="B359" s="151" t="s">
        <v>3176</v>
      </c>
    </row>
    <row r="360" spans="1:2">
      <c r="A360" s="151" t="s">
        <v>3192</v>
      </c>
      <c r="B360" s="151" t="s">
        <v>3191</v>
      </c>
    </row>
    <row r="361" spans="1:2">
      <c r="A361" s="151" t="s">
        <v>3568</v>
      </c>
      <c r="B361" s="151" t="s">
        <v>3567</v>
      </c>
    </row>
    <row r="362" spans="1:2">
      <c r="A362" s="149" t="s">
        <v>3178</v>
      </c>
      <c r="B362" s="149" t="s">
        <v>3177</v>
      </c>
    </row>
    <row r="363" spans="1:2">
      <c r="A363" s="168" t="s">
        <v>3194</v>
      </c>
      <c r="B363" s="149" t="s">
        <v>3193</v>
      </c>
    </row>
    <row r="364" spans="1:2">
      <c r="A364" s="168" t="s">
        <v>3206</v>
      </c>
      <c r="B364" s="149" t="s">
        <v>3205</v>
      </c>
    </row>
    <row r="365" spans="1:2">
      <c r="A365" s="168" t="s">
        <v>3215</v>
      </c>
      <c r="B365" s="168" t="s">
        <v>3214</v>
      </c>
    </row>
    <row r="366" spans="1:2">
      <c r="A366" s="168" t="s">
        <v>3229</v>
      </c>
      <c r="B366" s="168" t="s">
        <v>3228</v>
      </c>
    </row>
    <row r="367" spans="1:2">
      <c r="A367" s="168" t="s">
        <v>3238</v>
      </c>
      <c r="B367" s="149" t="s">
        <v>3237</v>
      </c>
    </row>
    <row r="368" spans="1:2">
      <c r="A368" s="168" t="s">
        <v>3249</v>
      </c>
      <c r="B368" s="149" t="s">
        <v>3249</v>
      </c>
    </row>
    <row r="369" spans="1:2">
      <c r="A369" s="168" t="s">
        <v>3259</v>
      </c>
      <c r="B369" s="149" t="s">
        <v>3258</v>
      </c>
    </row>
    <row r="370" spans="1:2">
      <c r="A370" s="168" t="s">
        <v>3266</v>
      </c>
      <c r="B370" s="149" t="s">
        <v>3266</v>
      </c>
    </row>
    <row r="371" spans="1:2">
      <c r="A371" s="168" t="s">
        <v>3271</v>
      </c>
      <c r="B371" s="149" t="s">
        <v>3270</v>
      </c>
    </row>
    <row r="372" spans="1:2">
      <c r="A372" s="168" t="s">
        <v>3274</v>
      </c>
      <c r="B372" s="149" t="s">
        <v>3273</v>
      </c>
    </row>
    <row r="373" spans="1:2">
      <c r="A373" s="168" t="s">
        <v>3276</v>
      </c>
      <c r="B373" s="149" t="s">
        <v>3275</v>
      </c>
    </row>
    <row r="374" spans="1:2">
      <c r="A374" s="168" t="s">
        <v>3278</v>
      </c>
      <c r="B374" s="149" t="s">
        <v>3277</v>
      </c>
    </row>
    <row r="375" spans="1:2">
      <c r="A375" s="168" t="s">
        <v>3282</v>
      </c>
      <c r="B375" s="149" t="s">
        <v>3281</v>
      </c>
    </row>
    <row r="376" spans="1:2">
      <c r="A376" s="168" t="s">
        <v>3284</v>
      </c>
      <c r="B376" s="149" t="s">
        <v>3283</v>
      </c>
    </row>
    <row r="377" spans="1:2">
      <c r="A377" s="168" t="s">
        <v>3286</v>
      </c>
      <c r="B377" s="149" t="s">
        <v>3285</v>
      </c>
    </row>
    <row r="378" spans="1:2">
      <c r="A378" s="168" t="s">
        <v>3287</v>
      </c>
      <c r="B378" s="149" t="s">
        <v>3287</v>
      </c>
    </row>
    <row r="379" spans="1:2">
      <c r="A379" s="168" t="s">
        <v>3288</v>
      </c>
      <c r="B379" s="149" t="s">
        <v>3288</v>
      </c>
    </row>
    <row r="380" spans="1:2">
      <c r="A380" s="168" t="s">
        <v>3290</v>
      </c>
      <c r="B380" s="149" t="s">
        <v>3289</v>
      </c>
    </row>
    <row r="381" spans="1:2">
      <c r="A381" s="168" t="s">
        <v>3292</v>
      </c>
      <c r="B381" s="149" t="s">
        <v>3291</v>
      </c>
    </row>
    <row r="382" spans="1:2">
      <c r="A382" s="168" t="s">
        <v>3294</v>
      </c>
      <c r="B382" s="149" t="s">
        <v>3293</v>
      </c>
    </row>
    <row r="383" spans="1:2">
      <c r="A383" s="170" t="s">
        <v>3556</v>
      </c>
      <c r="B383" s="145" t="s">
        <v>3555</v>
      </c>
    </row>
    <row r="384" spans="1:2">
      <c r="A384" s="170" t="s">
        <v>3265</v>
      </c>
      <c r="B384" s="145" t="s">
        <v>3264</v>
      </c>
    </row>
    <row r="385" spans="1:2">
      <c r="A385" s="149" t="s">
        <v>3296</v>
      </c>
      <c r="B385" s="149" t="s">
        <v>3295</v>
      </c>
    </row>
    <row r="386" spans="1:2">
      <c r="A386" s="149" t="s">
        <v>3298</v>
      </c>
      <c r="B386" s="149" t="s">
        <v>3297</v>
      </c>
    </row>
    <row r="387" spans="1:2">
      <c r="A387" s="149" t="s">
        <v>3300</v>
      </c>
      <c r="B387" s="149" t="s">
        <v>3299</v>
      </c>
    </row>
    <row r="388" spans="1:2">
      <c r="A388" s="149" t="s">
        <v>3302</v>
      </c>
      <c r="B388" s="149" t="s">
        <v>3301</v>
      </c>
    </row>
    <row r="389" spans="1:2">
      <c r="A389" s="149" t="s">
        <v>3304</v>
      </c>
      <c r="B389" s="149" t="s">
        <v>3303</v>
      </c>
    </row>
    <row r="390" spans="1:2">
      <c r="A390" s="149" t="s">
        <v>3308</v>
      </c>
      <c r="B390" s="149" t="s">
        <v>3307</v>
      </c>
    </row>
    <row r="391" spans="1:2">
      <c r="A391" s="149" t="s">
        <v>3310</v>
      </c>
      <c r="B391" s="149" t="s">
        <v>3309</v>
      </c>
    </row>
    <row r="392" spans="1:2">
      <c r="A392" s="149" t="s">
        <v>3312</v>
      </c>
      <c r="B392" s="149" t="s">
        <v>3311</v>
      </c>
    </row>
    <row r="393" spans="1:2">
      <c r="A393" s="149" t="s">
        <v>3314</v>
      </c>
      <c r="B393" s="149" t="s">
        <v>3313</v>
      </c>
    </row>
    <row r="394" spans="1:2">
      <c r="A394" s="149" t="s">
        <v>3317</v>
      </c>
      <c r="B394" s="149" t="s">
        <v>3316</v>
      </c>
    </row>
    <row r="395" spans="1:2">
      <c r="A395" s="149" t="s">
        <v>3319</v>
      </c>
      <c r="B395" s="149" t="s">
        <v>3318</v>
      </c>
    </row>
    <row r="396" spans="1:2">
      <c r="A396" s="149" t="s">
        <v>3321</v>
      </c>
      <c r="B396" s="149" t="s">
        <v>3320</v>
      </c>
    </row>
    <row r="397" spans="1:2">
      <c r="A397" s="149" t="s">
        <v>3323</v>
      </c>
      <c r="B397" s="149" t="s">
        <v>3322</v>
      </c>
    </row>
    <row r="398" spans="1:2">
      <c r="A398" s="149" t="s">
        <v>3302</v>
      </c>
      <c r="B398" s="149" t="s">
        <v>3324</v>
      </c>
    </row>
    <row r="399" spans="1:2">
      <c r="A399" s="149" t="s">
        <v>3326</v>
      </c>
      <c r="B399" s="149" t="s">
        <v>3325</v>
      </c>
    </row>
    <row r="400" spans="1:2">
      <c r="A400" s="149" t="s">
        <v>3328</v>
      </c>
      <c r="B400" s="149" t="s">
        <v>3327</v>
      </c>
    </row>
    <row r="401" spans="1:2">
      <c r="A401" s="149" t="s">
        <v>3330</v>
      </c>
      <c r="B401" s="149" t="s">
        <v>3329</v>
      </c>
    </row>
    <row r="402" spans="1:2">
      <c r="A402" s="151" t="s">
        <v>3480</v>
      </c>
      <c r="B402" s="151" t="s">
        <v>3331</v>
      </c>
    </row>
    <row r="403" spans="1:2">
      <c r="A403" s="151" t="s">
        <v>3565</v>
      </c>
      <c r="B403" s="151" t="s">
        <v>3557</v>
      </c>
    </row>
    <row r="404" spans="1:2">
      <c r="A404" s="151" t="s">
        <v>3560</v>
      </c>
      <c r="B404" s="151" t="s">
        <v>3559</v>
      </c>
    </row>
    <row r="405" spans="1:2">
      <c r="A405" s="151" t="s">
        <v>3562</v>
      </c>
      <c r="B405" s="151" t="s">
        <v>3561</v>
      </c>
    </row>
    <row r="406" spans="1:2">
      <c r="A406" s="151" t="s">
        <v>3564</v>
      </c>
      <c r="B406" s="151" t="s">
        <v>3563</v>
      </c>
    </row>
    <row r="407" spans="1:2">
      <c r="A407" s="151" t="s">
        <v>3480</v>
      </c>
      <c r="B407" s="151" t="s">
        <v>3331</v>
      </c>
    </row>
    <row r="408" spans="1:2">
      <c r="A408" s="151" t="s">
        <v>3565</v>
      </c>
      <c r="B408" s="151" t="s">
        <v>3558</v>
      </c>
    </row>
    <row r="409" spans="1:2">
      <c r="A409" s="149" t="s">
        <v>3337</v>
      </c>
      <c r="B409" s="149" t="s">
        <v>3336</v>
      </c>
    </row>
    <row r="410" spans="1:2">
      <c r="A410" s="149" t="s">
        <v>3339</v>
      </c>
      <c r="B410" s="149" t="s">
        <v>3338</v>
      </c>
    </row>
    <row r="411" spans="1:2">
      <c r="A411" s="149" t="s">
        <v>3341</v>
      </c>
      <c r="B411" s="149" t="s">
        <v>3340</v>
      </c>
    </row>
    <row r="412" spans="1:2">
      <c r="A412" s="149" t="s">
        <v>3343</v>
      </c>
      <c r="B412" s="149" t="s">
        <v>3342</v>
      </c>
    </row>
    <row r="413" spans="1:2">
      <c r="A413" s="149" t="s">
        <v>3345</v>
      </c>
      <c r="B413" s="149" t="s">
        <v>3344</v>
      </c>
    </row>
    <row r="414" spans="1:2">
      <c r="A414" s="149" t="s">
        <v>3347</v>
      </c>
      <c r="B414" s="149" t="s">
        <v>3346</v>
      </c>
    </row>
    <row r="415" spans="1:2">
      <c r="A415" s="149" t="s">
        <v>3349</v>
      </c>
      <c r="B415" s="149" t="s">
        <v>3348</v>
      </c>
    </row>
    <row r="416" spans="1:2">
      <c r="A416" s="149" t="s">
        <v>3351</v>
      </c>
      <c r="B416" s="149" t="s">
        <v>3350</v>
      </c>
    </row>
    <row r="417" spans="1:2">
      <c r="A417" s="149" t="s">
        <v>3353</v>
      </c>
      <c r="B417" s="149" t="s">
        <v>3352</v>
      </c>
    </row>
    <row r="418" spans="1:2">
      <c r="A418" s="149" t="s">
        <v>3355</v>
      </c>
      <c r="B418" s="149" t="s">
        <v>3354</v>
      </c>
    </row>
    <row r="419" spans="1:2">
      <c r="A419" s="149" t="s">
        <v>3357</v>
      </c>
      <c r="B419" s="149" t="s">
        <v>3356</v>
      </c>
    </row>
    <row r="420" spans="1:2">
      <c r="A420" s="149" t="s">
        <v>3359</v>
      </c>
      <c r="B420" s="149" t="s">
        <v>3358</v>
      </c>
    </row>
    <row r="421" spans="1:2">
      <c r="A421" s="149" t="s">
        <v>3363</v>
      </c>
      <c r="B421" s="149" t="s">
        <v>3362</v>
      </c>
    </row>
    <row r="422" spans="1:2">
      <c r="A422" s="149" t="s">
        <v>3365</v>
      </c>
      <c r="B422" s="149" t="s">
        <v>3364</v>
      </c>
    </row>
    <row r="423" spans="1:2">
      <c r="A423" s="149" t="s">
        <v>3367</v>
      </c>
      <c r="B423" s="149" t="s">
        <v>3366</v>
      </c>
    </row>
    <row r="424" spans="1:2">
      <c r="A424" s="151" t="s">
        <v>3566</v>
      </c>
      <c r="B424" s="151" t="s">
        <v>3559</v>
      </c>
    </row>
    <row r="425" spans="1:2">
      <c r="A425" s="149" t="s">
        <v>3369</v>
      </c>
      <c r="B425" s="149" t="s">
        <v>3368</v>
      </c>
    </row>
    <row r="426" spans="1:2">
      <c r="A426" s="149" t="s">
        <v>3371</v>
      </c>
      <c r="B426" s="149" t="s">
        <v>3370</v>
      </c>
    </row>
    <row r="427" spans="1:2">
      <c r="A427" s="149" t="s">
        <v>3373</v>
      </c>
      <c r="B427" s="149" t="s">
        <v>3372</v>
      </c>
    </row>
    <row r="428" spans="1:2">
      <c r="A428" s="149" t="s">
        <v>3375</v>
      </c>
      <c r="B428" s="149" t="s">
        <v>3374</v>
      </c>
    </row>
    <row r="429" spans="1:2">
      <c r="A429" s="149" t="s">
        <v>3377</v>
      </c>
      <c r="B429" s="149" t="s">
        <v>3376</v>
      </c>
    </row>
    <row r="430" spans="1:2">
      <c r="A430" s="149" t="s">
        <v>3337</v>
      </c>
      <c r="B430" s="149" t="s">
        <v>3336</v>
      </c>
    </row>
    <row r="431" spans="1:2">
      <c r="A431" s="149" t="s">
        <v>3379</v>
      </c>
      <c r="B431" s="149" t="s">
        <v>3378</v>
      </c>
    </row>
    <row r="432" spans="1:2">
      <c r="A432" s="149" t="s">
        <v>3381</v>
      </c>
      <c r="B432" s="149" t="s">
        <v>3380</v>
      </c>
    </row>
    <row r="433" spans="1:2">
      <c r="A433" s="149" t="s">
        <v>3383</v>
      </c>
      <c r="B433" s="149" t="s">
        <v>3382</v>
      </c>
    </row>
    <row r="434" spans="1:2">
      <c r="A434" s="149" t="s">
        <v>3385</v>
      </c>
      <c r="B434" s="149" t="s">
        <v>3384</v>
      </c>
    </row>
    <row r="435" spans="1:2">
      <c r="A435" s="149" t="s">
        <v>3387</v>
      </c>
      <c r="B435" s="149" t="s">
        <v>3386</v>
      </c>
    </row>
    <row r="436" spans="1:2">
      <c r="A436" s="149" t="s">
        <v>3389</v>
      </c>
      <c r="B436" s="149" t="s">
        <v>3388</v>
      </c>
    </row>
    <row r="437" spans="1:2">
      <c r="A437" s="149" t="s">
        <v>3391</v>
      </c>
      <c r="B437" s="149" t="s">
        <v>3390</v>
      </c>
    </row>
    <row r="438" spans="1:2">
      <c r="A438" s="149" t="s">
        <v>3393</v>
      </c>
      <c r="B438" s="149" t="s">
        <v>3392</v>
      </c>
    </row>
    <row r="439" spans="1:2">
      <c r="A439" s="149" t="s">
        <v>3395</v>
      </c>
      <c r="B439" s="149" t="s">
        <v>3394</v>
      </c>
    </row>
    <row r="440" spans="1:2">
      <c r="A440" s="149" t="s">
        <v>3397</v>
      </c>
      <c r="B440" s="149" t="s">
        <v>3396</v>
      </c>
    </row>
    <row r="441" spans="1:2">
      <c r="A441" s="149" t="s">
        <v>3399</v>
      </c>
      <c r="B441" s="149" t="s">
        <v>3398</v>
      </c>
    </row>
    <row r="442" spans="1:2">
      <c r="A442" s="149" t="s">
        <v>3401</v>
      </c>
      <c r="B442" s="149" t="s">
        <v>3400</v>
      </c>
    </row>
    <row r="443" spans="1:2">
      <c r="A443" s="149" t="s">
        <v>3403</v>
      </c>
      <c r="B443" s="149" t="s">
        <v>3402</v>
      </c>
    </row>
    <row r="444" spans="1:2">
      <c r="A444" s="149" t="s">
        <v>3405</v>
      </c>
      <c r="B444" s="149" t="s">
        <v>3404</v>
      </c>
    </row>
    <row r="445" spans="1:2">
      <c r="A445" s="149" t="s">
        <v>3407</v>
      </c>
      <c r="B445" s="149" t="s">
        <v>3406</v>
      </c>
    </row>
    <row r="446" spans="1:2">
      <c r="A446" s="149" t="s">
        <v>3409</v>
      </c>
      <c r="B446" s="149" t="s">
        <v>3408</v>
      </c>
    </row>
    <row r="447" spans="1:2">
      <c r="A447" s="151" t="s">
        <v>3562</v>
      </c>
      <c r="B447" s="151" t="s">
        <v>3561</v>
      </c>
    </row>
    <row r="448" spans="1:2">
      <c r="A448" s="149" t="s">
        <v>3411</v>
      </c>
      <c r="B448" s="149" t="s">
        <v>3410</v>
      </c>
    </row>
    <row r="449" spans="1:2">
      <c r="A449" s="149" t="s">
        <v>3413</v>
      </c>
      <c r="B449" s="149" t="s">
        <v>3412</v>
      </c>
    </row>
    <row r="450" spans="1:2">
      <c r="A450" s="149" t="s">
        <v>3415</v>
      </c>
      <c r="B450" s="149" t="s">
        <v>3414</v>
      </c>
    </row>
    <row r="451" spans="1:2">
      <c r="A451" s="149" t="s">
        <v>3371</v>
      </c>
      <c r="B451" s="149" t="s">
        <v>3370</v>
      </c>
    </row>
    <row r="452" spans="1:2">
      <c r="A452" s="149" t="s">
        <v>3337</v>
      </c>
      <c r="B452" s="149" t="s">
        <v>3336</v>
      </c>
    </row>
    <row r="453" spans="1:2">
      <c r="A453" s="149" t="s">
        <v>3395</v>
      </c>
      <c r="B453" s="149" t="s">
        <v>3416</v>
      </c>
    </row>
    <row r="454" spans="1:2">
      <c r="A454" s="149" t="s">
        <v>3527</v>
      </c>
      <c r="B454" s="149" t="s">
        <v>3526</v>
      </c>
    </row>
    <row r="455" spans="1:2">
      <c r="A455" s="149" t="s">
        <v>3204</v>
      </c>
      <c r="B455" s="149" t="s">
        <v>3203</v>
      </c>
    </row>
    <row r="456" spans="1:2">
      <c r="A456" s="149" t="s">
        <v>3418</v>
      </c>
      <c r="B456" s="149" t="s">
        <v>3417</v>
      </c>
    </row>
    <row r="457" spans="1:2">
      <c r="A457" s="149" t="s">
        <v>3387</v>
      </c>
      <c r="B457" s="149" t="s">
        <v>3386</v>
      </c>
    </row>
    <row r="458" spans="1:2">
      <c r="A458" s="149" t="s">
        <v>3420</v>
      </c>
      <c r="B458" s="149" t="s">
        <v>3419</v>
      </c>
    </row>
    <row r="459" spans="1:2">
      <c r="A459" s="149" t="s">
        <v>3395</v>
      </c>
      <c r="B459" s="149" t="s">
        <v>3394</v>
      </c>
    </row>
    <row r="460" spans="1:2">
      <c r="A460" s="149" t="s">
        <v>3422</v>
      </c>
      <c r="B460" s="149" t="s">
        <v>3421</v>
      </c>
    </row>
    <row r="461" spans="1:2">
      <c r="A461" s="149" t="s">
        <v>3424</v>
      </c>
      <c r="B461" s="149" t="s">
        <v>3423</v>
      </c>
    </row>
    <row r="462" spans="1:2">
      <c r="A462" s="149" t="s">
        <v>3403</v>
      </c>
      <c r="B462" s="149" t="s">
        <v>3402</v>
      </c>
    </row>
    <row r="463" spans="1:2">
      <c r="A463" s="149" t="s">
        <v>3405</v>
      </c>
      <c r="B463" s="149" t="s">
        <v>3404</v>
      </c>
    </row>
    <row r="464" spans="1:2">
      <c r="A464" s="149" t="s">
        <v>3426</v>
      </c>
      <c r="B464" s="149" t="s">
        <v>3425</v>
      </c>
    </row>
    <row r="465" spans="1:2">
      <c r="A465" s="149" t="s">
        <v>3409</v>
      </c>
      <c r="B465" s="149" t="s">
        <v>3408</v>
      </c>
    </row>
    <row r="466" spans="1:2">
      <c r="A466" s="151" t="s">
        <v>3564</v>
      </c>
      <c r="B466" s="151" t="s">
        <v>3563</v>
      </c>
    </row>
    <row r="467" spans="1:2">
      <c r="A467" s="149" t="s">
        <v>3428</v>
      </c>
      <c r="B467" s="149" t="s">
        <v>3427</v>
      </c>
    </row>
    <row r="468" spans="1:2">
      <c r="A468" s="149" t="s">
        <v>3430</v>
      </c>
      <c r="B468" s="149" t="s">
        <v>3429</v>
      </c>
    </row>
    <row r="469" spans="1:2">
      <c r="A469" s="149" t="s">
        <v>3432</v>
      </c>
      <c r="B469" s="149" t="s">
        <v>3431</v>
      </c>
    </row>
    <row r="470" spans="1:2">
      <c r="A470" s="149" t="s">
        <v>3434</v>
      </c>
      <c r="B470" s="149" t="s">
        <v>3433</v>
      </c>
    </row>
    <row r="471" spans="1:2">
      <c r="A471" s="149" t="s">
        <v>3436</v>
      </c>
      <c r="B471" s="149" t="s">
        <v>3435</v>
      </c>
    </row>
    <row r="472" spans="1:2">
      <c r="A472" s="149" t="s">
        <v>3438</v>
      </c>
      <c r="B472" s="149" t="s">
        <v>3437</v>
      </c>
    </row>
    <row r="473" spans="1:2">
      <c r="A473" s="57" t="s">
        <v>3000</v>
      </c>
      <c r="B473" s="57" t="s">
        <v>2574</v>
      </c>
    </row>
    <row r="474" spans="1:2">
      <c r="A474" s="57" t="s">
        <v>2982</v>
      </c>
      <c r="B474" s="57" t="s">
        <v>2554</v>
      </c>
    </row>
    <row r="475" spans="1:2">
      <c r="A475" s="57" t="s">
        <v>2963</v>
      </c>
      <c r="B475" s="57" t="s">
        <v>2533</v>
      </c>
    </row>
    <row r="476" spans="1:2">
      <c r="A476" s="57" t="s">
        <v>2515</v>
      </c>
      <c r="B476" s="57" t="s">
        <v>2515</v>
      </c>
    </row>
    <row r="477" spans="1:2">
      <c r="A477" s="57" t="s">
        <v>3000</v>
      </c>
      <c r="B477" s="57" t="s">
        <v>3158</v>
      </c>
    </row>
    <row r="478" spans="1:2">
      <c r="A478" s="57" t="s">
        <v>3569</v>
      </c>
      <c r="B478" s="57" t="s">
        <v>3159</v>
      </c>
    </row>
    <row r="479" spans="1:2">
      <c r="A479" s="57" t="s">
        <v>2995</v>
      </c>
      <c r="B479" s="57" t="s">
        <v>2569</v>
      </c>
    </row>
    <row r="480" spans="1:2">
      <c r="A480" s="57" t="s">
        <v>2977</v>
      </c>
      <c r="B480" s="57" t="s">
        <v>2549</v>
      </c>
    </row>
    <row r="481" spans="1:11">
      <c r="A481" s="57" t="s">
        <v>2958</v>
      </c>
      <c r="B481" s="57" t="s">
        <v>2528</v>
      </c>
    </row>
    <row r="482" spans="1:11">
      <c r="A482" s="57" t="s">
        <v>3162</v>
      </c>
      <c r="B482" s="57" t="s">
        <v>3161</v>
      </c>
      <c r="C482" s="57"/>
    </row>
    <row r="483" spans="1:11">
      <c r="A483" s="57" t="s">
        <v>2942</v>
      </c>
      <c r="B483" s="57" t="s">
        <v>2510</v>
      </c>
      <c r="C483" s="57"/>
      <c r="F483" s="57"/>
      <c r="G483" s="57"/>
    </row>
    <row r="484" spans="1:11">
      <c r="A484" s="57" t="s">
        <v>2926</v>
      </c>
      <c r="B484" s="57" t="s">
        <v>2491</v>
      </c>
      <c r="C484" s="57"/>
      <c r="F484" s="57"/>
      <c r="G484" s="57"/>
      <c r="H484" s="57"/>
      <c r="I484" s="57"/>
    </row>
    <row r="485" spans="1:11">
      <c r="A485" s="57" t="s">
        <v>2912</v>
      </c>
      <c r="B485" s="57" t="s">
        <v>2476</v>
      </c>
      <c r="C485" s="57"/>
      <c r="F485" s="57"/>
      <c r="G485" s="57"/>
      <c r="H485" s="57"/>
      <c r="I485" s="57"/>
    </row>
    <row r="486" spans="1:11">
      <c r="A486" s="57" t="s">
        <v>2899</v>
      </c>
      <c r="B486" s="57" t="s">
        <v>2460</v>
      </c>
      <c r="C486" s="57"/>
      <c r="F486" s="57"/>
      <c r="G486" s="57"/>
      <c r="H486" s="57"/>
      <c r="I486" s="57"/>
    </row>
    <row r="487" spans="1:11">
      <c r="A487" s="57" t="s">
        <v>2883</v>
      </c>
      <c r="B487" s="57" t="s">
        <v>2445</v>
      </c>
      <c r="C487" s="57"/>
      <c r="F487" s="57"/>
      <c r="G487" s="57"/>
      <c r="H487" s="57"/>
      <c r="I487" s="57"/>
    </row>
    <row r="488" spans="1:11">
      <c r="A488" s="57" t="s">
        <v>2994</v>
      </c>
      <c r="B488" s="57" t="s">
        <v>2568</v>
      </c>
      <c r="C488" s="57"/>
      <c r="F488" s="57"/>
      <c r="G488" s="57"/>
      <c r="H488" s="57"/>
      <c r="I488" s="57"/>
    </row>
    <row r="489" spans="1:11">
      <c r="A489" s="57" t="s">
        <v>2976</v>
      </c>
      <c r="B489" s="57" t="s">
        <v>2548</v>
      </c>
      <c r="C489" s="57"/>
      <c r="F489" s="57"/>
      <c r="G489" s="57"/>
      <c r="H489" s="57"/>
      <c r="I489" s="57"/>
    </row>
    <row r="490" spans="1:11" ht="29">
      <c r="A490" s="57" t="s">
        <v>2957</v>
      </c>
      <c r="B490" s="57" t="s">
        <v>2527</v>
      </c>
      <c r="C490" s="57"/>
      <c r="F490" s="57"/>
      <c r="G490" s="57"/>
      <c r="H490" s="57"/>
      <c r="I490" s="57"/>
      <c r="J490" s="57"/>
      <c r="K490" s="57"/>
    </row>
    <row r="491" spans="1:11">
      <c r="A491" s="57" t="s">
        <v>2941</v>
      </c>
      <c r="B491" s="57" t="s">
        <v>2509</v>
      </c>
      <c r="C491" s="57"/>
      <c r="F491" s="57"/>
      <c r="G491" s="57"/>
      <c r="H491" s="57"/>
      <c r="I491" s="57"/>
      <c r="J491" s="57"/>
      <c r="K491" s="57"/>
    </row>
    <row r="492" spans="1:11">
      <c r="A492" s="57" t="s">
        <v>2925</v>
      </c>
      <c r="B492" s="57" t="s">
        <v>2490</v>
      </c>
      <c r="C492" s="57"/>
      <c r="F492" s="57"/>
      <c r="G492" s="57"/>
      <c r="H492" s="57"/>
      <c r="I492" s="57"/>
      <c r="J492" s="57"/>
      <c r="K492" s="57"/>
    </row>
    <row r="493" spans="1:11">
      <c r="A493" s="57" t="s">
        <v>2911</v>
      </c>
      <c r="B493" s="57" t="s">
        <v>2475</v>
      </c>
      <c r="C493" s="57"/>
      <c r="F493" s="57"/>
      <c r="G493" s="57"/>
      <c r="H493" s="57"/>
      <c r="I493" s="57"/>
      <c r="J493" s="57"/>
      <c r="K493" s="57"/>
    </row>
    <row r="494" spans="1:11">
      <c r="A494" s="57" t="s">
        <v>3190</v>
      </c>
      <c r="B494" s="57" t="s">
        <v>3189</v>
      </c>
      <c r="C494" s="57"/>
      <c r="F494" s="57"/>
      <c r="G494" s="57"/>
      <c r="H494" s="57"/>
      <c r="I494" s="57"/>
      <c r="J494" s="57"/>
      <c r="K494" s="57"/>
    </row>
    <row r="495" spans="1:11">
      <c r="A495" s="57" t="s">
        <v>2898</v>
      </c>
      <c r="B495" s="57" t="s">
        <v>2459</v>
      </c>
      <c r="C495" s="57"/>
      <c r="F495" s="57"/>
      <c r="G495" s="57"/>
      <c r="H495" s="57"/>
      <c r="I495" s="57"/>
      <c r="J495" s="57"/>
      <c r="K495" s="57"/>
    </row>
    <row r="496" spans="1:11">
      <c r="A496" s="57" t="s">
        <v>3202</v>
      </c>
      <c r="B496" s="57" t="s">
        <v>3201</v>
      </c>
      <c r="C496" s="57"/>
      <c r="F496" s="57"/>
      <c r="G496" s="57"/>
      <c r="H496" s="57"/>
      <c r="I496" s="57"/>
      <c r="J496" s="57"/>
      <c r="K496" s="57"/>
    </row>
    <row r="497" spans="1:11">
      <c r="A497" s="57" t="s">
        <v>2882</v>
      </c>
      <c r="B497" s="57" t="s">
        <v>2444</v>
      </c>
      <c r="C497" s="57"/>
      <c r="F497" s="57"/>
      <c r="G497" s="57"/>
      <c r="H497" s="57"/>
      <c r="I497" s="57"/>
      <c r="J497" s="57"/>
      <c r="K497" s="57"/>
    </row>
    <row r="498" spans="1:11">
      <c r="A498" s="57" t="s">
        <v>2870</v>
      </c>
      <c r="B498" s="57" t="s">
        <v>2431</v>
      </c>
      <c r="C498" s="57"/>
      <c r="F498" s="57"/>
      <c r="G498" s="57"/>
      <c r="H498" s="57"/>
      <c r="I498" s="57"/>
      <c r="J498" s="57"/>
      <c r="K498" s="57"/>
    </row>
    <row r="499" spans="1:11">
      <c r="A499" s="57" t="s">
        <v>3225</v>
      </c>
      <c r="B499" s="57" t="s">
        <v>3224</v>
      </c>
      <c r="C499" s="57"/>
      <c r="F499" s="57"/>
      <c r="G499" s="57"/>
      <c r="H499" s="57"/>
      <c r="I499" s="57"/>
      <c r="J499" s="57"/>
      <c r="K499" s="57"/>
    </row>
    <row r="500" spans="1:11">
      <c r="A500" s="57" t="s">
        <v>2859</v>
      </c>
      <c r="B500" s="57" t="s">
        <v>2419</v>
      </c>
    </row>
    <row r="501" spans="1:11">
      <c r="A501" s="57" t="s">
        <v>2851</v>
      </c>
      <c r="B501" s="57" t="s">
        <v>2408</v>
      </c>
    </row>
    <row r="502" spans="1:11">
      <c r="A502" s="57" t="s">
        <v>3256</v>
      </c>
      <c r="B502" s="57" t="s">
        <v>3255</v>
      </c>
    </row>
    <row r="503" spans="1:11">
      <c r="A503" s="57" t="s">
        <v>2841</v>
      </c>
      <c r="B503" s="57" t="s">
        <v>2397</v>
      </c>
    </row>
    <row r="504" spans="1:11">
      <c r="A504" s="57" t="s">
        <v>3262</v>
      </c>
      <c r="B504" s="57" t="s">
        <v>3261</v>
      </c>
    </row>
    <row r="505" spans="1:11">
      <c r="A505" s="57" t="s">
        <v>2831</v>
      </c>
      <c r="B505" s="57" t="s">
        <v>2386</v>
      </c>
    </row>
    <row r="506" spans="1:11">
      <c r="A506" s="57" t="s">
        <v>2824</v>
      </c>
      <c r="B506" s="57" t="s">
        <v>2377</v>
      </c>
    </row>
    <row r="507" spans="1:11">
      <c r="A507" s="57" t="s">
        <v>2818</v>
      </c>
      <c r="B507" s="57" t="s">
        <v>2368</v>
      </c>
    </row>
    <row r="508" spans="1:11">
      <c r="A508" s="57" t="s">
        <v>2811</v>
      </c>
      <c r="B508" s="57" t="s">
        <v>2362</v>
      </c>
    </row>
    <row r="509" spans="1:11">
      <c r="A509" s="57" t="s">
        <v>2805</v>
      </c>
      <c r="B509" s="57" t="s">
        <v>2356</v>
      </c>
    </row>
    <row r="510" spans="1:11">
      <c r="A510" s="57" t="s">
        <v>2798</v>
      </c>
      <c r="B510" s="57" t="s">
        <v>2349</v>
      </c>
    </row>
    <row r="511" spans="1:11">
      <c r="A511" s="57" t="s">
        <v>3280</v>
      </c>
      <c r="B511" s="57" t="s">
        <v>3279</v>
      </c>
    </row>
    <row r="512" spans="1:11">
      <c r="A512" s="57" t="s">
        <v>2793</v>
      </c>
      <c r="B512" s="57" t="s">
        <v>2344</v>
      </c>
    </row>
    <row r="513" spans="1:2">
      <c r="A513" s="57" t="s">
        <v>2791</v>
      </c>
      <c r="B513" s="57" t="s">
        <v>2341</v>
      </c>
    </row>
    <row r="514" spans="1:2">
      <c r="A514" s="57" t="s">
        <v>2787</v>
      </c>
      <c r="B514" s="57" t="s">
        <v>2338</v>
      </c>
    </row>
    <row r="515" spans="1:2">
      <c r="A515" s="167" t="s">
        <v>3168</v>
      </c>
      <c r="B515" s="57" t="s">
        <v>3167</v>
      </c>
    </row>
    <row r="516" spans="1:2">
      <c r="A516" s="167" t="s">
        <v>3182</v>
      </c>
      <c r="B516" s="57" t="s">
        <v>3181</v>
      </c>
    </row>
    <row r="517" spans="1:2">
      <c r="A517" s="167" t="s">
        <v>3196</v>
      </c>
      <c r="B517" s="57" t="s">
        <v>3195</v>
      </c>
    </row>
    <row r="518" spans="1:2">
      <c r="A518" s="167" t="s">
        <v>3208</v>
      </c>
      <c r="B518" s="57" t="s">
        <v>3207</v>
      </c>
    </row>
    <row r="519" spans="1:2">
      <c r="A519" s="167" t="s">
        <v>3217</v>
      </c>
      <c r="B519" s="57" t="s">
        <v>3216</v>
      </c>
    </row>
    <row r="520" spans="1:2">
      <c r="A520" s="167" t="s">
        <v>3231</v>
      </c>
      <c r="B520" t="s">
        <v>3230</v>
      </c>
    </row>
    <row r="521" spans="1:2">
      <c r="A521" s="57" t="s">
        <v>3240</v>
      </c>
      <c r="B521" t="s">
        <v>3239</v>
      </c>
    </row>
    <row r="522" spans="1:2">
      <c r="A522" s="167" t="s">
        <v>3251</v>
      </c>
      <c r="B522" s="57" t="s">
        <v>3250</v>
      </c>
    </row>
    <row r="523" spans="1:2">
      <c r="A523" s="57" t="s">
        <v>3000</v>
      </c>
      <c r="B523" s="57" t="s">
        <v>3158</v>
      </c>
    </row>
    <row r="524" spans="1:2">
      <c r="A524" s="57" t="s">
        <v>3160</v>
      </c>
      <c r="B524" s="57" t="s">
        <v>3159</v>
      </c>
    </row>
    <row r="525" spans="1:2">
      <c r="A525" t="s">
        <v>3174</v>
      </c>
      <c r="B525" s="57" t="s">
        <v>3173</v>
      </c>
    </row>
    <row r="526" spans="1:2">
      <c r="A526" t="s">
        <v>3188</v>
      </c>
      <c r="B526" s="57" t="s">
        <v>3187</v>
      </c>
    </row>
    <row r="527" spans="1:2">
      <c r="A527" s="57" t="s">
        <v>2995</v>
      </c>
      <c r="B527" s="57" t="s">
        <v>2569</v>
      </c>
    </row>
    <row r="528" spans="1:2">
      <c r="A528" t="s">
        <v>3212</v>
      </c>
      <c r="B528" s="57" t="s">
        <v>3211</v>
      </c>
    </row>
    <row r="529" spans="1:2">
      <c r="A529" t="s">
        <v>3223</v>
      </c>
      <c r="B529" s="57" t="s">
        <v>3222</v>
      </c>
    </row>
    <row r="530" spans="1:2">
      <c r="A530" s="57" t="s">
        <v>3236</v>
      </c>
      <c r="B530" s="57" t="s">
        <v>3236</v>
      </c>
    </row>
    <row r="531" spans="1:2">
      <c r="A531" s="57" t="s">
        <v>3244</v>
      </c>
      <c r="B531" s="57" t="s">
        <v>3243</v>
      </c>
    </row>
    <row r="532" spans="1:2">
      <c r="A532" s="57" t="s">
        <v>3254</v>
      </c>
      <c r="B532" s="57" t="s">
        <v>3253</v>
      </c>
    </row>
    <row r="533" spans="1:2">
      <c r="A533" t="s">
        <v>3260</v>
      </c>
      <c r="B533" s="57" t="s">
        <v>2510</v>
      </c>
    </row>
    <row r="534" spans="1:2">
      <c r="A534" t="s">
        <v>3269</v>
      </c>
      <c r="B534" s="57" t="s">
        <v>2491</v>
      </c>
    </row>
    <row r="535" spans="1:2">
      <c r="A535" t="s">
        <v>3272</v>
      </c>
      <c r="B535" s="57" t="s">
        <v>2445</v>
      </c>
    </row>
    <row r="536" spans="1:2">
      <c r="A536" s="57" t="s">
        <v>2925</v>
      </c>
      <c r="B536" s="57" t="s">
        <v>2490</v>
      </c>
    </row>
    <row r="537" spans="1:2">
      <c r="A537" s="57" t="s">
        <v>3190</v>
      </c>
      <c r="B537" s="57" t="s">
        <v>3189</v>
      </c>
    </row>
    <row r="538" spans="1:2">
      <c r="A538" s="57" t="s">
        <v>3202</v>
      </c>
      <c r="B538" s="57" t="s">
        <v>3201</v>
      </c>
    </row>
    <row r="539" spans="1:2">
      <c r="A539" s="57" t="s">
        <v>2870</v>
      </c>
      <c r="B539" s="57" t="s">
        <v>2431</v>
      </c>
    </row>
    <row r="540" spans="1:2">
      <c r="A540" s="57" t="s">
        <v>3225</v>
      </c>
      <c r="B540" s="57" t="s">
        <v>3224</v>
      </c>
    </row>
    <row r="541" spans="1:2">
      <c r="A541" s="57" t="s">
        <v>2859</v>
      </c>
      <c r="B541" s="57" t="s">
        <v>2419</v>
      </c>
    </row>
    <row r="542" spans="1:2">
      <c r="A542" s="57" t="s">
        <v>2851</v>
      </c>
      <c r="B542" s="57" t="s">
        <v>2408</v>
      </c>
    </row>
    <row r="543" spans="1:2">
      <c r="A543" s="57" t="s">
        <v>3256</v>
      </c>
      <c r="B543" s="57" t="s">
        <v>3255</v>
      </c>
    </row>
    <row r="544" spans="1:2">
      <c r="A544" s="57" t="s">
        <v>3262</v>
      </c>
      <c r="B544" s="57" t="s">
        <v>3261</v>
      </c>
    </row>
    <row r="545" spans="1:9">
      <c r="A545" s="57" t="s">
        <v>2831</v>
      </c>
      <c r="B545" s="57" t="s">
        <v>2386</v>
      </c>
    </row>
    <row r="546" spans="1:9">
      <c r="A546" s="57" t="s">
        <v>2818</v>
      </c>
      <c r="B546" s="57" t="s">
        <v>2368</v>
      </c>
    </row>
    <row r="547" spans="1:9">
      <c r="A547" s="57" t="s">
        <v>2805</v>
      </c>
      <c r="B547" s="57" t="s">
        <v>2356</v>
      </c>
    </row>
    <row r="548" spans="1:9">
      <c r="A548" s="57" t="s">
        <v>2798</v>
      </c>
      <c r="B548" s="57" t="s">
        <v>2349</v>
      </c>
    </row>
    <row r="549" spans="1:9">
      <c r="A549" s="57" t="s">
        <v>3280</v>
      </c>
      <c r="B549" s="57" t="s">
        <v>3279</v>
      </c>
    </row>
    <row r="550" spans="1:9">
      <c r="A550" s="57" t="s">
        <v>2793</v>
      </c>
      <c r="B550" s="57" t="s">
        <v>2344</v>
      </c>
    </row>
    <row r="551" spans="1:9">
      <c r="A551" s="57" t="s">
        <v>2791</v>
      </c>
      <c r="B551" s="57" t="s">
        <v>2341</v>
      </c>
    </row>
    <row r="552" spans="1:9">
      <c r="A552" s="57" t="s">
        <v>2787</v>
      </c>
      <c r="B552" s="57" t="s">
        <v>2338</v>
      </c>
    </row>
    <row r="553" spans="1:9">
      <c r="A553" t="s">
        <v>3605</v>
      </c>
      <c r="B553" t="s">
        <v>3604</v>
      </c>
      <c r="F553" s="57"/>
      <c r="G553" s="57"/>
      <c r="H553" s="57"/>
      <c r="I553" s="57"/>
    </row>
    <row r="554" spans="1:9">
      <c r="A554" t="s">
        <v>3619</v>
      </c>
      <c r="B554" t="s">
        <v>3618</v>
      </c>
      <c r="F554" s="57"/>
      <c r="G554" s="57"/>
      <c r="H554" s="57"/>
      <c r="I554" s="57"/>
    </row>
    <row r="555" spans="1:9">
      <c r="A555" t="s">
        <v>3630</v>
      </c>
      <c r="B555" t="s">
        <v>3629</v>
      </c>
      <c r="F555" s="57"/>
      <c r="G555" s="57"/>
      <c r="H555" s="57"/>
      <c r="I555" s="57"/>
    </row>
    <row r="556" spans="1:9">
      <c r="A556" t="s">
        <v>2710</v>
      </c>
      <c r="B556" t="s">
        <v>2334</v>
      </c>
      <c r="F556" s="57"/>
      <c r="G556" s="57"/>
      <c r="H556" s="57"/>
      <c r="I556" s="57"/>
    </row>
    <row r="557" spans="1:9">
      <c r="A557" s="57" t="s">
        <v>3652</v>
      </c>
      <c r="B557" s="57" t="s">
        <v>3652</v>
      </c>
      <c r="F557" s="146"/>
      <c r="G557" s="146"/>
      <c r="H557" s="146"/>
      <c r="I557" s="146"/>
    </row>
    <row r="558" spans="1:9">
      <c r="A558" t="s">
        <v>3662</v>
      </c>
      <c r="B558" t="s">
        <v>3661</v>
      </c>
      <c r="F558" s="146"/>
      <c r="G558" s="146"/>
      <c r="H558" s="146"/>
      <c r="I558" s="146"/>
    </row>
    <row r="559" spans="1:9">
      <c r="A559" s="57" t="s">
        <v>3148</v>
      </c>
      <c r="B559" s="57" t="s">
        <v>3147</v>
      </c>
      <c r="F559" s="146"/>
      <c r="G559" s="146"/>
      <c r="H559" s="146"/>
      <c r="I559" s="146"/>
    </row>
    <row r="560" spans="1:9">
      <c r="A560" t="s">
        <v>2312</v>
      </c>
      <c r="B560" t="s">
        <v>2312</v>
      </c>
      <c r="F560" s="57"/>
      <c r="G560" s="57"/>
      <c r="H560" s="146"/>
      <c r="I560" s="146"/>
    </row>
    <row r="561" spans="1:15">
      <c r="A561" t="s">
        <v>2854</v>
      </c>
      <c r="B561" t="s">
        <v>2414</v>
      </c>
      <c r="F561" s="57"/>
      <c r="G561" s="57"/>
      <c r="H561" s="146"/>
      <c r="I561" s="146"/>
      <c r="L561" s="57"/>
      <c r="M561" s="57"/>
    </row>
    <row r="562" spans="1:15">
      <c r="A562" t="s">
        <v>3703</v>
      </c>
      <c r="B562" t="s">
        <v>3702</v>
      </c>
      <c r="F562" s="57"/>
      <c r="G562" s="57"/>
      <c r="H562" s="146"/>
      <c r="I562" s="146"/>
      <c r="L562" s="57"/>
      <c r="M562" s="57"/>
    </row>
    <row r="563" spans="1:15">
      <c r="A563" s="57" t="s">
        <v>3607</v>
      </c>
      <c r="B563" s="57" t="s">
        <v>3606</v>
      </c>
      <c r="F563" s="57"/>
      <c r="G563" s="57"/>
      <c r="H563" s="146"/>
      <c r="I563" s="146"/>
      <c r="L563" s="57"/>
      <c r="M563" s="57"/>
    </row>
    <row r="564" spans="1:15">
      <c r="A564" s="57" t="s">
        <v>3621</v>
      </c>
      <c r="B564" s="57" t="s">
        <v>3620</v>
      </c>
      <c r="F564" s="57"/>
      <c r="G564" s="57"/>
      <c r="H564" s="146"/>
      <c r="I564" s="146"/>
      <c r="L564" s="57"/>
      <c r="M564" s="57"/>
    </row>
    <row r="565" spans="1:15">
      <c r="A565" s="57" t="s">
        <v>3003</v>
      </c>
      <c r="B565" s="57" t="s">
        <v>2577</v>
      </c>
      <c r="F565" s="57"/>
      <c r="G565" s="57"/>
      <c r="H565" s="146"/>
      <c r="I565" s="146"/>
      <c r="L565" s="57"/>
      <c r="M565" s="57"/>
    </row>
    <row r="566" spans="1:15">
      <c r="A566" s="57" t="s">
        <v>3642</v>
      </c>
      <c r="B566" s="57" t="s">
        <v>3641</v>
      </c>
      <c r="F566" s="57"/>
      <c r="G566" s="57"/>
      <c r="H566" s="146"/>
      <c r="I566" s="146"/>
      <c r="L566" s="57"/>
      <c r="M566" s="57"/>
      <c r="N566" s="57"/>
      <c r="O566" s="57"/>
    </row>
    <row r="567" spans="1:15">
      <c r="A567" s="57" t="s">
        <v>2757</v>
      </c>
      <c r="B567" s="57" t="s">
        <v>2389</v>
      </c>
      <c r="D567" s="57"/>
      <c r="E567" s="57"/>
      <c r="F567" s="57"/>
      <c r="G567" s="57"/>
      <c r="H567" s="146"/>
      <c r="I567" s="146"/>
      <c r="L567" s="57"/>
      <c r="M567" s="57"/>
      <c r="N567" s="57"/>
      <c r="O567" s="57"/>
    </row>
    <row r="568" spans="1:15">
      <c r="A568" s="57" t="s">
        <v>3155</v>
      </c>
      <c r="B568" s="57" t="s">
        <v>3154</v>
      </c>
      <c r="D568" s="57"/>
      <c r="E568" s="57"/>
      <c r="F568" s="57"/>
      <c r="G568" s="57"/>
      <c r="H568" s="146"/>
      <c r="I568" s="146"/>
      <c r="J568" s="146"/>
      <c r="K568" s="146"/>
      <c r="L568" s="57"/>
      <c r="M568" s="57"/>
      <c r="N568" s="57"/>
      <c r="O568" s="57"/>
    </row>
    <row r="569" spans="1:15">
      <c r="A569" s="57" t="s">
        <v>2947</v>
      </c>
      <c r="B569" s="57" t="s">
        <v>2536</v>
      </c>
      <c r="D569" s="57"/>
      <c r="E569" s="57"/>
      <c r="F569" s="57"/>
      <c r="G569" s="57"/>
      <c r="H569" s="146"/>
      <c r="I569" s="146"/>
      <c r="J569" s="146"/>
      <c r="K569" s="146"/>
      <c r="L569" s="57"/>
      <c r="M569" s="57"/>
      <c r="N569" s="57"/>
      <c r="O569" s="57"/>
    </row>
    <row r="570" spans="1:15">
      <c r="A570" s="57" t="s">
        <v>2931</v>
      </c>
      <c r="B570" s="57" t="s">
        <v>2517</v>
      </c>
      <c r="D570" s="57"/>
      <c r="E570" s="57"/>
      <c r="F570" s="57"/>
      <c r="G570" s="57"/>
      <c r="H570" s="146"/>
      <c r="I570" s="146"/>
      <c r="J570" s="146"/>
      <c r="K570" s="146"/>
      <c r="L570" s="57"/>
      <c r="M570" s="57"/>
      <c r="N570" s="57"/>
      <c r="O570" s="57"/>
    </row>
    <row r="571" spans="1:15">
      <c r="A571" s="57" t="s">
        <v>2916</v>
      </c>
      <c r="B571" s="57" t="s">
        <v>2497</v>
      </c>
      <c r="D571" s="57"/>
      <c r="E571" s="57"/>
      <c r="F571" s="57"/>
      <c r="G571" s="57"/>
      <c r="H571" s="146"/>
      <c r="I571" s="146"/>
      <c r="J571" s="146"/>
      <c r="K571" s="146"/>
      <c r="L571" s="57"/>
      <c r="M571" s="57"/>
      <c r="N571" s="57"/>
      <c r="O571" s="57"/>
    </row>
    <row r="572" spans="1:15">
      <c r="A572" s="57" t="s">
        <v>3157</v>
      </c>
      <c r="B572" s="57" t="s">
        <v>3156</v>
      </c>
      <c r="D572" s="57"/>
      <c r="E572" s="57"/>
      <c r="F572" s="146"/>
      <c r="G572" s="146"/>
      <c r="H572" s="146"/>
      <c r="I572" s="146"/>
      <c r="J572" s="146"/>
      <c r="K572" s="146"/>
      <c r="L572" s="57"/>
      <c r="M572" s="57"/>
      <c r="N572" s="57"/>
      <c r="O572" s="57"/>
    </row>
    <row r="573" spans="1:15">
      <c r="A573" s="57" t="s">
        <v>3268</v>
      </c>
      <c r="B573" s="57" t="s">
        <v>3267</v>
      </c>
      <c r="D573" s="57"/>
      <c r="E573" s="57"/>
      <c r="F573" s="146"/>
      <c r="G573" s="146"/>
      <c r="H573" s="146"/>
      <c r="I573" s="146"/>
      <c r="J573" s="146"/>
      <c r="K573" s="146"/>
      <c r="L573" s="57"/>
      <c r="M573" s="57"/>
      <c r="N573" s="57"/>
      <c r="O573" s="57"/>
    </row>
    <row r="574" spans="1:15">
      <c r="A574" s="57" t="s">
        <v>3716</v>
      </c>
      <c r="B574" s="57" t="s">
        <v>3716</v>
      </c>
      <c r="D574" s="57"/>
      <c r="E574" s="57"/>
      <c r="F574" s="146"/>
      <c r="G574" s="146"/>
      <c r="H574" s="146"/>
      <c r="I574" s="146"/>
      <c r="J574" s="146"/>
      <c r="K574" s="146"/>
      <c r="L574" s="57"/>
      <c r="M574" s="57"/>
      <c r="N574" s="57"/>
      <c r="O574" s="57"/>
    </row>
    <row r="575" spans="1:15">
      <c r="A575" s="57" t="s">
        <v>3725</v>
      </c>
      <c r="B575" s="57" t="s">
        <v>3724</v>
      </c>
      <c r="D575" s="57"/>
      <c r="E575" s="57"/>
      <c r="F575" s="146"/>
      <c r="G575" s="146"/>
      <c r="H575" s="146"/>
      <c r="I575" s="146"/>
      <c r="J575" s="146"/>
      <c r="K575" s="146"/>
      <c r="L575" s="57"/>
      <c r="M575" s="57"/>
      <c r="N575" s="57"/>
      <c r="O575" s="57"/>
    </row>
    <row r="576" spans="1:15">
      <c r="A576" s="57" t="s">
        <v>3735</v>
      </c>
      <c r="B576" s="57" t="s">
        <v>3734</v>
      </c>
      <c r="D576" s="57"/>
      <c r="E576" s="57"/>
      <c r="F576" s="146"/>
      <c r="G576" s="146"/>
      <c r="H576" s="146"/>
      <c r="I576" s="146"/>
      <c r="J576" s="146"/>
      <c r="K576" s="146"/>
      <c r="L576" s="57"/>
      <c r="M576" s="57"/>
      <c r="N576" s="57"/>
      <c r="O576" s="57"/>
    </row>
    <row r="577" spans="1:15">
      <c r="A577" s="57" t="s">
        <v>3609</v>
      </c>
      <c r="B577" s="57" t="s">
        <v>3608</v>
      </c>
      <c r="D577" s="57"/>
      <c r="E577" s="57"/>
      <c r="F577" s="146"/>
      <c r="G577" s="146"/>
      <c r="H577" s="146"/>
      <c r="I577" s="146"/>
      <c r="J577" s="146"/>
      <c r="K577" s="146"/>
      <c r="L577" s="57"/>
      <c r="M577" s="57"/>
      <c r="N577" s="57"/>
      <c r="O577" s="57"/>
    </row>
    <row r="578" spans="1:15">
      <c r="A578" s="57" t="s">
        <v>3000</v>
      </c>
      <c r="B578" s="57" t="s">
        <v>3622</v>
      </c>
      <c r="D578" s="57"/>
      <c r="E578" s="57"/>
      <c r="F578" s="146"/>
      <c r="G578" s="146"/>
      <c r="H578" s="146"/>
      <c r="I578" s="146"/>
      <c r="J578" s="146"/>
      <c r="K578" s="146"/>
      <c r="L578" s="57"/>
      <c r="M578" s="57"/>
      <c r="N578" s="57"/>
      <c r="O578" s="57"/>
    </row>
    <row r="579" spans="1:15">
      <c r="A579" s="57" t="s">
        <v>3632</v>
      </c>
      <c r="B579" s="57" t="s">
        <v>3631</v>
      </c>
    </row>
    <row r="580" spans="1:15">
      <c r="A580" s="57" t="s">
        <v>3644</v>
      </c>
      <c r="B580" s="57" t="s">
        <v>3643</v>
      </c>
    </row>
    <row r="581" spans="1:15">
      <c r="A581" s="57" t="s">
        <v>3654</v>
      </c>
      <c r="B581" s="57" t="s">
        <v>3653</v>
      </c>
    </row>
    <row r="582" spans="1:15">
      <c r="A582" s="57" t="s">
        <v>3664</v>
      </c>
      <c r="B582" s="57" t="s">
        <v>3663</v>
      </c>
    </row>
    <row r="583" spans="1:15">
      <c r="A583" s="57" t="s">
        <v>3676</v>
      </c>
      <c r="B583" s="57" t="s">
        <v>3675</v>
      </c>
    </row>
    <row r="584" spans="1:15">
      <c r="A584" s="57" t="s">
        <v>3688</v>
      </c>
      <c r="B584" s="57" t="s">
        <v>3687</v>
      </c>
    </row>
    <row r="585" spans="1:15">
      <c r="A585" s="57" t="s">
        <v>3698</v>
      </c>
      <c r="B585" s="57" t="s">
        <v>3697</v>
      </c>
    </row>
    <row r="586" spans="1:15">
      <c r="A586" s="57" t="s">
        <v>3705</v>
      </c>
      <c r="B586" s="57" t="s">
        <v>3704</v>
      </c>
    </row>
    <row r="587" spans="1:15">
      <c r="A587" s="57" t="s">
        <v>3711</v>
      </c>
      <c r="B587" s="57" t="s">
        <v>3710</v>
      </c>
    </row>
    <row r="588" spans="1:15">
      <c r="A588" s="57" t="s">
        <v>3718</v>
      </c>
      <c r="B588" s="57" t="s">
        <v>3717</v>
      </c>
    </row>
    <row r="589" spans="1:15">
      <c r="A589" s="57" t="s">
        <v>3727</v>
      </c>
      <c r="B589" s="57" t="s">
        <v>3726</v>
      </c>
    </row>
    <row r="590" spans="1:15">
      <c r="A590" s="57" t="s">
        <v>3737</v>
      </c>
      <c r="B590" s="57" t="s">
        <v>3736</v>
      </c>
    </row>
    <row r="591" spans="1:15">
      <c r="A591" s="57" t="s">
        <v>3741</v>
      </c>
      <c r="B591" s="57" t="s">
        <v>3740</v>
      </c>
    </row>
    <row r="592" spans="1:15" ht="29">
      <c r="A592" s="57" t="s">
        <v>3611</v>
      </c>
      <c r="B592" s="57" t="s">
        <v>3610</v>
      </c>
    </row>
    <row r="593" spans="1:2">
      <c r="A593" s="57" t="s">
        <v>3157</v>
      </c>
      <c r="B593" s="57" t="s">
        <v>3156</v>
      </c>
    </row>
    <row r="594" spans="1:2">
      <c r="A594" s="57" t="s">
        <v>3633</v>
      </c>
      <c r="B594" s="57" t="s">
        <v>1990</v>
      </c>
    </row>
    <row r="595" spans="1:2" ht="29">
      <c r="A595" s="57" t="s">
        <v>3646</v>
      </c>
      <c r="B595" s="57" t="s">
        <v>3645</v>
      </c>
    </row>
    <row r="596" spans="1:2" ht="29">
      <c r="A596" s="57" t="s">
        <v>3656</v>
      </c>
      <c r="B596" s="57" t="s">
        <v>3655</v>
      </c>
    </row>
    <row r="597" spans="1:2">
      <c r="A597" s="57" t="s">
        <v>3666</v>
      </c>
      <c r="B597" s="57" t="s">
        <v>3665</v>
      </c>
    </row>
    <row r="598" spans="1:2" ht="29">
      <c r="A598" s="57" t="s">
        <v>3678</v>
      </c>
      <c r="B598" s="57" t="s">
        <v>3677</v>
      </c>
    </row>
    <row r="599" spans="1:2">
      <c r="A599" s="57" t="s">
        <v>3690</v>
      </c>
      <c r="B599" s="57" t="s">
        <v>3689</v>
      </c>
    </row>
    <row r="600" spans="1:2">
      <c r="A600" s="57" t="s">
        <v>3613</v>
      </c>
      <c r="B600" s="57" t="s">
        <v>3612</v>
      </c>
    </row>
    <row r="601" spans="1:2">
      <c r="A601" s="57" t="s">
        <v>3624</v>
      </c>
      <c r="B601" s="57" t="s">
        <v>3623</v>
      </c>
    </row>
    <row r="602" spans="1:2">
      <c r="A602" s="57" t="s">
        <v>3635</v>
      </c>
      <c r="B602" s="57" t="s">
        <v>3634</v>
      </c>
    </row>
    <row r="603" spans="1:2">
      <c r="A603" s="57" t="s">
        <v>3647</v>
      </c>
      <c r="B603" s="57" t="s">
        <v>2507</v>
      </c>
    </row>
    <row r="604" spans="1:2">
      <c r="A604" s="57" t="s">
        <v>3658</v>
      </c>
      <c r="B604" s="57" t="s">
        <v>3657</v>
      </c>
    </row>
    <row r="605" spans="1:2">
      <c r="A605" s="57" t="s">
        <v>3668</v>
      </c>
      <c r="B605" s="57" t="s">
        <v>3667</v>
      </c>
    </row>
    <row r="606" spans="1:2" ht="29">
      <c r="A606" s="57" t="s">
        <v>3680</v>
      </c>
      <c r="B606" s="57" t="s">
        <v>3679</v>
      </c>
    </row>
    <row r="607" spans="1:2">
      <c r="A607" s="57" t="s">
        <v>3692</v>
      </c>
      <c r="B607" s="57" t="s">
        <v>3691</v>
      </c>
    </row>
    <row r="608" spans="1:2">
      <c r="A608" s="57" t="s">
        <v>3699</v>
      </c>
      <c r="B608" s="57" t="s">
        <v>3220</v>
      </c>
    </row>
    <row r="609" spans="1:2">
      <c r="A609" s="57" t="s">
        <v>3707</v>
      </c>
      <c r="B609" s="57" t="s">
        <v>3706</v>
      </c>
    </row>
    <row r="610" spans="1:2">
      <c r="A610" s="57" t="s">
        <v>3713</v>
      </c>
      <c r="B610" s="57" t="s">
        <v>3712</v>
      </c>
    </row>
    <row r="611" spans="1:2">
      <c r="A611" s="57" t="s">
        <v>3720</v>
      </c>
      <c r="B611" s="57" t="s">
        <v>3719</v>
      </c>
    </row>
    <row r="612" spans="1:2">
      <c r="A612" s="57" t="s">
        <v>3729</v>
      </c>
      <c r="B612" s="57" t="s">
        <v>3728</v>
      </c>
    </row>
    <row r="613" spans="1:2">
      <c r="A613" s="57" t="s">
        <v>2991</v>
      </c>
      <c r="B613" s="57" t="s">
        <v>2564</v>
      </c>
    </row>
    <row r="614" spans="1:2">
      <c r="A614" s="57" t="s">
        <v>2972</v>
      </c>
      <c r="B614" s="57" t="s">
        <v>2544</v>
      </c>
    </row>
    <row r="615" spans="1:2">
      <c r="A615" s="57" t="s">
        <v>3636</v>
      </c>
      <c r="B615" s="57" t="s">
        <v>3636</v>
      </c>
    </row>
    <row r="616" spans="1:2">
      <c r="A616" s="57" t="s">
        <v>3649</v>
      </c>
      <c r="B616" s="57" t="s">
        <v>3648</v>
      </c>
    </row>
    <row r="617" spans="1:2">
      <c r="A617" s="57" t="s">
        <v>2921</v>
      </c>
      <c r="B617" s="57" t="s">
        <v>2505</v>
      </c>
    </row>
    <row r="618" spans="1:2">
      <c r="A618" s="57" t="s">
        <v>3670</v>
      </c>
      <c r="B618" s="57" t="s">
        <v>3669</v>
      </c>
    </row>
    <row r="619" spans="1:2">
      <c r="A619" s="57" t="s">
        <v>3682</v>
      </c>
      <c r="B619" s="57" t="s">
        <v>3681</v>
      </c>
    </row>
    <row r="620" spans="1:2">
      <c r="A620" s="57" t="s">
        <v>2921</v>
      </c>
      <c r="B620" s="57" t="s">
        <v>2486</v>
      </c>
    </row>
    <row r="621" spans="1:2">
      <c r="A621" s="57" t="s">
        <v>2907</v>
      </c>
      <c r="B621" s="57" t="s">
        <v>2471</v>
      </c>
    </row>
    <row r="622" spans="1:2">
      <c r="A622" s="57" t="s">
        <v>2894</v>
      </c>
      <c r="B622" s="57" t="s">
        <v>2455</v>
      </c>
    </row>
    <row r="623" spans="1:2">
      <c r="A623" s="57" t="s">
        <v>2879</v>
      </c>
      <c r="B623" s="57" t="s">
        <v>2440</v>
      </c>
    </row>
    <row r="624" spans="1:2">
      <c r="A624" s="57" t="s">
        <v>3722</v>
      </c>
      <c r="B624" s="57" t="s">
        <v>3721</v>
      </c>
    </row>
    <row r="625" spans="1:2">
      <c r="A625" s="57" t="s">
        <v>3731</v>
      </c>
      <c r="B625" s="57" t="s">
        <v>3730</v>
      </c>
    </row>
    <row r="626" spans="1:2">
      <c r="A626" s="57" t="s">
        <v>2866</v>
      </c>
      <c r="B626" s="57" t="s">
        <v>2427</v>
      </c>
    </row>
    <row r="627" spans="1:2">
      <c r="A627" s="57" t="s">
        <v>3743</v>
      </c>
      <c r="B627" s="57" t="s">
        <v>3742</v>
      </c>
    </row>
    <row r="628" spans="1:2">
      <c r="A628" s="57" t="s">
        <v>3747</v>
      </c>
      <c r="B628" s="57" t="s">
        <v>3746</v>
      </c>
    </row>
    <row r="629" spans="1:2">
      <c r="A629" s="57" t="s">
        <v>2855</v>
      </c>
      <c r="B629" s="57" t="s">
        <v>2415</v>
      </c>
    </row>
    <row r="630" spans="1:2">
      <c r="A630" s="57" t="s">
        <v>2847</v>
      </c>
      <c r="B630" s="57" t="s">
        <v>2404</v>
      </c>
    </row>
    <row r="631" spans="1:2">
      <c r="A631" s="57" t="s">
        <v>3361</v>
      </c>
      <c r="B631" s="57" t="s">
        <v>3360</v>
      </c>
    </row>
    <row r="632" spans="1:2">
      <c r="A632" s="57" t="s">
        <v>3756</v>
      </c>
      <c r="B632" s="57" t="s">
        <v>3755</v>
      </c>
    </row>
    <row r="633" spans="1:2">
      <c r="A633" s="57" t="s">
        <v>3760</v>
      </c>
      <c r="B633" s="57" t="s">
        <v>3759</v>
      </c>
    </row>
    <row r="634" spans="1:2">
      <c r="A634" s="57" t="s">
        <v>3764</v>
      </c>
      <c r="B634" s="57" t="s">
        <v>3763</v>
      </c>
    </row>
    <row r="635" spans="1:2">
      <c r="A635" s="57" t="s">
        <v>3615</v>
      </c>
      <c r="B635" s="57" t="s">
        <v>3614</v>
      </c>
    </row>
    <row r="636" spans="1:2">
      <c r="A636" s="57" t="s">
        <v>3626</v>
      </c>
      <c r="B636" s="57" t="s">
        <v>3625</v>
      </c>
    </row>
    <row r="637" spans="1:2">
      <c r="A637" s="57" t="s">
        <v>3638</v>
      </c>
      <c r="B637" s="57" t="s">
        <v>3637</v>
      </c>
    </row>
    <row r="638" spans="1:2">
      <c r="A638" s="57" t="s">
        <v>3651</v>
      </c>
      <c r="B638" s="57" t="s">
        <v>3650</v>
      </c>
    </row>
    <row r="639" spans="1:2">
      <c r="A639" s="57" t="s">
        <v>3660</v>
      </c>
      <c r="B639" s="57" t="s">
        <v>3659</v>
      </c>
    </row>
    <row r="640" spans="1:2">
      <c r="A640" s="57" t="s">
        <v>3672</v>
      </c>
      <c r="B640" s="57" t="s">
        <v>3671</v>
      </c>
    </row>
    <row r="641" spans="1:3">
      <c r="A641" s="57" t="s">
        <v>3684</v>
      </c>
      <c r="B641" s="57" t="s">
        <v>3683</v>
      </c>
    </row>
    <row r="642" spans="1:3">
      <c r="A642" s="57" t="s">
        <v>3694</v>
      </c>
      <c r="B642" s="57" t="s">
        <v>3693</v>
      </c>
    </row>
    <row r="643" spans="1:3">
      <c r="A643" s="57" t="s">
        <v>3701</v>
      </c>
      <c r="B643" s="57" t="s">
        <v>3700</v>
      </c>
    </row>
    <row r="644" spans="1:3">
      <c r="A644" s="57" t="s">
        <v>3709</v>
      </c>
      <c r="B644" s="57" t="s">
        <v>3708</v>
      </c>
    </row>
    <row r="645" spans="1:3">
      <c r="A645" s="57" t="s">
        <v>3715</v>
      </c>
      <c r="B645" s="57" t="s">
        <v>3714</v>
      </c>
      <c r="C645" s="57"/>
    </row>
    <row r="646" spans="1:3">
      <c r="A646" s="57" t="s">
        <v>3723</v>
      </c>
      <c r="B646" s="57" t="s">
        <v>2470</v>
      </c>
      <c r="C646" s="57"/>
    </row>
    <row r="647" spans="1:3">
      <c r="A647" s="57" t="s">
        <v>3733</v>
      </c>
      <c r="B647" s="57" t="s">
        <v>3732</v>
      </c>
      <c r="C647" s="57"/>
    </row>
    <row r="648" spans="1:3">
      <c r="A648" s="57" t="s">
        <v>3739</v>
      </c>
      <c r="B648" s="57" t="s">
        <v>3738</v>
      </c>
      <c r="C648" s="57"/>
    </row>
    <row r="649" spans="1:3">
      <c r="A649" s="57" t="s">
        <v>3745</v>
      </c>
      <c r="B649" s="57" t="s">
        <v>3744</v>
      </c>
      <c r="C649" s="57"/>
    </row>
    <row r="650" spans="1:3">
      <c r="A650" s="57" t="s">
        <v>3749</v>
      </c>
      <c r="B650" s="57" t="s">
        <v>3748</v>
      </c>
      <c r="C650" s="57"/>
    </row>
    <row r="651" spans="1:3">
      <c r="A651" s="57" t="s">
        <v>3751</v>
      </c>
      <c r="B651" s="57" t="s">
        <v>3750</v>
      </c>
      <c r="C651" s="57"/>
    </row>
    <row r="652" spans="1:3">
      <c r="A652" s="57" t="s">
        <v>3752</v>
      </c>
      <c r="B652" s="57" t="s">
        <v>2403</v>
      </c>
      <c r="C652" s="57"/>
    </row>
    <row r="653" spans="1:3">
      <c r="A653" s="57" t="s">
        <v>3754</v>
      </c>
      <c r="B653" s="57" t="s">
        <v>3753</v>
      </c>
      <c r="C653" s="57"/>
    </row>
    <row r="654" spans="1:3">
      <c r="A654" s="57" t="s">
        <v>3758</v>
      </c>
      <c r="B654" s="57" t="s">
        <v>3757</v>
      </c>
      <c r="C654" s="57"/>
    </row>
    <row r="655" spans="1:3">
      <c r="A655" s="57" t="s">
        <v>3762</v>
      </c>
      <c r="B655" s="57" t="s">
        <v>3761</v>
      </c>
      <c r="C655" s="57"/>
    </row>
    <row r="656" spans="1:3">
      <c r="A656" s="57" t="s">
        <v>3766</v>
      </c>
      <c r="B656" s="57" t="s">
        <v>3765</v>
      </c>
      <c r="C656" s="57"/>
    </row>
    <row r="657" spans="1:3">
      <c r="A657" s="57" t="s">
        <v>3768</v>
      </c>
      <c r="B657" s="57" t="s">
        <v>3767</v>
      </c>
      <c r="C657" s="57"/>
    </row>
    <row r="658" spans="1:3">
      <c r="A658" s="57" t="s">
        <v>3769</v>
      </c>
      <c r="B658" s="57" t="s">
        <v>2338</v>
      </c>
      <c r="C658" s="57"/>
    </row>
    <row r="659" spans="1:3">
      <c r="A659" s="57" t="s">
        <v>3771</v>
      </c>
      <c r="B659" s="57" t="s">
        <v>3770</v>
      </c>
      <c r="C659" s="57"/>
    </row>
    <row r="660" spans="1:3">
      <c r="A660" s="57" t="s">
        <v>3773</v>
      </c>
      <c r="B660" s="57" t="s">
        <v>3772</v>
      </c>
      <c r="C660" s="57"/>
    </row>
    <row r="661" spans="1:3">
      <c r="A661" s="57" t="s">
        <v>3617</v>
      </c>
      <c r="B661" s="57" t="s">
        <v>3616</v>
      </c>
    </row>
    <row r="662" spans="1:3">
      <c r="A662" s="57" t="s">
        <v>3628</v>
      </c>
      <c r="B662" s="57" t="s">
        <v>3627</v>
      </c>
    </row>
    <row r="663" spans="1:3">
      <c r="A663" s="57" t="s">
        <v>3640</v>
      </c>
      <c r="B663" s="57" t="s">
        <v>3639</v>
      </c>
    </row>
    <row r="664" spans="1:3">
      <c r="A664" s="57" t="s">
        <v>2988</v>
      </c>
      <c r="B664" s="57" t="s">
        <v>2561</v>
      </c>
    </row>
    <row r="665" spans="1:3">
      <c r="A665" s="57" t="s">
        <v>2935</v>
      </c>
      <c r="B665" s="57" t="s">
        <v>2502</v>
      </c>
    </row>
    <row r="666" spans="1:3">
      <c r="A666" s="57" t="s">
        <v>3674</v>
      </c>
      <c r="B666" s="57" t="s">
        <v>3673</v>
      </c>
    </row>
    <row r="667" spans="1:3">
      <c r="A667" s="57" t="s">
        <v>3686</v>
      </c>
      <c r="B667" s="57" t="s">
        <v>3685</v>
      </c>
    </row>
    <row r="668" spans="1:3">
      <c r="A668" s="57" t="s">
        <v>3696</v>
      </c>
      <c r="B668" s="57" t="s">
        <v>3695</v>
      </c>
    </row>
    <row r="669" spans="1:3">
      <c r="A669" s="57" t="s">
        <v>2905</v>
      </c>
      <c r="B669" s="57" t="s">
        <v>2469</v>
      </c>
    </row>
    <row r="670" spans="1:3">
      <c r="A670" s="57" t="s">
        <v>2864</v>
      </c>
      <c r="B670" s="57" t="s">
        <v>2425</v>
      </c>
    </row>
    <row r="671" spans="1:3">
      <c r="A671" s="151" t="s">
        <v>3778</v>
      </c>
      <c r="B671" s="151" t="s">
        <v>3777</v>
      </c>
    </row>
    <row r="672" spans="1:3">
      <c r="A672" s="151" t="s">
        <v>1688</v>
      </c>
      <c r="B672" s="151" t="s">
        <v>114</v>
      </c>
    </row>
    <row r="673" spans="1:2">
      <c r="A673" s="151" t="s">
        <v>3789</v>
      </c>
      <c r="B673" s="151" t="s">
        <v>3788</v>
      </c>
    </row>
    <row r="674" spans="1:2">
      <c r="A674" s="151" t="s">
        <v>3801</v>
      </c>
      <c r="B674" s="151" t="s">
        <v>3801</v>
      </c>
    </row>
    <row r="675" spans="1:2">
      <c r="A675" s="151" t="s">
        <v>3778</v>
      </c>
      <c r="B675" s="151" t="s">
        <v>3777</v>
      </c>
    </row>
    <row r="676" spans="1:2">
      <c r="A676" s="151" t="s">
        <v>1688</v>
      </c>
      <c r="B676" s="151" t="s">
        <v>114</v>
      </c>
    </row>
    <row r="677" spans="1:2">
      <c r="A677" s="159" t="s">
        <v>3791</v>
      </c>
      <c r="B677" s="159" t="s">
        <v>3790</v>
      </c>
    </row>
    <row r="678" spans="1:2">
      <c r="A678" s="159" t="s">
        <v>3803</v>
      </c>
      <c r="B678" s="159" t="s">
        <v>3802</v>
      </c>
    </row>
    <row r="679" spans="1:2">
      <c r="A679" s="159" t="s">
        <v>3800</v>
      </c>
      <c r="B679" s="159" t="s">
        <v>3799</v>
      </c>
    </row>
    <row r="680" spans="1:2">
      <c r="A680" s="159" t="s">
        <v>3819</v>
      </c>
      <c r="B680" s="159" t="s">
        <v>3818</v>
      </c>
    </row>
    <row r="681" spans="1:2">
      <c r="A681" s="159" t="s">
        <v>3823</v>
      </c>
      <c r="B681" s="159" t="s">
        <v>3822</v>
      </c>
    </row>
    <row r="682" spans="1:2">
      <c r="A682" s="159" t="s">
        <v>3830</v>
      </c>
      <c r="B682" s="159" t="s">
        <v>3829</v>
      </c>
    </row>
    <row r="683" spans="1:2">
      <c r="A683" s="159" t="s">
        <v>3836</v>
      </c>
      <c r="B683" s="159" t="s">
        <v>3835</v>
      </c>
    </row>
    <row r="684" spans="1:2">
      <c r="A684" s="159" t="s">
        <v>3844</v>
      </c>
      <c r="B684" s="159" t="s">
        <v>3843</v>
      </c>
    </row>
    <row r="685" spans="1:2">
      <c r="A685" s="159" t="s">
        <v>3850</v>
      </c>
      <c r="B685" s="159" t="s">
        <v>3849</v>
      </c>
    </row>
    <row r="686" spans="1:2">
      <c r="A686" s="159" t="s">
        <v>3857</v>
      </c>
      <c r="B686" s="159" t="s">
        <v>3856</v>
      </c>
    </row>
    <row r="687" spans="1:2">
      <c r="A687" s="159" t="s">
        <v>3862</v>
      </c>
      <c r="B687" s="159" t="s">
        <v>3861</v>
      </c>
    </row>
    <row r="688" spans="1:2">
      <c r="A688" s="159" t="s">
        <v>3868</v>
      </c>
      <c r="B688" s="159" t="s">
        <v>3867</v>
      </c>
    </row>
    <row r="689" spans="1:13">
      <c r="A689" s="151" t="s">
        <v>3789</v>
      </c>
      <c r="B689" s="151" t="s">
        <v>3788</v>
      </c>
    </row>
    <row r="690" spans="1:13">
      <c r="A690" s="159" t="s">
        <v>3789</v>
      </c>
      <c r="B690" s="159" t="s">
        <v>3788</v>
      </c>
    </row>
    <row r="691" spans="1:13">
      <c r="A691" s="159" t="s">
        <v>3882</v>
      </c>
      <c r="B691" s="159" t="s">
        <v>3881</v>
      </c>
    </row>
    <row r="692" spans="1:13">
      <c r="A692" s="159" t="s">
        <v>3888</v>
      </c>
      <c r="B692" s="159" t="s">
        <v>3887</v>
      </c>
    </row>
    <row r="693" spans="1:13">
      <c r="A693" s="151" t="s">
        <v>3801</v>
      </c>
      <c r="B693" s="151" t="s">
        <v>3801</v>
      </c>
    </row>
    <row r="694" spans="1:13">
      <c r="A694" s="151" t="s">
        <v>4206</v>
      </c>
      <c r="B694" s="151" t="s">
        <v>4200</v>
      </c>
    </row>
    <row r="695" spans="1:13">
      <c r="A695" s="149" t="s">
        <v>3785</v>
      </c>
      <c r="B695" s="149" t="s">
        <v>3784</v>
      </c>
      <c r="C695" s="151"/>
      <c r="D695" s="148"/>
      <c r="E695" s="207"/>
      <c r="F695" s="57"/>
      <c r="G695" s="57"/>
      <c r="J695" s="151"/>
      <c r="K695" s="151"/>
      <c r="L695" s="151"/>
      <c r="M695" s="151"/>
    </row>
    <row r="696" spans="1:13">
      <c r="A696" s="159" t="s">
        <v>3796</v>
      </c>
      <c r="B696" s="159" t="s">
        <v>3795</v>
      </c>
      <c r="C696" s="151"/>
      <c r="D696" s="148"/>
      <c r="E696" s="207"/>
      <c r="F696" s="57"/>
      <c r="G696" s="57"/>
      <c r="J696" s="151"/>
      <c r="K696" s="151"/>
      <c r="L696" s="151"/>
      <c r="M696" s="151"/>
    </row>
    <row r="697" spans="1:13">
      <c r="A697" s="159" t="s">
        <v>3807</v>
      </c>
      <c r="B697" s="159" t="s">
        <v>3806</v>
      </c>
      <c r="C697" s="151"/>
      <c r="D697" s="148"/>
      <c r="E697" s="207"/>
      <c r="F697" s="57"/>
      <c r="G697" s="57"/>
      <c r="J697" s="151"/>
      <c r="K697" s="151"/>
      <c r="L697" s="148"/>
      <c r="M697" s="148"/>
    </row>
    <row r="698" spans="1:13">
      <c r="A698" s="159" t="s">
        <v>3815</v>
      </c>
      <c r="B698" s="159" t="s">
        <v>3814</v>
      </c>
      <c r="C698" s="151"/>
      <c r="D698" s="145"/>
      <c r="E698" s="170"/>
      <c r="F698" s="57"/>
      <c r="G698" s="57"/>
      <c r="J698" s="151"/>
      <c r="K698" s="151"/>
      <c r="L698" s="148"/>
      <c r="M698" s="148"/>
    </row>
    <row r="699" spans="1:13">
      <c r="A699" s="149" t="s">
        <v>3821</v>
      </c>
      <c r="B699" s="149" t="s">
        <v>3820</v>
      </c>
      <c r="C699" s="151"/>
      <c r="D699" s="148"/>
      <c r="E699" s="148"/>
      <c r="F699" s="151"/>
      <c r="G699" s="151"/>
      <c r="J699" s="151"/>
      <c r="K699" s="151"/>
      <c r="L699" s="148"/>
      <c r="M699" s="148"/>
    </row>
    <row r="700" spans="1:13">
      <c r="A700" s="159" t="s">
        <v>3826</v>
      </c>
      <c r="B700" s="159" t="s">
        <v>3825</v>
      </c>
      <c r="C700" s="151"/>
      <c r="D700" s="148"/>
      <c r="E700" s="148"/>
      <c r="F700" s="151"/>
      <c r="G700" s="151"/>
      <c r="J700" s="151"/>
      <c r="K700" s="151"/>
      <c r="L700" s="148"/>
      <c r="M700" s="148"/>
    </row>
    <row r="701" spans="1:13">
      <c r="A701" s="149" t="s">
        <v>3832</v>
      </c>
      <c r="B701" s="149" t="s">
        <v>3831</v>
      </c>
      <c r="C701" s="151"/>
      <c r="D701" s="148"/>
      <c r="E701" s="148"/>
      <c r="F701" s="151"/>
      <c r="G701" s="151"/>
      <c r="J701" s="151"/>
      <c r="K701" s="151"/>
      <c r="L701" s="148"/>
      <c r="M701" s="148"/>
    </row>
    <row r="702" spans="1:13">
      <c r="A702" s="149" t="s">
        <v>3840</v>
      </c>
      <c r="B702" s="149" t="s">
        <v>3839</v>
      </c>
      <c r="C702" s="151"/>
      <c r="D702" s="148"/>
      <c r="E702" s="148"/>
      <c r="F702" s="151"/>
      <c r="G702" s="151"/>
      <c r="J702" s="151"/>
      <c r="K702" s="151"/>
      <c r="L702" s="148"/>
      <c r="M702" s="148"/>
    </row>
    <row r="703" spans="1:13">
      <c r="A703" s="159" t="s">
        <v>3848</v>
      </c>
      <c r="B703" s="159" t="s">
        <v>3847</v>
      </c>
      <c r="C703" s="151"/>
      <c r="D703" s="148"/>
      <c r="E703" s="148"/>
      <c r="F703" s="151"/>
      <c r="G703" s="151"/>
      <c r="J703" s="151"/>
      <c r="K703" s="151"/>
      <c r="L703" s="148"/>
      <c r="M703" s="148"/>
    </row>
    <row r="704" spans="1:13">
      <c r="A704" s="149" t="s">
        <v>3853</v>
      </c>
      <c r="B704" s="149" t="s">
        <v>3852</v>
      </c>
      <c r="C704" s="151"/>
      <c r="D704" s="148"/>
      <c r="E704" s="148"/>
      <c r="F704" s="151"/>
      <c r="G704" s="151"/>
      <c r="J704" s="151"/>
      <c r="K704" s="151"/>
      <c r="L704" s="148"/>
      <c r="M704" s="148"/>
    </row>
    <row r="705" spans="1:13">
      <c r="A705" s="149" t="s">
        <v>3860</v>
      </c>
      <c r="B705" s="149" t="s">
        <v>3859</v>
      </c>
      <c r="C705" s="151"/>
      <c r="D705" s="148"/>
      <c r="E705" s="148"/>
      <c r="F705" s="151"/>
      <c r="G705" s="151"/>
      <c r="J705" s="151"/>
      <c r="K705" s="151"/>
      <c r="L705" s="148"/>
      <c r="M705" s="148"/>
    </row>
    <row r="706" spans="1:13">
      <c r="A706" s="149" t="s">
        <v>3866</v>
      </c>
      <c r="B706" s="149" t="s">
        <v>3865</v>
      </c>
      <c r="C706" s="151"/>
      <c r="D706" s="148"/>
      <c r="E706" s="148"/>
      <c r="F706" s="151"/>
      <c r="G706" s="151"/>
      <c r="J706" s="151"/>
      <c r="K706" s="151"/>
      <c r="L706" s="148"/>
      <c r="M706" s="148"/>
    </row>
    <row r="707" spans="1:13">
      <c r="A707" s="159" t="s">
        <v>3870</v>
      </c>
      <c r="B707" s="159" t="s">
        <v>3869</v>
      </c>
      <c r="C707" s="151"/>
      <c r="D707" s="148"/>
      <c r="E707" s="148"/>
      <c r="F707" s="151"/>
      <c r="G707" s="151"/>
      <c r="J707" s="151"/>
      <c r="K707" s="151"/>
      <c r="L707" s="148"/>
      <c r="M707" s="148"/>
    </row>
    <row r="708" spans="1:13">
      <c r="A708" s="149" t="s">
        <v>3874</v>
      </c>
      <c r="B708" s="149" t="s">
        <v>3873</v>
      </c>
      <c r="C708" s="151"/>
      <c r="D708" s="148"/>
      <c r="E708" s="148"/>
      <c r="F708" s="151"/>
      <c r="G708" s="151"/>
      <c r="J708" s="151"/>
      <c r="K708" s="151"/>
      <c r="L708" s="148"/>
      <c r="M708" s="148"/>
    </row>
    <row r="709" spans="1:13">
      <c r="A709" s="149" t="s">
        <v>3880</v>
      </c>
      <c r="B709" s="149" t="s">
        <v>3879</v>
      </c>
      <c r="C709" s="151"/>
      <c r="D709" s="148"/>
      <c r="E709" s="148"/>
      <c r="F709" s="151"/>
      <c r="G709" s="151"/>
      <c r="J709" s="151"/>
      <c r="K709" s="151"/>
      <c r="L709" s="148"/>
      <c r="M709" s="148"/>
    </row>
    <row r="710" spans="1:13">
      <c r="A710" s="151" t="s">
        <v>4207</v>
      </c>
      <c r="B710" s="151" t="s">
        <v>4201</v>
      </c>
      <c r="C710" s="151"/>
      <c r="D710" s="148"/>
      <c r="E710" s="148"/>
      <c r="F710" s="151"/>
      <c r="G710" s="151"/>
      <c r="J710" s="151"/>
      <c r="K710" s="151"/>
      <c r="L710" s="148"/>
      <c r="M710" s="148"/>
    </row>
    <row r="711" spans="1:13">
      <c r="A711" s="149" t="s">
        <v>3890</v>
      </c>
      <c r="B711" s="149" t="s">
        <v>3889</v>
      </c>
      <c r="C711" s="151"/>
      <c r="D711" s="148"/>
      <c r="E711" s="148"/>
      <c r="F711" s="151"/>
      <c r="G711" s="151"/>
      <c r="J711" s="151"/>
      <c r="K711" s="151"/>
      <c r="L711" s="148"/>
      <c r="M711" s="148"/>
    </row>
    <row r="712" spans="1:13">
      <c r="A712" s="149" t="s">
        <v>3894</v>
      </c>
      <c r="B712" s="149" t="s">
        <v>3893</v>
      </c>
      <c r="C712" s="151"/>
      <c r="D712" s="160"/>
      <c r="E712" s="160"/>
      <c r="F712" s="151"/>
      <c r="G712" s="151"/>
      <c r="J712" s="151"/>
      <c r="K712" s="151"/>
      <c r="L712" s="148"/>
      <c r="M712" s="148"/>
    </row>
    <row r="713" spans="1:13">
      <c r="A713" s="159" t="s">
        <v>3896</v>
      </c>
      <c r="B713" s="159" t="s">
        <v>3895</v>
      </c>
      <c r="C713" s="151"/>
      <c r="D713" s="160"/>
      <c r="E713" s="160"/>
      <c r="F713" s="151"/>
      <c r="G713" s="151"/>
      <c r="J713" s="151"/>
      <c r="K713" s="151"/>
      <c r="L713" s="148"/>
      <c r="M713" s="148"/>
    </row>
    <row r="714" spans="1:13">
      <c r="A714" s="159" t="s">
        <v>3898</v>
      </c>
      <c r="B714" s="159" t="s">
        <v>3897</v>
      </c>
      <c r="C714" s="151"/>
      <c r="D714" s="160"/>
      <c r="E714" s="160"/>
      <c r="F714" s="151"/>
      <c r="G714" s="151"/>
      <c r="J714" s="151"/>
      <c r="K714" s="151"/>
      <c r="L714" s="148"/>
      <c r="M714" s="148"/>
    </row>
    <row r="715" spans="1:13">
      <c r="A715" s="159" t="s">
        <v>3900</v>
      </c>
      <c r="B715" s="159" t="s">
        <v>3899</v>
      </c>
      <c r="C715" s="151"/>
      <c r="D715" s="151"/>
      <c r="E715" s="151"/>
      <c r="F715" s="151"/>
      <c r="G715" s="151"/>
      <c r="J715" s="151"/>
      <c r="K715" s="151"/>
      <c r="L715" s="148"/>
      <c r="M715" s="148"/>
    </row>
    <row r="716" spans="1:13">
      <c r="A716" s="149" t="s">
        <v>3902</v>
      </c>
      <c r="B716" s="149" t="s">
        <v>3901</v>
      </c>
      <c r="C716" s="151"/>
      <c r="D716" s="160"/>
      <c r="E716" s="160"/>
      <c r="F716" s="151"/>
      <c r="G716" s="151"/>
      <c r="J716" s="151"/>
      <c r="K716" s="151"/>
      <c r="L716" s="148"/>
      <c r="M716" s="148"/>
    </row>
    <row r="717" spans="1:13">
      <c r="A717" s="159" t="s">
        <v>3904</v>
      </c>
      <c r="B717" s="159" t="s">
        <v>3903</v>
      </c>
      <c r="C717" s="151"/>
      <c r="D717" s="160"/>
      <c r="E717" s="160"/>
      <c r="F717" s="151"/>
      <c r="G717" s="151"/>
      <c r="J717" s="151"/>
      <c r="K717" s="151"/>
      <c r="L717" s="148"/>
      <c r="M717" s="148"/>
    </row>
    <row r="718" spans="1:13">
      <c r="A718" s="149" t="s">
        <v>3906</v>
      </c>
      <c r="B718" s="149" t="s">
        <v>3905</v>
      </c>
      <c r="C718" s="151"/>
      <c r="D718" s="160"/>
      <c r="E718" s="160"/>
      <c r="F718" s="151"/>
      <c r="G718" s="151"/>
      <c r="J718" s="151"/>
      <c r="K718" s="151"/>
      <c r="L718" s="148"/>
      <c r="M718" s="148"/>
    </row>
    <row r="719" spans="1:13">
      <c r="A719" s="149" t="s">
        <v>3908</v>
      </c>
      <c r="B719" s="149" t="s">
        <v>3907</v>
      </c>
      <c r="C719" s="151"/>
      <c r="D719" s="160"/>
      <c r="E719" s="160"/>
      <c r="F719" s="151"/>
      <c r="G719" s="151"/>
      <c r="J719" s="151"/>
      <c r="K719" s="151"/>
      <c r="L719" s="148"/>
      <c r="M719" s="148"/>
    </row>
    <row r="720" spans="1:13">
      <c r="A720" s="149" t="s">
        <v>3910</v>
      </c>
      <c r="B720" s="149" t="s">
        <v>3909</v>
      </c>
      <c r="C720" s="151"/>
      <c r="D720" s="160"/>
      <c r="E720" s="160"/>
      <c r="F720" s="151"/>
      <c r="G720" s="151"/>
      <c r="J720" s="151"/>
      <c r="K720" s="151"/>
      <c r="L720" s="148"/>
      <c r="M720" s="148"/>
    </row>
    <row r="721" spans="1:13">
      <c r="A721" s="159" t="s">
        <v>3912</v>
      </c>
      <c r="B721" s="159" t="s">
        <v>3911</v>
      </c>
      <c r="C721" s="151"/>
      <c r="D721" s="57"/>
      <c r="E721" s="57"/>
      <c r="F721" s="151"/>
      <c r="G721" s="151"/>
      <c r="J721" s="151"/>
      <c r="K721" s="151"/>
      <c r="L721" s="148"/>
      <c r="M721" s="148"/>
    </row>
    <row r="722" spans="1:13">
      <c r="A722" s="159" t="s">
        <v>3914</v>
      </c>
      <c r="B722" s="159" t="s">
        <v>3913</v>
      </c>
      <c r="C722" s="151"/>
      <c r="D722" s="160"/>
      <c r="E722" s="160"/>
      <c r="F722" s="151"/>
      <c r="G722" s="151"/>
      <c r="J722" s="151"/>
      <c r="K722" s="151"/>
      <c r="L722" s="148"/>
      <c r="M722" s="148"/>
    </row>
    <row r="723" spans="1:13">
      <c r="A723" s="149" t="s">
        <v>3916</v>
      </c>
      <c r="B723" s="149" t="s">
        <v>3915</v>
      </c>
      <c r="C723" s="151"/>
      <c r="D723" s="151"/>
      <c r="E723" s="151"/>
      <c r="F723" s="151"/>
      <c r="G723" s="151"/>
      <c r="J723" s="151"/>
      <c r="K723" s="151"/>
      <c r="L723" s="148"/>
      <c r="M723" s="148"/>
    </row>
    <row r="724" spans="1:13">
      <c r="A724" s="159" t="s">
        <v>3918</v>
      </c>
      <c r="B724" s="159" t="s">
        <v>3917</v>
      </c>
      <c r="C724" s="151"/>
      <c r="D724" s="151"/>
      <c r="E724" s="151"/>
      <c r="F724" s="151"/>
      <c r="G724" s="151"/>
      <c r="J724" s="151"/>
      <c r="K724" s="151"/>
      <c r="L724" s="148"/>
      <c r="M724" s="148"/>
    </row>
    <row r="725" spans="1:13">
      <c r="A725" s="149" t="s">
        <v>3920</v>
      </c>
      <c r="B725" s="149" t="s">
        <v>3919</v>
      </c>
      <c r="C725" s="151"/>
      <c r="D725" s="160"/>
      <c r="E725" s="160"/>
      <c r="F725" s="151"/>
      <c r="G725" s="151"/>
      <c r="J725" s="151"/>
      <c r="K725" s="151"/>
      <c r="L725" s="151"/>
      <c r="M725" s="151"/>
    </row>
    <row r="726" spans="1:13">
      <c r="A726" s="159" t="s">
        <v>3922</v>
      </c>
      <c r="B726" s="159" t="s">
        <v>3921</v>
      </c>
      <c r="C726" s="151"/>
      <c r="D726" s="160"/>
      <c r="E726" s="160"/>
      <c r="F726" s="151"/>
      <c r="G726" s="151"/>
      <c r="J726" s="151"/>
      <c r="K726" s="151"/>
      <c r="L726" s="148"/>
      <c r="M726" s="148"/>
    </row>
    <row r="727" spans="1:13">
      <c r="A727" s="149" t="s">
        <v>3924</v>
      </c>
      <c r="B727" s="149" t="s">
        <v>3923</v>
      </c>
      <c r="C727" s="151"/>
      <c r="D727" s="151"/>
      <c r="E727" s="151"/>
      <c r="F727" s="151"/>
      <c r="G727" s="151"/>
      <c r="J727" s="151"/>
      <c r="K727" s="151"/>
      <c r="L727" s="148"/>
      <c r="M727" s="148"/>
    </row>
    <row r="728" spans="1:13">
      <c r="A728" s="159" t="s">
        <v>3926</v>
      </c>
      <c r="B728" s="159" t="s">
        <v>3925</v>
      </c>
      <c r="C728" s="151"/>
      <c r="D728" s="151"/>
      <c r="E728" s="151"/>
      <c r="F728" s="151"/>
      <c r="G728" s="151"/>
      <c r="J728" s="151"/>
      <c r="K728" s="151"/>
      <c r="L728" s="148"/>
      <c r="M728" s="148"/>
    </row>
    <row r="729" spans="1:13">
      <c r="A729" s="159" t="s">
        <v>3928</v>
      </c>
      <c r="B729" s="159" t="s">
        <v>3927</v>
      </c>
      <c r="C729" s="151"/>
      <c r="D729" s="160"/>
      <c r="E729" s="160"/>
      <c r="F729" s="57"/>
      <c r="G729" s="57"/>
      <c r="J729" s="151"/>
      <c r="K729" s="151"/>
      <c r="L729" s="148"/>
      <c r="M729" s="148"/>
    </row>
    <row r="730" spans="1:13">
      <c r="A730" s="149" t="s">
        <v>3930</v>
      </c>
      <c r="B730" s="149" t="s">
        <v>3929</v>
      </c>
      <c r="C730" s="151"/>
      <c r="D730" s="160"/>
      <c r="E730" s="160"/>
      <c r="F730" s="57"/>
      <c r="G730" s="57"/>
      <c r="J730" s="151"/>
      <c r="K730" s="151"/>
      <c r="L730" s="148"/>
      <c r="M730" s="148"/>
    </row>
    <row r="731" spans="1:13">
      <c r="A731" s="149" t="s">
        <v>3932</v>
      </c>
      <c r="B731" s="149" t="s">
        <v>3931</v>
      </c>
      <c r="C731" s="151"/>
      <c r="D731" s="160"/>
      <c r="E731" s="160"/>
      <c r="F731" s="57"/>
      <c r="G731" s="57"/>
      <c r="J731" s="151"/>
      <c r="K731" s="151"/>
      <c r="L731" s="160"/>
      <c r="M731" s="160"/>
    </row>
    <row r="732" spans="1:13">
      <c r="A732" s="149" t="s">
        <v>3934</v>
      </c>
      <c r="B732" s="149" t="s">
        <v>3933</v>
      </c>
      <c r="C732" s="151"/>
      <c r="D732" s="151"/>
      <c r="E732" s="151"/>
      <c r="F732" s="57"/>
      <c r="G732" s="57"/>
      <c r="J732" s="151"/>
      <c r="K732" s="151"/>
      <c r="L732" s="160"/>
      <c r="M732" s="160"/>
    </row>
    <row r="733" spans="1:13">
      <c r="A733" s="149" t="s">
        <v>3936</v>
      </c>
      <c r="B733" s="149" t="s">
        <v>3935</v>
      </c>
      <c r="C733" s="151"/>
      <c r="D733" s="160"/>
      <c r="E733" s="160"/>
      <c r="F733" s="151"/>
      <c r="G733" s="151"/>
      <c r="J733" s="151"/>
      <c r="K733" s="151"/>
      <c r="L733" s="160"/>
      <c r="M733" s="160"/>
    </row>
    <row r="734" spans="1:13">
      <c r="A734" s="149" t="s">
        <v>3938</v>
      </c>
      <c r="B734" s="149" t="s">
        <v>3937</v>
      </c>
      <c r="C734" s="151"/>
      <c r="D734" s="160"/>
      <c r="E734" s="160"/>
      <c r="F734" s="151"/>
      <c r="G734" s="151"/>
      <c r="J734" s="151"/>
      <c r="K734" s="151"/>
      <c r="L734" s="160"/>
      <c r="M734" s="160"/>
    </row>
    <row r="735" spans="1:13">
      <c r="A735" s="149" t="s">
        <v>3940</v>
      </c>
      <c r="B735" s="149" t="s">
        <v>3939</v>
      </c>
      <c r="C735" s="151"/>
      <c r="D735" s="151"/>
      <c r="E735" s="151"/>
      <c r="F735" s="151"/>
      <c r="G735" s="151"/>
      <c r="J735" s="151"/>
      <c r="K735" s="151"/>
      <c r="L735" s="160"/>
      <c r="M735" s="160"/>
    </row>
    <row r="736" spans="1:13">
      <c r="A736" s="149" t="s">
        <v>3942</v>
      </c>
      <c r="B736" s="149" t="s">
        <v>3941</v>
      </c>
      <c r="C736" s="151"/>
      <c r="D736" s="151"/>
      <c r="E736" s="151"/>
      <c r="F736" s="151"/>
      <c r="G736" s="151"/>
      <c r="J736" s="151"/>
      <c r="K736" s="151"/>
      <c r="L736" s="57"/>
      <c r="M736" s="57"/>
    </row>
    <row r="737" spans="1:13">
      <c r="A737" s="145" t="s">
        <v>4208</v>
      </c>
      <c r="B737" s="145" t="s">
        <v>4202</v>
      </c>
      <c r="C737" s="151"/>
      <c r="D737" s="160"/>
      <c r="E737" s="160"/>
      <c r="F737" s="151"/>
      <c r="G737" s="151"/>
      <c r="J737" s="151"/>
      <c r="K737" s="151"/>
      <c r="L737" s="160"/>
      <c r="M737" s="160"/>
    </row>
    <row r="738" spans="1:13">
      <c r="A738" s="149" t="s">
        <v>3944</v>
      </c>
      <c r="B738" s="149" t="s">
        <v>3943</v>
      </c>
      <c r="C738" s="151"/>
      <c r="D738" s="160"/>
      <c r="E738" s="160"/>
      <c r="F738" s="151"/>
      <c r="G738" s="151"/>
      <c r="J738" s="151"/>
      <c r="K738" s="151"/>
      <c r="L738" s="151"/>
      <c r="M738" s="151"/>
    </row>
    <row r="739" spans="1:13">
      <c r="A739" s="159" t="s">
        <v>3946</v>
      </c>
      <c r="B739" s="159" t="s">
        <v>3945</v>
      </c>
      <c r="C739" s="151"/>
      <c r="D739" s="160"/>
      <c r="E739" s="160"/>
      <c r="F739" s="151"/>
      <c r="G739" s="151"/>
      <c r="J739" s="151"/>
      <c r="K739" s="151"/>
      <c r="L739" s="151"/>
      <c r="M739" s="151"/>
    </row>
    <row r="740" spans="1:13">
      <c r="A740" s="159" t="s">
        <v>3948</v>
      </c>
      <c r="B740" s="159" t="s">
        <v>3947</v>
      </c>
      <c r="C740" s="151"/>
      <c r="D740" s="160"/>
      <c r="E740" s="160"/>
      <c r="F740" s="151"/>
      <c r="G740" s="151"/>
      <c r="J740" s="151"/>
      <c r="K740" s="151"/>
      <c r="L740" s="151"/>
      <c r="M740" s="151"/>
    </row>
    <row r="741" spans="1:13">
      <c r="A741" s="159" t="s">
        <v>3950</v>
      </c>
      <c r="B741" s="159" t="s">
        <v>3949</v>
      </c>
      <c r="C741" s="151"/>
      <c r="D741" s="160"/>
      <c r="E741" s="160"/>
      <c r="F741" s="151"/>
      <c r="G741" s="151"/>
      <c r="J741" s="151"/>
      <c r="K741" s="151"/>
      <c r="L741" s="151"/>
      <c r="M741" s="151"/>
    </row>
    <row r="742" spans="1:13">
      <c r="A742" s="149" t="s">
        <v>3952</v>
      </c>
      <c r="B742" s="149" t="s">
        <v>3951</v>
      </c>
      <c r="C742" s="151"/>
      <c r="D742" s="160"/>
      <c r="E742" s="160"/>
      <c r="F742" s="151"/>
      <c r="G742" s="151"/>
      <c r="J742" s="151"/>
      <c r="K742" s="151"/>
      <c r="L742" s="160"/>
      <c r="M742" s="160"/>
    </row>
    <row r="743" spans="1:13">
      <c r="A743" s="159" t="s">
        <v>3954</v>
      </c>
      <c r="B743" s="159" t="s">
        <v>3953</v>
      </c>
      <c r="C743" s="151"/>
      <c r="D743" s="151"/>
      <c r="E743" s="151"/>
      <c r="F743" s="151"/>
      <c r="G743" s="151"/>
      <c r="J743" s="151"/>
      <c r="K743" s="151"/>
      <c r="L743" s="160"/>
      <c r="M743" s="160"/>
    </row>
    <row r="744" spans="1:13">
      <c r="A744" s="149" t="s">
        <v>3956</v>
      </c>
      <c r="B744" s="149" t="s">
        <v>3955</v>
      </c>
      <c r="C744" s="151"/>
      <c r="D744" s="151"/>
      <c r="E744" s="151"/>
      <c r="F744" s="151"/>
      <c r="G744" s="151"/>
      <c r="J744" s="151"/>
      <c r="K744" s="151"/>
      <c r="L744" s="160"/>
      <c r="M744" s="160"/>
    </row>
    <row r="745" spans="1:13">
      <c r="A745" s="149" t="s">
        <v>3958</v>
      </c>
      <c r="B745" s="149" t="s">
        <v>3957</v>
      </c>
      <c r="C745" s="151"/>
      <c r="D745" s="151"/>
      <c r="E745" s="151"/>
      <c r="F745" s="151"/>
      <c r="G745" s="151"/>
      <c r="J745" s="151"/>
      <c r="K745" s="151"/>
      <c r="L745" s="151"/>
      <c r="M745" s="151"/>
    </row>
    <row r="746" spans="1:13">
      <c r="A746" s="149" t="s">
        <v>3960</v>
      </c>
      <c r="B746" s="149" t="s">
        <v>3959</v>
      </c>
      <c r="C746" s="151"/>
      <c r="D746" s="160"/>
      <c r="E746" s="160"/>
      <c r="F746" s="151"/>
      <c r="G746" s="151"/>
      <c r="J746" s="151"/>
      <c r="K746" s="151"/>
      <c r="L746" s="57"/>
      <c r="M746" s="57"/>
    </row>
    <row r="747" spans="1:13">
      <c r="A747" s="159" t="s">
        <v>3962</v>
      </c>
      <c r="B747" s="159" t="s">
        <v>3961</v>
      </c>
      <c r="C747" s="151"/>
      <c r="D747" s="57"/>
      <c r="E747" s="57"/>
      <c r="F747" s="151"/>
      <c r="G747" s="151"/>
      <c r="J747" s="151"/>
      <c r="K747" s="151"/>
      <c r="L747" s="160"/>
      <c r="M747" s="160"/>
    </row>
    <row r="748" spans="1:13">
      <c r="A748" s="149" t="s">
        <v>3964</v>
      </c>
      <c r="B748" s="149" t="s">
        <v>3963</v>
      </c>
      <c r="C748" s="151"/>
      <c r="D748" s="151"/>
      <c r="E748" s="151"/>
      <c r="F748" s="151"/>
      <c r="G748" s="151"/>
      <c r="J748" s="151"/>
      <c r="K748" s="151"/>
      <c r="L748" s="160"/>
      <c r="M748" s="160"/>
    </row>
    <row r="749" spans="1:13">
      <c r="A749" s="149" t="s">
        <v>3966</v>
      </c>
      <c r="B749" s="149" t="s">
        <v>3965</v>
      </c>
      <c r="C749" s="151"/>
      <c r="D749" s="151"/>
      <c r="E749" s="151"/>
      <c r="F749" s="151"/>
      <c r="G749" s="151"/>
      <c r="J749" s="151"/>
      <c r="K749" s="151"/>
      <c r="L749" s="160"/>
      <c r="M749" s="160"/>
    </row>
    <row r="750" spans="1:13">
      <c r="A750" s="149" t="s">
        <v>3968</v>
      </c>
      <c r="B750" s="149" t="s">
        <v>3967</v>
      </c>
      <c r="C750" s="151"/>
      <c r="D750" s="151"/>
      <c r="E750" s="151"/>
      <c r="F750" s="151"/>
      <c r="G750" s="151"/>
      <c r="J750" s="151"/>
      <c r="K750" s="151"/>
      <c r="L750" s="151"/>
      <c r="M750" s="151"/>
    </row>
    <row r="751" spans="1:13">
      <c r="A751" s="149" t="s">
        <v>3970</v>
      </c>
      <c r="B751" s="149" t="s">
        <v>3969</v>
      </c>
      <c r="C751" s="151"/>
      <c r="D751" s="151"/>
      <c r="E751" s="151"/>
      <c r="F751" s="151"/>
      <c r="G751" s="151"/>
      <c r="J751" s="151"/>
      <c r="K751" s="151"/>
      <c r="L751" s="160"/>
      <c r="M751" s="160"/>
    </row>
    <row r="752" spans="1:13">
      <c r="A752" s="159" t="s">
        <v>3972</v>
      </c>
      <c r="B752" s="159" t="s">
        <v>3971</v>
      </c>
      <c r="C752" s="151"/>
      <c r="D752" s="151"/>
      <c r="E752" s="151"/>
      <c r="F752" s="151"/>
      <c r="G752" s="151"/>
      <c r="J752" s="151"/>
      <c r="K752" s="151"/>
      <c r="L752" s="160"/>
      <c r="M752" s="160"/>
    </row>
    <row r="753" spans="1:13">
      <c r="A753" s="149" t="s">
        <v>3974</v>
      </c>
      <c r="B753" s="149" t="s">
        <v>3973</v>
      </c>
      <c r="C753" s="151"/>
      <c r="D753" s="151"/>
      <c r="E753" s="151"/>
      <c r="F753" s="151"/>
      <c r="G753" s="151"/>
      <c r="J753" s="151"/>
      <c r="K753" s="151"/>
      <c r="L753" s="160"/>
      <c r="M753" s="160"/>
    </row>
    <row r="754" spans="1:13">
      <c r="A754" s="149" t="s">
        <v>3976</v>
      </c>
      <c r="B754" s="149" t="s">
        <v>3975</v>
      </c>
      <c r="C754" s="151"/>
      <c r="D754" s="151"/>
      <c r="E754" s="151"/>
      <c r="F754" s="151"/>
      <c r="G754" s="151"/>
      <c r="J754" s="151"/>
      <c r="K754" s="151"/>
      <c r="L754" s="172"/>
      <c r="M754" s="172"/>
    </row>
    <row r="755" spans="1:13">
      <c r="A755" s="149" t="s">
        <v>3978</v>
      </c>
      <c r="B755" s="149" t="s">
        <v>3977</v>
      </c>
      <c r="C755" s="151"/>
      <c r="D755" s="151"/>
      <c r="E755" s="151"/>
      <c r="F755" s="151"/>
      <c r="G755" s="151"/>
      <c r="J755" s="151"/>
      <c r="K755" s="151"/>
      <c r="L755" s="171"/>
      <c r="M755" s="171"/>
    </row>
    <row r="756" spans="1:13">
      <c r="A756" s="145" t="s">
        <v>4209</v>
      </c>
      <c r="B756" s="145" t="s">
        <v>4203</v>
      </c>
      <c r="C756" s="151"/>
      <c r="D756" s="151"/>
      <c r="E756" s="151"/>
      <c r="F756" s="151"/>
      <c r="G756" s="151"/>
      <c r="J756" s="151"/>
      <c r="K756" s="151"/>
      <c r="L756" s="151"/>
      <c r="M756" s="151"/>
    </row>
    <row r="757" spans="1:13">
      <c r="A757" s="149" t="s">
        <v>3980</v>
      </c>
      <c r="B757" s="149" t="s">
        <v>3979</v>
      </c>
      <c r="C757" s="151"/>
      <c r="D757" s="151"/>
      <c r="E757" s="151"/>
      <c r="F757" s="151"/>
      <c r="G757" s="151"/>
      <c r="J757" s="151"/>
      <c r="K757" s="151"/>
      <c r="L757" s="160"/>
      <c r="M757" s="160"/>
    </row>
    <row r="758" spans="1:13">
      <c r="A758" s="159" t="s">
        <v>3982</v>
      </c>
      <c r="B758" s="159" t="s">
        <v>3981</v>
      </c>
      <c r="C758" s="151"/>
      <c r="D758" s="151"/>
      <c r="E758" s="151"/>
      <c r="F758" s="151"/>
      <c r="G758" s="151"/>
      <c r="J758" s="151"/>
      <c r="K758" s="151"/>
      <c r="L758" s="160"/>
      <c r="M758" s="160"/>
    </row>
    <row r="759" spans="1:13">
      <c r="A759" s="159" t="s">
        <v>3984</v>
      </c>
      <c r="B759" s="159" t="s">
        <v>3983</v>
      </c>
      <c r="C759" s="151"/>
      <c r="D759" s="151"/>
      <c r="E759" s="151"/>
      <c r="F759" s="151"/>
      <c r="G759" s="151"/>
      <c r="J759" s="151"/>
      <c r="K759" s="151"/>
      <c r="L759" s="57"/>
      <c r="M759" s="57"/>
    </row>
    <row r="760" spans="1:13">
      <c r="A760" s="159" t="s">
        <v>3986</v>
      </c>
      <c r="B760" s="159" t="s">
        <v>3985</v>
      </c>
      <c r="C760" s="151"/>
      <c r="D760" s="151"/>
      <c r="E760" s="151"/>
      <c r="F760" s="151"/>
      <c r="G760" s="151"/>
      <c r="J760" s="151"/>
      <c r="K760" s="151"/>
      <c r="L760" s="160"/>
      <c r="M760" s="160"/>
    </row>
    <row r="761" spans="1:13">
      <c r="A761" s="149" t="s">
        <v>3988</v>
      </c>
      <c r="B761" s="149" t="s">
        <v>3987</v>
      </c>
      <c r="C761" s="151"/>
      <c r="D761" s="151"/>
      <c r="E761" s="151"/>
      <c r="F761" s="151"/>
      <c r="G761" s="151"/>
      <c r="J761" s="151"/>
      <c r="K761" s="151"/>
      <c r="L761" s="160"/>
      <c r="M761" s="160"/>
    </row>
    <row r="762" spans="1:13">
      <c r="A762" s="159" t="s">
        <v>3990</v>
      </c>
      <c r="B762" s="159" t="s">
        <v>3989</v>
      </c>
      <c r="C762" s="151"/>
      <c r="D762" s="151"/>
      <c r="E762" s="151"/>
      <c r="F762" s="151"/>
      <c r="G762" s="151"/>
      <c r="J762" s="151"/>
      <c r="K762" s="151"/>
      <c r="L762" s="160"/>
      <c r="M762" s="160"/>
    </row>
    <row r="763" spans="1:13">
      <c r="A763" s="149" t="s">
        <v>3992</v>
      </c>
      <c r="B763" s="149" t="s">
        <v>3991</v>
      </c>
      <c r="C763" s="151"/>
      <c r="D763" s="151"/>
      <c r="E763" s="151"/>
      <c r="F763" s="151"/>
      <c r="G763" s="151"/>
      <c r="J763" s="151"/>
      <c r="K763" s="151"/>
      <c r="L763" s="151"/>
      <c r="M763" s="151"/>
    </row>
    <row r="764" spans="1:13">
      <c r="A764" s="149" t="s">
        <v>3994</v>
      </c>
      <c r="B764" s="149" t="s">
        <v>3993</v>
      </c>
      <c r="C764" s="151"/>
      <c r="D764" s="151"/>
      <c r="E764" s="151"/>
      <c r="F764" s="151"/>
      <c r="G764" s="151"/>
      <c r="J764" s="151"/>
      <c r="K764" s="151"/>
      <c r="L764" s="151"/>
      <c r="M764" s="151"/>
    </row>
    <row r="765" spans="1:13">
      <c r="A765" s="149" t="s">
        <v>3996</v>
      </c>
      <c r="B765" s="149" t="s">
        <v>3995</v>
      </c>
      <c r="C765" s="151"/>
      <c r="D765" s="151"/>
      <c r="E765" s="151"/>
      <c r="F765" s="151"/>
      <c r="G765" s="151"/>
      <c r="J765" s="151"/>
      <c r="K765" s="151"/>
      <c r="L765" s="151"/>
      <c r="M765" s="151"/>
    </row>
    <row r="766" spans="1:13">
      <c r="A766" s="149" t="s">
        <v>3998</v>
      </c>
      <c r="B766" s="149" t="s">
        <v>3997</v>
      </c>
      <c r="C766" s="151"/>
      <c r="D766" s="151"/>
      <c r="E766" s="151"/>
      <c r="F766" s="151"/>
      <c r="G766" s="151"/>
      <c r="J766" s="151"/>
      <c r="K766" s="151"/>
      <c r="L766" s="151"/>
      <c r="M766" s="151"/>
    </row>
    <row r="767" spans="1:13">
      <c r="A767" s="159" t="s">
        <v>4000</v>
      </c>
      <c r="B767" s="159" t="s">
        <v>3999</v>
      </c>
      <c r="C767" s="151"/>
      <c r="D767" s="151"/>
      <c r="E767" s="151"/>
      <c r="F767" s="151"/>
      <c r="G767" s="151"/>
      <c r="J767" s="151"/>
      <c r="K767" s="151"/>
      <c r="L767" s="151"/>
      <c r="M767" s="151"/>
    </row>
    <row r="768" spans="1:13">
      <c r="A768" s="159" t="s">
        <v>4002</v>
      </c>
      <c r="B768" s="159" t="s">
        <v>4001</v>
      </c>
      <c r="C768" s="151"/>
      <c r="D768" s="151"/>
      <c r="E768" s="151"/>
      <c r="F768" s="151"/>
      <c r="G768" s="151"/>
      <c r="J768" s="151"/>
      <c r="K768" s="151"/>
      <c r="L768" s="151"/>
      <c r="M768" s="151"/>
    </row>
    <row r="769" spans="1:13">
      <c r="A769" s="149" t="s">
        <v>4004</v>
      </c>
      <c r="B769" s="149" t="s">
        <v>4003</v>
      </c>
      <c r="C769" s="151"/>
      <c r="D769" s="151"/>
      <c r="E769" s="151"/>
      <c r="F769" s="151"/>
      <c r="G769" s="151"/>
      <c r="J769" s="151"/>
      <c r="K769" s="151"/>
      <c r="L769" s="151"/>
      <c r="M769" s="151"/>
    </row>
    <row r="770" spans="1:13">
      <c r="A770" s="159" t="s">
        <v>4006</v>
      </c>
      <c r="B770" s="159" t="s">
        <v>4005</v>
      </c>
      <c r="C770" s="151"/>
      <c r="D770" s="151"/>
      <c r="E770" s="151"/>
      <c r="F770" s="151"/>
      <c r="G770" s="151"/>
      <c r="J770" s="151"/>
      <c r="K770" s="151"/>
      <c r="L770" s="151"/>
      <c r="M770" s="151"/>
    </row>
    <row r="771" spans="1:13">
      <c r="A771" s="149" t="s">
        <v>4008</v>
      </c>
      <c r="B771" s="149" t="s">
        <v>4007</v>
      </c>
      <c r="C771" s="151"/>
      <c r="D771" s="151"/>
      <c r="E771" s="151"/>
      <c r="F771" s="151"/>
      <c r="G771" s="151"/>
      <c r="J771" s="151"/>
      <c r="K771" s="151"/>
      <c r="L771" s="151"/>
      <c r="M771" s="151"/>
    </row>
    <row r="772" spans="1:13">
      <c r="A772" s="159" t="s">
        <v>4010</v>
      </c>
      <c r="B772" s="159" t="s">
        <v>4009</v>
      </c>
      <c r="C772" s="151"/>
      <c r="D772" s="151"/>
      <c r="E772" s="151"/>
      <c r="F772" s="151"/>
      <c r="G772" s="151"/>
      <c r="J772" s="151"/>
      <c r="K772" s="151"/>
      <c r="L772" s="151"/>
      <c r="M772" s="151"/>
    </row>
    <row r="773" spans="1:13">
      <c r="A773" s="149" t="s">
        <v>4012</v>
      </c>
      <c r="B773" s="149" t="s">
        <v>4011</v>
      </c>
      <c r="C773" s="151"/>
      <c r="D773" s="151"/>
      <c r="E773" s="151"/>
      <c r="F773" s="151"/>
      <c r="G773" s="151"/>
      <c r="J773" s="151"/>
      <c r="K773" s="151"/>
      <c r="L773" s="151"/>
      <c r="M773" s="151"/>
    </row>
    <row r="774" spans="1:13">
      <c r="A774" s="159" t="s">
        <v>4014</v>
      </c>
      <c r="B774" s="159" t="s">
        <v>4013</v>
      </c>
      <c r="C774" s="151"/>
      <c r="D774" s="151"/>
      <c r="E774" s="151"/>
      <c r="F774" s="151"/>
      <c r="G774" s="151"/>
      <c r="J774" s="151"/>
      <c r="K774" s="151"/>
      <c r="L774" s="151"/>
      <c r="M774" s="151"/>
    </row>
    <row r="775" spans="1:13">
      <c r="A775" s="149" t="s">
        <v>4016</v>
      </c>
      <c r="B775" s="149" t="s">
        <v>4015</v>
      </c>
      <c r="C775" s="151"/>
      <c r="D775" s="151"/>
      <c r="E775" s="151"/>
      <c r="F775" s="151"/>
      <c r="G775" s="151"/>
      <c r="J775" s="151"/>
      <c r="K775" s="151"/>
      <c r="L775" s="151"/>
      <c r="M775" s="151"/>
    </row>
    <row r="776" spans="1:13">
      <c r="A776" s="159" t="s">
        <v>4018</v>
      </c>
      <c r="B776" s="159" t="s">
        <v>4017</v>
      </c>
      <c r="C776" s="151"/>
      <c r="D776" s="151"/>
      <c r="E776" s="151"/>
      <c r="F776" s="151"/>
      <c r="G776" s="151"/>
      <c r="J776" s="151"/>
      <c r="K776" s="151"/>
      <c r="L776" s="151"/>
      <c r="M776" s="151"/>
    </row>
    <row r="777" spans="1:13">
      <c r="A777" s="149" t="s">
        <v>4020</v>
      </c>
      <c r="B777" s="149" t="s">
        <v>4019</v>
      </c>
      <c r="C777" s="151"/>
      <c r="D777" s="151"/>
      <c r="E777" s="151"/>
      <c r="F777" s="151"/>
      <c r="G777" s="151"/>
      <c r="J777" s="151"/>
      <c r="K777" s="151"/>
      <c r="L777" s="151"/>
      <c r="M777" s="151"/>
    </row>
    <row r="778" spans="1:13">
      <c r="A778" s="149" t="s">
        <v>4022</v>
      </c>
      <c r="B778" s="149" t="s">
        <v>4021</v>
      </c>
      <c r="C778" s="151"/>
      <c r="D778" s="151"/>
      <c r="E778" s="151"/>
      <c r="F778" s="151"/>
      <c r="G778" s="151"/>
      <c r="J778" s="151"/>
      <c r="K778" s="151"/>
      <c r="L778" s="151"/>
      <c r="M778" s="151"/>
    </row>
    <row r="779" spans="1:13">
      <c r="A779" s="149" t="s">
        <v>4024</v>
      </c>
      <c r="B779" s="149" t="s">
        <v>4023</v>
      </c>
      <c r="C779" s="151"/>
      <c r="D779" s="151"/>
      <c r="E779" s="151"/>
      <c r="F779" s="151"/>
      <c r="G779" s="151"/>
      <c r="J779" s="151"/>
      <c r="K779" s="151"/>
      <c r="L779" s="151"/>
      <c r="M779" s="151"/>
    </row>
    <row r="780" spans="1:13">
      <c r="A780" s="149" t="s">
        <v>4026</v>
      </c>
      <c r="B780" s="149" t="s">
        <v>4025</v>
      </c>
    </row>
    <row r="781" spans="1:13">
      <c r="A781" s="149" t="s">
        <v>4028</v>
      </c>
      <c r="B781" s="149" t="s">
        <v>4027</v>
      </c>
    </row>
    <row r="782" spans="1:13">
      <c r="A782" s="149" t="s">
        <v>4030</v>
      </c>
      <c r="B782" s="149" t="s">
        <v>4029</v>
      </c>
    </row>
    <row r="783" spans="1:13">
      <c r="A783" s="149" t="s">
        <v>4032</v>
      </c>
      <c r="B783" s="149" t="s">
        <v>4031</v>
      </c>
    </row>
    <row r="784" spans="1:13">
      <c r="A784" s="149" t="s">
        <v>4034</v>
      </c>
      <c r="B784" s="149" t="s">
        <v>4033</v>
      </c>
    </row>
    <row r="785" spans="1:2">
      <c r="A785" s="145" t="s">
        <v>4210</v>
      </c>
      <c r="B785" s="145" t="s">
        <v>4204</v>
      </c>
    </row>
    <row r="786" spans="1:2">
      <c r="A786" s="149" t="s">
        <v>4036</v>
      </c>
      <c r="B786" s="149" t="s">
        <v>4035</v>
      </c>
    </row>
    <row r="787" spans="1:2">
      <c r="A787" s="149" t="s">
        <v>4038</v>
      </c>
      <c r="B787" s="149" t="s">
        <v>4037</v>
      </c>
    </row>
    <row r="788" spans="1:2">
      <c r="A788" s="159" t="s">
        <v>4040</v>
      </c>
      <c r="B788" s="159" t="s">
        <v>4039</v>
      </c>
    </row>
    <row r="789" spans="1:2">
      <c r="A789" s="149" t="s">
        <v>4042</v>
      </c>
      <c r="B789" s="149" t="s">
        <v>4041</v>
      </c>
    </row>
    <row r="790" spans="1:2">
      <c r="A790" s="149" t="s">
        <v>4044</v>
      </c>
      <c r="B790" s="149" t="s">
        <v>4043</v>
      </c>
    </row>
    <row r="791" spans="1:2">
      <c r="A791" s="149" t="s">
        <v>4046</v>
      </c>
      <c r="B791" s="149" t="s">
        <v>4045</v>
      </c>
    </row>
    <row r="792" spans="1:2">
      <c r="A792" s="149" t="s">
        <v>4048</v>
      </c>
      <c r="B792" s="149" t="s">
        <v>4047</v>
      </c>
    </row>
    <row r="793" spans="1:2">
      <c r="A793" s="149" t="s">
        <v>4050</v>
      </c>
      <c r="B793" s="149" t="s">
        <v>4049</v>
      </c>
    </row>
    <row r="794" spans="1:2">
      <c r="A794" s="149" t="s">
        <v>4052</v>
      </c>
      <c r="B794" s="149" t="s">
        <v>4051</v>
      </c>
    </row>
    <row r="795" spans="1:2">
      <c r="A795" s="149" t="s">
        <v>4054</v>
      </c>
      <c r="B795" s="149" t="s">
        <v>4053</v>
      </c>
    </row>
    <row r="796" spans="1:2">
      <c r="A796" s="145" t="s">
        <v>4211</v>
      </c>
      <c r="B796" s="145" t="s">
        <v>4205</v>
      </c>
    </row>
    <row r="797" spans="1:2">
      <c r="A797" s="149" t="s">
        <v>4056</v>
      </c>
      <c r="B797" s="149" t="s">
        <v>4055</v>
      </c>
    </row>
    <row r="798" spans="1:2">
      <c r="A798" s="149" t="s">
        <v>4058</v>
      </c>
      <c r="B798" s="149" t="s">
        <v>4057</v>
      </c>
    </row>
    <row r="799" spans="1:2">
      <c r="A799" s="151" t="s">
        <v>4197</v>
      </c>
      <c r="B799" s="151" t="s">
        <v>3779</v>
      </c>
    </row>
    <row r="800" spans="1:2">
      <c r="A800" s="151" t="s">
        <v>4198</v>
      </c>
      <c r="B800" s="151" t="s">
        <v>3783</v>
      </c>
    </row>
    <row r="801" spans="1:2">
      <c r="A801" s="151" t="s">
        <v>4199</v>
      </c>
      <c r="B801" s="151" t="s">
        <v>3792</v>
      </c>
    </row>
    <row r="802" spans="1:2">
      <c r="A802" s="151" t="s">
        <v>3780</v>
      </c>
      <c r="B802" s="151" t="s">
        <v>3779</v>
      </c>
    </row>
    <row r="803" spans="1:2">
      <c r="A803" s="159" t="s">
        <v>3780</v>
      </c>
      <c r="B803" s="159" t="s">
        <v>3779</v>
      </c>
    </row>
    <row r="804" spans="1:2">
      <c r="A804" s="159" t="s">
        <v>3794</v>
      </c>
      <c r="B804" s="159" t="s">
        <v>3793</v>
      </c>
    </row>
    <row r="805" spans="1:2">
      <c r="A805" s="159" t="s">
        <v>3805</v>
      </c>
      <c r="B805" s="159" t="s">
        <v>3804</v>
      </c>
    </row>
    <row r="806" spans="1:2">
      <c r="A806" s="159" t="s">
        <v>3813</v>
      </c>
      <c r="B806" s="159" t="s">
        <v>3812</v>
      </c>
    </row>
    <row r="807" spans="1:2">
      <c r="A807" s="151" t="s">
        <v>4198</v>
      </c>
      <c r="B807" s="151" t="s">
        <v>3783</v>
      </c>
    </row>
    <row r="808" spans="1:2">
      <c r="A808" s="159" t="s">
        <v>3824</v>
      </c>
      <c r="B808" s="159" t="s">
        <v>3824</v>
      </c>
    </row>
    <row r="809" spans="1:2">
      <c r="A809" s="159" t="s">
        <v>3828</v>
      </c>
      <c r="B809" s="159" t="s">
        <v>3827</v>
      </c>
    </row>
    <row r="810" spans="1:2">
      <c r="A810" s="159" t="s">
        <v>3838</v>
      </c>
      <c r="B810" s="159" t="s">
        <v>3837</v>
      </c>
    </row>
    <row r="811" spans="1:2">
      <c r="A811" s="159" t="s">
        <v>3846</v>
      </c>
      <c r="B811" s="159" t="s">
        <v>3845</v>
      </c>
    </row>
    <row r="812" spans="1:2">
      <c r="A812" s="159" t="s">
        <v>3851</v>
      </c>
      <c r="B812" s="159" t="s">
        <v>3851</v>
      </c>
    </row>
    <row r="813" spans="1:2">
      <c r="A813" s="159" t="s">
        <v>3858</v>
      </c>
      <c r="B813" s="159" t="s">
        <v>3858</v>
      </c>
    </row>
    <row r="814" spans="1:2">
      <c r="A814" s="159" t="s">
        <v>3864</v>
      </c>
      <c r="B814" s="159" t="s">
        <v>3863</v>
      </c>
    </row>
    <row r="815" spans="1:2">
      <c r="A815" s="151" t="s">
        <v>4199</v>
      </c>
      <c r="B815" s="151" t="s">
        <v>3792</v>
      </c>
    </row>
    <row r="816" spans="1:2">
      <c r="A816" s="159" t="s">
        <v>3872</v>
      </c>
      <c r="B816" s="159" t="s">
        <v>3871</v>
      </c>
    </row>
    <row r="817" spans="1:2">
      <c r="A817" s="159" t="s">
        <v>3878</v>
      </c>
      <c r="B817" s="159" t="s">
        <v>3877</v>
      </c>
    </row>
    <row r="818" spans="1:2">
      <c r="A818" s="159" t="s">
        <v>3884</v>
      </c>
      <c r="B818" s="159" t="s">
        <v>3883</v>
      </c>
    </row>
    <row r="819" spans="1:2">
      <c r="A819" s="57" t="s">
        <v>4206</v>
      </c>
      <c r="B819" s="57" t="s">
        <v>4200</v>
      </c>
    </row>
    <row r="820" spans="1:2">
      <c r="A820" s="57" t="s">
        <v>4207</v>
      </c>
      <c r="B820" s="57" t="s">
        <v>4201</v>
      </c>
    </row>
    <row r="821" spans="1:2">
      <c r="A821" s="57" t="s">
        <v>4208</v>
      </c>
      <c r="B821" s="57" t="s">
        <v>4202</v>
      </c>
    </row>
    <row r="822" spans="1:2">
      <c r="A822" s="57" t="s">
        <v>4209</v>
      </c>
      <c r="B822" s="57" t="s">
        <v>4203</v>
      </c>
    </row>
    <row r="823" spans="1:2">
      <c r="A823" s="57" t="s">
        <v>4210</v>
      </c>
      <c r="B823" s="57" t="s">
        <v>4204</v>
      </c>
    </row>
    <row r="824" spans="1:2">
      <c r="A824" s="57" t="s">
        <v>4211</v>
      </c>
      <c r="B824" s="57" t="s">
        <v>4205</v>
      </c>
    </row>
    <row r="825" spans="1:2">
      <c r="A825" s="151" t="s">
        <v>3782</v>
      </c>
      <c r="B825" s="151" t="s">
        <v>3781</v>
      </c>
    </row>
    <row r="826" spans="1:2">
      <c r="A826" s="151" t="s">
        <v>3787</v>
      </c>
      <c r="B826" s="151" t="s">
        <v>3786</v>
      </c>
    </row>
    <row r="827" spans="1:2">
      <c r="A827" s="151" t="s">
        <v>3798</v>
      </c>
      <c r="B827" s="151" t="s">
        <v>3797</v>
      </c>
    </row>
    <row r="828" spans="1:2">
      <c r="A828" s="151" t="s">
        <v>3809</v>
      </c>
      <c r="B828" s="151" t="s">
        <v>3808</v>
      </c>
    </row>
    <row r="829" spans="1:2">
      <c r="A829" s="151" t="s">
        <v>3817</v>
      </c>
      <c r="B829" s="151" t="s">
        <v>3816</v>
      </c>
    </row>
    <row r="830" spans="1:2">
      <c r="A830" s="151" t="s">
        <v>3782</v>
      </c>
      <c r="B830" s="151" t="s">
        <v>3781</v>
      </c>
    </row>
    <row r="831" spans="1:2">
      <c r="A831" s="151" t="s">
        <v>3787</v>
      </c>
      <c r="B831" s="151" t="s">
        <v>3786</v>
      </c>
    </row>
    <row r="832" spans="1:2">
      <c r="A832" s="159" t="s">
        <v>4213</v>
      </c>
      <c r="B832" s="159" t="s">
        <v>4212</v>
      </c>
    </row>
    <row r="833" spans="1:2" ht="29">
      <c r="A833" s="159" t="s">
        <v>3811</v>
      </c>
      <c r="B833" s="159" t="s">
        <v>3810</v>
      </c>
    </row>
    <row r="834" spans="1:2">
      <c r="A834" s="159" t="s">
        <v>4215</v>
      </c>
      <c r="B834" s="159" t="s">
        <v>4214</v>
      </c>
    </row>
    <row r="835" spans="1:2">
      <c r="A835" s="151" t="s">
        <v>3798</v>
      </c>
      <c r="B835" s="151" t="s">
        <v>3797</v>
      </c>
    </row>
    <row r="836" spans="1:2">
      <c r="A836" s="159" t="s">
        <v>4217</v>
      </c>
      <c r="B836" s="159" t="s">
        <v>4216</v>
      </c>
    </row>
    <row r="837" spans="1:2">
      <c r="A837" s="159" t="s">
        <v>3834</v>
      </c>
      <c r="B837" s="159" t="s">
        <v>3833</v>
      </c>
    </row>
    <row r="838" spans="1:2">
      <c r="A838" s="159" t="s">
        <v>3842</v>
      </c>
      <c r="B838" s="159" t="s">
        <v>3841</v>
      </c>
    </row>
    <row r="839" spans="1:2">
      <c r="A839" s="159" t="s">
        <v>4220</v>
      </c>
      <c r="B839" s="159" t="s">
        <v>4218</v>
      </c>
    </row>
    <row r="840" spans="1:2">
      <c r="A840" s="159" t="s">
        <v>3855</v>
      </c>
      <c r="B840" s="159" t="s">
        <v>3854</v>
      </c>
    </row>
    <row r="841" spans="1:2">
      <c r="A841" s="159" t="s">
        <v>4221</v>
      </c>
      <c r="B841" s="159" t="s">
        <v>4219</v>
      </c>
    </row>
    <row r="842" spans="1:2">
      <c r="A842" s="151" t="s">
        <v>3809</v>
      </c>
      <c r="B842" s="151" t="s">
        <v>3808</v>
      </c>
    </row>
    <row r="843" spans="1:2">
      <c r="A843" s="159" t="s">
        <v>4223</v>
      </c>
      <c r="B843" s="159" t="s">
        <v>4222</v>
      </c>
    </row>
    <row r="844" spans="1:2" ht="29">
      <c r="A844" s="159" t="s">
        <v>3876</v>
      </c>
      <c r="B844" s="159" t="s">
        <v>3875</v>
      </c>
    </row>
    <row r="845" spans="1:2">
      <c r="A845" s="159" t="s">
        <v>4225</v>
      </c>
      <c r="B845" s="159" t="s">
        <v>4224</v>
      </c>
    </row>
    <row r="846" spans="1:2">
      <c r="A846" s="159" t="s">
        <v>3886</v>
      </c>
      <c r="B846" s="159" t="s">
        <v>3885</v>
      </c>
    </row>
    <row r="847" spans="1:2">
      <c r="A847" s="159" t="s">
        <v>3892</v>
      </c>
      <c r="B847" s="159" t="s">
        <v>3891</v>
      </c>
    </row>
    <row r="848" spans="1:2">
      <c r="A848" s="159" t="s">
        <v>4227</v>
      </c>
      <c r="B848" s="159" t="s">
        <v>4226</v>
      </c>
    </row>
    <row r="849" spans="1:2">
      <c r="A849" s="151" t="s">
        <v>3817</v>
      </c>
      <c r="B849" s="151" t="s">
        <v>3816</v>
      </c>
    </row>
    <row r="850" spans="1:2">
      <c r="A850" s="57" t="s">
        <v>4061</v>
      </c>
      <c r="B850" s="57" t="s">
        <v>4060</v>
      </c>
    </row>
    <row r="851" spans="1:2">
      <c r="A851" s="57" t="s">
        <v>4080</v>
      </c>
      <c r="B851" s="57" t="s">
        <v>4079</v>
      </c>
    </row>
    <row r="852" spans="1:2">
      <c r="A852" s="57" t="s">
        <v>4099</v>
      </c>
      <c r="B852" s="57" t="s">
        <v>4098</v>
      </c>
    </row>
    <row r="853" spans="1:2">
      <c r="A853" s="57" t="s">
        <v>4116</v>
      </c>
      <c r="B853" s="57" t="s">
        <v>4115</v>
      </c>
    </row>
    <row r="854" spans="1:2">
      <c r="A854" s="57" t="s">
        <v>4131</v>
      </c>
      <c r="B854" s="57" t="s">
        <v>4130</v>
      </c>
    </row>
    <row r="855" spans="1:2">
      <c r="A855" s="57" t="s">
        <v>4148</v>
      </c>
      <c r="B855" s="57" t="s">
        <v>4147</v>
      </c>
    </row>
    <row r="856" spans="1:2">
      <c r="A856" s="57" t="s">
        <v>4160</v>
      </c>
      <c r="B856" s="57" t="s">
        <v>4159</v>
      </c>
    </row>
    <row r="857" spans="1:2">
      <c r="A857" s="57" t="s">
        <v>4063</v>
      </c>
      <c r="B857" s="57" t="s">
        <v>4062</v>
      </c>
    </row>
    <row r="858" spans="1:2">
      <c r="A858" s="57" t="s">
        <v>4082</v>
      </c>
      <c r="B858" s="57" t="s">
        <v>4081</v>
      </c>
    </row>
    <row r="859" spans="1:2">
      <c r="A859" s="57" t="s">
        <v>4101</v>
      </c>
      <c r="B859" s="57" t="s">
        <v>4100</v>
      </c>
    </row>
    <row r="860" spans="1:2">
      <c r="A860" s="57" t="s">
        <v>4118</v>
      </c>
      <c r="B860" s="57" t="s">
        <v>4117</v>
      </c>
    </row>
    <row r="861" spans="1:2">
      <c r="A861" s="57" t="s">
        <v>4133</v>
      </c>
      <c r="B861" s="57" t="s">
        <v>4132</v>
      </c>
    </row>
    <row r="862" spans="1:2">
      <c r="A862" s="57" t="s">
        <v>4150</v>
      </c>
      <c r="B862" s="57" t="s">
        <v>4149</v>
      </c>
    </row>
    <row r="863" spans="1:2">
      <c r="A863" s="57" t="s">
        <v>4162</v>
      </c>
      <c r="B863" s="57" t="s">
        <v>4161</v>
      </c>
    </row>
    <row r="864" spans="1:2">
      <c r="A864" s="57" t="s">
        <v>4065</v>
      </c>
      <c r="B864" s="57" t="s">
        <v>4064</v>
      </c>
    </row>
    <row r="865" spans="1:17">
      <c r="A865" s="57" t="s">
        <v>4084</v>
      </c>
      <c r="B865" s="57" t="s">
        <v>4083</v>
      </c>
      <c r="P865" s="57"/>
      <c r="Q865" s="57"/>
    </row>
    <row r="866" spans="1:17">
      <c r="A866" s="57"/>
      <c r="B866" s="57" t="s">
        <v>4102</v>
      </c>
      <c r="P866" s="57"/>
      <c r="Q866" s="57"/>
    </row>
    <row r="867" spans="1:17">
      <c r="A867" s="57" t="s">
        <v>4120</v>
      </c>
      <c r="B867" s="57" t="s">
        <v>4119</v>
      </c>
      <c r="P867" s="57"/>
      <c r="Q867" s="57"/>
    </row>
    <row r="868" spans="1:17">
      <c r="A868" s="57" t="s">
        <v>4135</v>
      </c>
      <c r="B868" s="57" t="s">
        <v>4134</v>
      </c>
    </row>
    <row r="869" spans="1:17">
      <c r="A869" s="57" t="s">
        <v>4152</v>
      </c>
      <c r="B869" s="57" t="s">
        <v>4151</v>
      </c>
    </row>
    <row r="870" spans="1:17">
      <c r="A870" s="57" t="s">
        <v>4164</v>
      </c>
      <c r="B870" s="57" t="s">
        <v>4163</v>
      </c>
    </row>
    <row r="871" spans="1:17">
      <c r="A871" s="57" t="s">
        <v>4169</v>
      </c>
      <c r="B871" s="57" t="s">
        <v>4168</v>
      </c>
    </row>
    <row r="872" spans="1:17">
      <c r="A872" s="57" t="s">
        <v>4174</v>
      </c>
      <c r="B872" s="57" t="s">
        <v>4173</v>
      </c>
    </row>
    <row r="873" spans="1:17">
      <c r="A873" s="57" t="s">
        <v>4178</v>
      </c>
      <c r="B873" s="57" t="s">
        <v>4177</v>
      </c>
    </row>
    <row r="874" spans="1:17">
      <c r="A874" s="57" t="s">
        <v>4181</v>
      </c>
      <c r="B874" s="57" t="s">
        <v>4180</v>
      </c>
    </row>
    <row r="875" spans="1:17">
      <c r="A875" s="57" t="s">
        <v>4067</v>
      </c>
      <c r="B875" s="57" t="s">
        <v>4066</v>
      </c>
    </row>
    <row r="876" spans="1:17" ht="29">
      <c r="A876" s="57" t="s">
        <v>4086</v>
      </c>
      <c r="B876" s="57" t="s">
        <v>4085</v>
      </c>
    </row>
    <row r="877" spans="1:17">
      <c r="A877" s="57" t="s">
        <v>4104</v>
      </c>
      <c r="B877" s="57" t="s">
        <v>4103</v>
      </c>
    </row>
    <row r="878" spans="1:17">
      <c r="A878" s="57" t="s">
        <v>3162</v>
      </c>
      <c r="B878" s="57" t="s">
        <v>3161</v>
      </c>
    </row>
    <row r="879" spans="1:17">
      <c r="A879" s="57" t="s">
        <v>4137</v>
      </c>
      <c r="B879" s="57" t="s">
        <v>4136</v>
      </c>
    </row>
    <row r="880" spans="1:17">
      <c r="A880" s="57" t="s">
        <v>4154</v>
      </c>
      <c r="B880" s="57" t="s">
        <v>4153</v>
      </c>
    </row>
    <row r="881" spans="1:11">
      <c r="A881" s="57" t="s">
        <v>4166</v>
      </c>
      <c r="B881" s="57" t="s">
        <v>4165</v>
      </c>
    </row>
    <row r="882" spans="1:11" ht="29">
      <c r="A882" s="57" t="s">
        <v>4171</v>
      </c>
      <c r="B882" s="57" t="s">
        <v>4170</v>
      </c>
      <c r="C882" s="57"/>
      <c r="D882" s="57"/>
      <c r="E882" s="57"/>
      <c r="F882" s="57"/>
      <c r="G882" s="57"/>
      <c r="H882" s="57"/>
      <c r="I882" s="57"/>
      <c r="J882" s="57"/>
      <c r="K882" s="57"/>
    </row>
    <row r="883" spans="1:11">
      <c r="A883" s="57" t="s">
        <v>4176</v>
      </c>
      <c r="B883" s="57" t="s">
        <v>4175</v>
      </c>
      <c r="C883" s="57"/>
      <c r="D883" s="57"/>
      <c r="E883" s="57"/>
      <c r="F883" s="57"/>
      <c r="G883" s="57"/>
      <c r="H883" s="57"/>
      <c r="J883" s="57"/>
      <c r="K883" s="57"/>
    </row>
    <row r="884" spans="1:11">
      <c r="A884" s="57" t="s">
        <v>4179</v>
      </c>
      <c r="B884" s="57" t="s">
        <v>3332</v>
      </c>
      <c r="C884" s="57"/>
      <c r="D884" s="57"/>
      <c r="E884" s="57"/>
      <c r="F884" s="57"/>
      <c r="G884" s="57"/>
      <c r="H884" s="57"/>
      <c r="J884" s="57"/>
      <c r="K884" s="57"/>
    </row>
    <row r="885" spans="1:11">
      <c r="A885" s="57" t="s">
        <v>4183</v>
      </c>
      <c r="B885" s="57" t="s">
        <v>4182</v>
      </c>
      <c r="C885" s="57"/>
      <c r="D885" s="57"/>
      <c r="E885" s="57"/>
      <c r="F885" s="57"/>
      <c r="G885" s="57"/>
      <c r="H885" s="57"/>
      <c r="J885" s="57"/>
      <c r="K885" s="57"/>
    </row>
    <row r="886" spans="1:11">
      <c r="A886" s="57" t="s">
        <v>4185</v>
      </c>
      <c r="B886" s="57" t="s">
        <v>4184</v>
      </c>
      <c r="C886" s="57"/>
      <c r="D886" s="57"/>
      <c r="E886" s="57"/>
      <c r="F886" s="57"/>
      <c r="G886" s="57"/>
      <c r="H886" s="57"/>
      <c r="I886" s="57"/>
      <c r="J886" s="57"/>
      <c r="K886" s="57"/>
    </row>
    <row r="887" spans="1:11">
      <c r="A887" s="57" t="s">
        <v>4187</v>
      </c>
      <c r="B887" s="57" t="s">
        <v>4186</v>
      </c>
      <c r="C887" s="57"/>
      <c r="D887" s="57"/>
      <c r="E887" s="57"/>
      <c r="F887" s="57"/>
      <c r="G887" s="57"/>
      <c r="H887" s="57"/>
      <c r="I887" s="57"/>
      <c r="J887" s="57"/>
      <c r="K887" s="57"/>
    </row>
    <row r="888" spans="1:11" ht="29">
      <c r="A888" s="57" t="s">
        <v>4189</v>
      </c>
      <c r="B888" s="57" t="s">
        <v>4188</v>
      </c>
      <c r="C888" s="57"/>
      <c r="D888" s="57"/>
      <c r="E888" s="57"/>
      <c r="F888" s="57"/>
      <c r="G888" s="57"/>
      <c r="H888" s="57"/>
      <c r="I888" s="57"/>
      <c r="J888" s="57"/>
      <c r="K888" s="57"/>
    </row>
    <row r="889" spans="1:11">
      <c r="A889" s="57" t="s">
        <v>4191</v>
      </c>
      <c r="B889" s="57" t="s">
        <v>4190</v>
      </c>
      <c r="C889" s="57"/>
      <c r="D889" s="57"/>
      <c r="E889" s="57"/>
      <c r="F889" s="57"/>
      <c r="G889" s="57"/>
      <c r="H889" s="57"/>
      <c r="I889" s="57"/>
      <c r="J889" s="57"/>
      <c r="K889" s="57"/>
    </row>
    <row r="890" spans="1:11">
      <c r="A890" s="57" t="s">
        <v>4069</v>
      </c>
      <c r="B890" s="57" t="s">
        <v>4068</v>
      </c>
    </row>
    <row r="891" spans="1:11">
      <c r="A891" s="57" t="s">
        <v>4088</v>
      </c>
      <c r="B891" s="57" t="s">
        <v>4087</v>
      </c>
    </row>
    <row r="892" spans="1:11">
      <c r="A892" s="57" t="s">
        <v>4106</v>
      </c>
      <c r="B892" s="57" t="s">
        <v>4105</v>
      </c>
    </row>
    <row r="893" spans="1:11">
      <c r="A893" s="57" t="s">
        <v>4122</v>
      </c>
      <c r="B893" s="57" t="s">
        <v>4121</v>
      </c>
    </row>
    <row r="894" spans="1:11">
      <c r="A894" s="57" t="s">
        <v>4139</v>
      </c>
      <c r="B894" s="57" t="s">
        <v>4138</v>
      </c>
    </row>
    <row r="895" spans="1:11">
      <c r="A895" s="57" t="s">
        <v>4071</v>
      </c>
      <c r="B895" s="57" t="s">
        <v>4070</v>
      </c>
    </row>
    <row r="896" spans="1:11">
      <c r="A896" s="57" t="s">
        <v>4090</v>
      </c>
      <c r="B896" s="57" t="s">
        <v>4089</v>
      </c>
    </row>
    <row r="897" spans="1:5">
      <c r="A897" s="57" t="s">
        <v>4108</v>
      </c>
      <c r="B897" s="57" t="s">
        <v>4107</v>
      </c>
    </row>
    <row r="898" spans="1:5">
      <c r="A898" s="57" t="s">
        <v>4124</v>
      </c>
      <c r="B898" s="57" t="s">
        <v>4123</v>
      </c>
    </row>
    <row r="899" spans="1:5">
      <c r="A899" s="57" t="s">
        <v>4141</v>
      </c>
      <c r="B899" s="57" t="s">
        <v>4140</v>
      </c>
    </row>
    <row r="900" spans="1:5">
      <c r="A900" s="57" t="s">
        <v>4073</v>
      </c>
      <c r="B900" s="57" t="s">
        <v>4072</v>
      </c>
    </row>
    <row r="901" spans="1:5">
      <c r="A901" s="57" t="s">
        <v>4092</v>
      </c>
      <c r="B901" s="57" t="s">
        <v>4091</v>
      </c>
    </row>
    <row r="902" spans="1:5">
      <c r="A902" s="57" t="s">
        <v>4110</v>
      </c>
      <c r="B902" s="57" t="s">
        <v>4109</v>
      </c>
    </row>
    <row r="903" spans="1:5">
      <c r="A903" s="57" t="s">
        <v>4126</v>
      </c>
      <c r="B903" s="57" t="s">
        <v>4125</v>
      </c>
    </row>
    <row r="904" spans="1:5">
      <c r="A904" s="57" t="s">
        <v>4143</v>
      </c>
      <c r="B904" s="57" t="s">
        <v>4142</v>
      </c>
    </row>
    <row r="905" spans="1:5">
      <c r="A905" s="57" t="s">
        <v>4092</v>
      </c>
      <c r="B905" s="57" t="s">
        <v>4155</v>
      </c>
    </row>
    <row r="906" spans="1:5">
      <c r="A906" s="57" t="s">
        <v>3251</v>
      </c>
      <c r="B906" s="57" t="s">
        <v>3250</v>
      </c>
      <c r="C906" s="57"/>
      <c r="D906" s="57"/>
      <c r="E906" s="57"/>
    </row>
    <row r="907" spans="1:5">
      <c r="A907" t="s">
        <v>4075</v>
      </c>
      <c r="B907" s="57" t="s">
        <v>4074</v>
      </c>
    </row>
    <row r="908" spans="1:5">
      <c r="A908" s="57" t="s">
        <v>4094</v>
      </c>
      <c r="B908" s="57" t="s">
        <v>4093</v>
      </c>
    </row>
    <row r="909" spans="1:5">
      <c r="A909" s="57" t="s">
        <v>4112</v>
      </c>
      <c r="B909" s="57" t="s">
        <v>4111</v>
      </c>
    </row>
    <row r="910" spans="1:5">
      <c r="A910" s="57" t="s">
        <v>4128</v>
      </c>
      <c r="B910" s="57" t="s">
        <v>4127</v>
      </c>
      <c r="C910" s="57"/>
    </row>
    <row r="911" spans="1:5">
      <c r="A911" t="s">
        <v>4145</v>
      </c>
      <c r="B911" s="57" t="s">
        <v>4144</v>
      </c>
      <c r="C911" s="57"/>
    </row>
    <row r="912" spans="1:5">
      <c r="A912" s="57" t="s">
        <v>4157</v>
      </c>
      <c r="B912" s="57" t="s">
        <v>4156</v>
      </c>
      <c r="C912" s="57"/>
    </row>
    <row r="913" spans="1:2">
      <c r="A913" s="57" t="s">
        <v>4077</v>
      </c>
      <c r="B913" s="57" t="s">
        <v>4076</v>
      </c>
    </row>
    <row r="914" spans="1:2">
      <c r="A914" s="57" t="s">
        <v>4096</v>
      </c>
      <c r="B914" s="57" t="s">
        <v>4095</v>
      </c>
    </row>
    <row r="915" spans="1:2">
      <c r="A915" s="57" t="s">
        <v>4113</v>
      </c>
      <c r="B915" s="57" t="s">
        <v>2394</v>
      </c>
    </row>
    <row r="916" spans="1:2">
      <c r="A916" t="s">
        <v>2588</v>
      </c>
      <c r="B916" t="s">
        <v>2585</v>
      </c>
    </row>
    <row r="917" spans="1:2">
      <c r="A917" t="s">
        <v>2589</v>
      </c>
      <c r="B917" t="s">
        <v>2586</v>
      </c>
    </row>
    <row r="918" spans="1:2">
      <c r="A918" t="s">
        <v>3507</v>
      </c>
      <c r="B918" t="s">
        <v>3486</v>
      </c>
    </row>
    <row r="919" spans="1:2">
      <c r="A919" t="s">
        <v>3513</v>
      </c>
      <c r="B919" t="s">
        <v>3487</v>
      </c>
    </row>
    <row r="920" spans="1:2">
      <c r="A920" t="s">
        <v>3514</v>
      </c>
      <c r="B920" t="s">
        <v>3488</v>
      </c>
    </row>
    <row r="921" spans="1:2">
      <c r="A921" t="s">
        <v>3515</v>
      </c>
      <c r="B921" t="s">
        <v>3489</v>
      </c>
    </row>
    <row r="922" spans="1:2">
      <c r="A922" t="s">
        <v>3518</v>
      </c>
      <c r="B922" t="s">
        <v>3490</v>
      </c>
    </row>
    <row r="923" spans="1:2">
      <c r="A923" t="s">
        <v>3519</v>
      </c>
      <c r="B923" t="s">
        <v>3491</v>
      </c>
    </row>
    <row r="924" spans="1:2">
      <c r="A924" t="s">
        <v>3516</v>
      </c>
      <c r="B924" t="s">
        <v>3510</v>
      </c>
    </row>
    <row r="925" spans="1:2">
      <c r="A925" t="s">
        <v>3517</v>
      </c>
      <c r="B925" t="s">
        <v>3511</v>
      </c>
    </row>
    <row r="926" spans="1:2">
      <c r="A926" t="s">
        <v>3502</v>
      </c>
      <c r="B926" t="s">
        <v>3512</v>
      </c>
    </row>
    <row r="927" spans="1:2">
      <c r="A927" t="s">
        <v>3506</v>
      </c>
      <c r="B927" t="s">
        <v>3287</v>
      </c>
    </row>
    <row r="928" spans="1:2">
      <c r="A928" t="s">
        <v>3505</v>
      </c>
      <c r="B928" t="s">
        <v>3177</v>
      </c>
    </row>
    <row r="929" spans="1:2">
      <c r="A929" t="s">
        <v>3504</v>
      </c>
      <c r="B929" t="s">
        <v>3492</v>
      </c>
    </row>
    <row r="930" spans="1:2">
      <c r="A930" t="s">
        <v>3500</v>
      </c>
      <c r="B930" t="s">
        <v>3493</v>
      </c>
    </row>
    <row r="931" spans="1:2">
      <c r="A931" t="s">
        <v>3501</v>
      </c>
      <c r="B931" t="s">
        <v>3494</v>
      </c>
    </row>
    <row r="932" spans="1:2">
      <c r="A932" t="s">
        <v>3502</v>
      </c>
      <c r="B932" t="s">
        <v>3495</v>
      </c>
    </row>
    <row r="933" spans="1:2">
      <c r="A933" t="s">
        <v>3503</v>
      </c>
      <c r="B933" t="s">
        <v>3496</v>
      </c>
    </row>
    <row r="934" spans="1:2">
      <c r="A934" t="s">
        <v>3520</v>
      </c>
      <c r="B934" t="s">
        <v>3497</v>
      </c>
    </row>
    <row r="935" spans="1:2">
      <c r="A935" t="s">
        <v>3504</v>
      </c>
      <c r="B935" t="s">
        <v>3492</v>
      </c>
    </row>
    <row r="936" spans="1:2">
      <c r="A936" t="s">
        <v>3521</v>
      </c>
      <c r="B936" t="s">
        <v>3498</v>
      </c>
    </row>
    <row r="937" spans="1:2">
      <c r="A937" t="s">
        <v>3500</v>
      </c>
      <c r="B937" t="s">
        <v>3493</v>
      </c>
    </row>
    <row r="938" spans="1:2">
      <c r="A938" t="s">
        <v>3522</v>
      </c>
      <c r="B938" t="s">
        <v>3499</v>
      </c>
    </row>
    <row r="939" spans="1:2">
      <c r="A939" t="s">
        <v>3502</v>
      </c>
      <c r="B939" t="s">
        <v>3495</v>
      </c>
    </row>
    <row r="940" spans="1:2">
      <c r="A940" t="s">
        <v>3509</v>
      </c>
      <c r="B940" t="s">
        <v>3508</v>
      </c>
    </row>
    <row r="941" spans="1:2">
      <c r="A941" t="s">
        <v>3166</v>
      </c>
      <c r="B941" t="s">
        <v>3175</v>
      </c>
    </row>
    <row r="942" spans="1:2">
      <c r="A942" t="s">
        <v>3265</v>
      </c>
      <c r="B942" t="s">
        <v>3264</v>
      </c>
    </row>
    <row r="943" spans="1:2" ht="26">
      <c r="A943" s="131" t="s">
        <v>4246</v>
      </c>
      <c r="B943" s="131" t="s">
        <v>4278</v>
      </c>
    </row>
    <row r="944" spans="1:2">
      <c r="A944" s="131" t="s">
        <v>4247</v>
      </c>
      <c r="B944" s="131" t="s">
        <v>4279</v>
      </c>
    </row>
    <row r="945" spans="1:2">
      <c r="A945" s="131" t="s">
        <v>4248</v>
      </c>
      <c r="B945" s="131" t="s">
        <v>4280</v>
      </c>
    </row>
    <row r="946" spans="1:2" ht="26">
      <c r="A946" s="131" t="s">
        <v>4249</v>
      </c>
      <c r="B946" s="131" t="s">
        <v>4281</v>
      </c>
    </row>
    <row r="947" spans="1:2" ht="26">
      <c r="A947" s="131" t="s">
        <v>4250</v>
      </c>
      <c r="B947" s="131" t="s">
        <v>4282</v>
      </c>
    </row>
    <row r="948" spans="1:2">
      <c r="A948" s="131" t="s">
        <v>4251</v>
      </c>
      <c r="B948" s="131" t="s">
        <v>4283</v>
      </c>
    </row>
    <row r="949" spans="1:2">
      <c r="A949" s="131" t="s">
        <v>4252</v>
      </c>
      <c r="B949" s="131" t="s">
        <v>4284</v>
      </c>
    </row>
    <row r="950" spans="1:2">
      <c r="A950" s="131" t="s">
        <v>4253</v>
      </c>
      <c r="B950" s="131" t="s">
        <v>4285</v>
      </c>
    </row>
    <row r="951" spans="1:2">
      <c r="A951" s="131" t="s">
        <v>4254</v>
      </c>
      <c r="B951" s="131" t="s">
        <v>4286</v>
      </c>
    </row>
    <row r="952" spans="1:2">
      <c r="A952" s="131" t="s">
        <v>4255</v>
      </c>
      <c r="B952" s="131" t="s">
        <v>4287</v>
      </c>
    </row>
    <row r="953" spans="1:2">
      <c r="A953" s="131" t="s">
        <v>4256</v>
      </c>
      <c r="B953" s="131" t="s">
        <v>4288</v>
      </c>
    </row>
    <row r="954" spans="1:2">
      <c r="A954" s="131" t="s">
        <v>4257</v>
      </c>
      <c r="B954" s="131" t="s">
        <v>4289</v>
      </c>
    </row>
    <row r="955" spans="1:2" ht="26">
      <c r="A955" s="131" t="s">
        <v>4258</v>
      </c>
      <c r="B955" s="131" t="s">
        <v>4290</v>
      </c>
    </row>
    <row r="956" spans="1:2">
      <c r="A956" s="131" t="s">
        <v>4259</v>
      </c>
      <c r="B956" s="131" t="s">
        <v>4291</v>
      </c>
    </row>
    <row r="957" spans="1:2" ht="26">
      <c r="A957" s="131" t="s">
        <v>4260</v>
      </c>
      <c r="B957" s="131" t="s">
        <v>4292</v>
      </c>
    </row>
    <row r="958" spans="1:2">
      <c r="A958" s="131" t="s">
        <v>4261</v>
      </c>
      <c r="B958" s="131" t="s">
        <v>4293</v>
      </c>
    </row>
    <row r="959" spans="1:2" ht="26">
      <c r="A959" s="131" t="s">
        <v>4262</v>
      </c>
      <c r="B959" s="131" t="s">
        <v>4294</v>
      </c>
    </row>
    <row r="960" spans="1:2">
      <c r="A960" s="131" t="s">
        <v>4263</v>
      </c>
      <c r="B960" s="131" t="s">
        <v>4295</v>
      </c>
    </row>
    <row r="961" spans="1:2">
      <c r="A961" s="131" t="s">
        <v>4264</v>
      </c>
      <c r="B961" s="131" t="s">
        <v>4296</v>
      </c>
    </row>
    <row r="962" spans="1:2">
      <c r="A962" s="131" t="s">
        <v>4265</v>
      </c>
      <c r="B962" s="131" t="s">
        <v>4297</v>
      </c>
    </row>
    <row r="963" spans="1:2">
      <c r="A963" s="131" t="s">
        <v>4266</v>
      </c>
      <c r="B963" s="131" t="s">
        <v>4298</v>
      </c>
    </row>
    <row r="964" spans="1:2" ht="26">
      <c r="A964" s="131" t="s">
        <v>4267</v>
      </c>
      <c r="B964" s="131" t="s">
        <v>4299</v>
      </c>
    </row>
    <row r="965" spans="1:2" ht="26">
      <c r="A965" s="131" t="s">
        <v>4268</v>
      </c>
      <c r="B965" s="131" t="s">
        <v>4300</v>
      </c>
    </row>
    <row r="966" spans="1:2">
      <c r="A966" s="131" t="s">
        <v>4269</v>
      </c>
      <c r="B966" s="131" t="s">
        <v>4301</v>
      </c>
    </row>
    <row r="967" spans="1:2">
      <c r="A967" s="131" t="s">
        <v>4270</v>
      </c>
      <c r="B967" s="131" t="s">
        <v>4302</v>
      </c>
    </row>
    <row r="968" spans="1:2">
      <c r="A968" s="131" t="s">
        <v>4271</v>
      </c>
      <c r="B968" s="131" t="s">
        <v>4303</v>
      </c>
    </row>
    <row r="969" spans="1:2">
      <c r="A969" s="131" t="s">
        <v>4272</v>
      </c>
      <c r="B969" s="131" t="s">
        <v>4304</v>
      </c>
    </row>
    <row r="970" spans="1:2">
      <c r="A970" s="131" t="s">
        <v>4273</v>
      </c>
      <c r="B970" s="131" t="s">
        <v>4305</v>
      </c>
    </row>
    <row r="971" spans="1:2">
      <c r="A971" s="131" t="s">
        <v>4274</v>
      </c>
      <c r="B971" s="131" t="s">
        <v>4306</v>
      </c>
    </row>
    <row r="972" spans="1:2">
      <c r="A972" s="131" t="s">
        <v>4275</v>
      </c>
      <c r="B972" s="131" t="s">
        <v>4307</v>
      </c>
    </row>
    <row r="973" spans="1:2">
      <c r="A973" s="131" t="s">
        <v>4276</v>
      </c>
      <c r="B973" s="131" t="s">
        <v>4308</v>
      </c>
    </row>
    <row r="974" spans="1:2" ht="26">
      <c r="A974" s="131" t="s">
        <v>4277</v>
      </c>
      <c r="B974" s="131" t="s">
        <v>4309</v>
      </c>
    </row>
    <row r="975" spans="1:2">
      <c r="A975" t="s">
        <v>4444</v>
      </c>
      <c r="B975" t="s">
        <v>4445</v>
      </c>
    </row>
    <row r="976" spans="1:2">
      <c r="A976" t="s">
        <v>4446</v>
      </c>
      <c r="B976" t="s">
        <v>4447</v>
      </c>
    </row>
    <row r="977" spans="1:2">
      <c r="A977" t="s">
        <v>4448</v>
      </c>
      <c r="B977" t="s">
        <v>4449</v>
      </c>
    </row>
    <row r="978" spans="1:2">
      <c r="A978" t="s">
        <v>4450</v>
      </c>
      <c r="B978" t="s">
        <v>4451</v>
      </c>
    </row>
    <row r="979" spans="1:2">
      <c r="A979" t="s">
        <v>3606</v>
      </c>
      <c r="B979" t="s">
        <v>3607</v>
      </c>
    </row>
    <row r="980" spans="1:2">
      <c r="A980" t="s">
        <v>2577</v>
      </c>
      <c r="B980" t="s">
        <v>4452</v>
      </c>
    </row>
    <row r="981" spans="1:2">
      <c r="A981" t="s">
        <v>4453</v>
      </c>
      <c r="B981" t="s">
        <v>4454</v>
      </c>
    </row>
    <row r="982" spans="1:2">
      <c r="A982" t="s">
        <v>4455</v>
      </c>
      <c r="B982" t="s">
        <v>4456</v>
      </c>
    </row>
    <row r="983" spans="1:2">
      <c r="A983" t="s">
        <v>4457</v>
      </c>
      <c r="B983" t="s">
        <v>4458</v>
      </c>
    </row>
    <row r="984" spans="1:2">
      <c r="A984" t="s">
        <v>4459</v>
      </c>
      <c r="B984" t="s">
        <v>4460</v>
      </c>
    </row>
    <row r="985" spans="1:2">
      <c r="A985" t="s">
        <v>4461</v>
      </c>
      <c r="B985" t="s">
        <v>4462</v>
      </c>
    </row>
    <row r="986" spans="1:2">
      <c r="A986" t="s">
        <v>4461</v>
      </c>
      <c r="B986" t="s">
        <v>4462</v>
      </c>
    </row>
    <row r="987" spans="1:2">
      <c r="A987" t="s">
        <v>4463</v>
      </c>
      <c r="B987" t="s">
        <v>4464</v>
      </c>
    </row>
    <row r="988" spans="1:2">
      <c r="A988" t="s">
        <v>4465</v>
      </c>
      <c r="B988" t="s">
        <v>4466</v>
      </c>
    </row>
    <row r="989" spans="1:2">
      <c r="A989" t="s">
        <v>4467</v>
      </c>
      <c r="B989" t="s">
        <v>4468</v>
      </c>
    </row>
    <row r="990" spans="1:2">
      <c r="A990" t="s">
        <v>4469</v>
      </c>
      <c r="B990" t="s">
        <v>4470</v>
      </c>
    </row>
    <row r="991" spans="1:2">
      <c r="A991" t="s">
        <v>4471</v>
      </c>
      <c r="B991" t="s">
        <v>4472</v>
      </c>
    </row>
    <row r="992" spans="1:2">
      <c r="A992" t="s">
        <v>4474</v>
      </c>
      <c r="B992" t="s">
        <v>4475</v>
      </c>
    </row>
    <row r="993" spans="1:2">
      <c r="A993" t="s">
        <v>4476</v>
      </c>
      <c r="B993" t="s">
        <v>4477</v>
      </c>
    </row>
    <row r="994" spans="1:2">
      <c r="A994" t="s">
        <v>4478</v>
      </c>
      <c r="B994" t="s">
        <v>4479</v>
      </c>
    </row>
    <row r="995" spans="1:2">
      <c r="A995" t="s">
        <v>4480</v>
      </c>
      <c r="B995" t="s">
        <v>4481</v>
      </c>
    </row>
    <row r="996" spans="1:2">
      <c r="A996" t="s">
        <v>4482</v>
      </c>
      <c r="B996" t="s">
        <v>4483</v>
      </c>
    </row>
    <row r="997" spans="1:2">
      <c r="A997" t="s">
        <v>4484</v>
      </c>
      <c r="B997" t="s">
        <v>4485</v>
      </c>
    </row>
    <row r="998" spans="1:2">
      <c r="A998" t="s">
        <v>4486</v>
      </c>
      <c r="B998" t="s">
        <v>4487</v>
      </c>
    </row>
    <row r="999" spans="1:2">
      <c r="A999" t="s">
        <v>4488</v>
      </c>
      <c r="B999" t="s">
        <v>4489</v>
      </c>
    </row>
    <row r="1000" spans="1:2">
      <c r="A1000" t="s">
        <v>4490</v>
      </c>
      <c r="B1000" t="s">
        <v>4491</v>
      </c>
    </row>
    <row r="1001" spans="1:2">
      <c r="A1001" t="s">
        <v>4492</v>
      </c>
      <c r="B1001" t="s">
        <v>4493</v>
      </c>
    </row>
    <row r="1002" spans="1:2">
      <c r="A1002" t="s">
        <v>4494</v>
      </c>
      <c r="B1002" t="s">
        <v>4495</v>
      </c>
    </row>
    <row r="1003" spans="1:2">
      <c r="A1003" t="s">
        <v>4496</v>
      </c>
      <c r="B1003" t="s">
        <v>4497</v>
      </c>
    </row>
    <row r="1004" spans="1:2">
      <c r="A1004" t="s">
        <v>4498</v>
      </c>
      <c r="B1004" t="s">
        <v>4499</v>
      </c>
    </row>
    <row r="1005" spans="1:2">
      <c r="A1005" t="s">
        <v>4500</v>
      </c>
      <c r="B1005" t="s">
        <v>4501</v>
      </c>
    </row>
    <row r="1006" spans="1:2">
      <c r="A1006" t="s">
        <v>4502</v>
      </c>
      <c r="B1006" t="s">
        <v>4503</v>
      </c>
    </row>
    <row r="1007" spans="1:2">
      <c r="A1007" t="s">
        <v>4504</v>
      </c>
      <c r="B1007" t="s">
        <v>4505</v>
      </c>
    </row>
    <row r="1008" spans="1:2">
      <c r="A1008" t="s">
        <v>2359</v>
      </c>
      <c r="B1008" t="s">
        <v>4506</v>
      </c>
    </row>
    <row r="1009" spans="1:2">
      <c r="A1009" t="s">
        <v>4507</v>
      </c>
      <c r="B1009" t="s">
        <v>4508</v>
      </c>
    </row>
    <row r="1010" spans="1:2">
      <c r="A1010" t="s">
        <v>4509</v>
      </c>
      <c r="B1010" t="s">
        <v>4510</v>
      </c>
    </row>
    <row r="1011" spans="1:2">
      <c r="A1011" t="s">
        <v>4511</v>
      </c>
      <c r="B1011" t="s">
        <v>4512</v>
      </c>
    </row>
    <row r="1012" spans="1:2">
      <c r="A1012" t="s">
        <v>4513</v>
      </c>
      <c r="B1012" t="s">
        <v>4514</v>
      </c>
    </row>
    <row r="1013" spans="1:2">
      <c r="A1013" t="s">
        <v>4515</v>
      </c>
      <c r="B1013" t="s">
        <v>4516</v>
      </c>
    </row>
    <row r="1014" spans="1:2">
      <c r="A1014" t="s">
        <v>4517</v>
      </c>
      <c r="B1014" t="s">
        <v>4451</v>
      </c>
    </row>
    <row r="1015" spans="1:2">
      <c r="A1015" t="s">
        <v>4518</v>
      </c>
      <c r="B1015" t="s">
        <v>4519</v>
      </c>
    </row>
    <row r="1016" spans="1:2">
      <c r="A1016" t="s">
        <v>4520</v>
      </c>
      <c r="B1016" t="s">
        <v>4521</v>
      </c>
    </row>
    <row r="1017" spans="1:2">
      <c r="A1017" t="s">
        <v>4522</v>
      </c>
      <c r="B1017" t="s">
        <v>4523</v>
      </c>
    </row>
    <row r="1018" spans="1:2">
      <c r="A1018" t="s">
        <v>4524</v>
      </c>
      <c r="B1018" t="s">
        <v>4525</v>
      </c>
    </row>
    <row r="1019" spans="1:2">
      <c r="A1019" t="s">
        <v>4526</v>
      </c>
      <c r="B1019" t="s">
        <v>4527</v>
      </c>
    </row>
    <row r="1020" spans="1:2">
      <c r="A1020" t="s">
        <v>4528</v>
      </c>
      <c r="B1020" t="s">
        <v>4529</v>
      </c>
    </row>
    <row r="1021" spans="1:2">
      <c r="A1021" t="s">
        <v>4530</v>
      </c>
      <c r="B1021" t="s">
        <v>4531</v>
      </c>
    </row>
    <row r="1022" spans="1:2">
      <c r="A1022" t="s">
        <v>4433</v>
      </c>
      <c r="B1022" t="s">
        <v>2457</v>
      </c>
    </row>
    <row r="1023" spans="1:2">
      <c r="A1023" t="s">
        <v>2939</v>
      </c>
      <c r="B1023" t="s">
        <v>4430</v>
      </c>
    </row>
    <row r="1024" spans="1:2">
      <c r="A1024" t="s">
        <v>4426</v>
      </c>
      <c r="B1024" t="s">
        <v>4427</v>
      </c>
    </row>
    <row r="1025" spans="1:2">
      <c r="A1025" t="s">
        <v>4422</v>
      </c>
      <c r="B1025" t="s">
        <v>4423</v>
      </c>
    </row>
    <row r="1026" spans="1:2">
      <c r="A1026" t="s">
        <v>4418</v>
      </c>
      <c r="B1026" t="s">
        <v>4419</v>
      </c>
    </row>
    <row r="1027" spans="1:2">
      <c r="A1027" t="s">
        <v>4416</v>
      </c>
      <c r="B1027" t="s">
        <v>4417</v>
      </c>
    </row>
    <row r="1028" spans="1:2">
      <c r="A1028" t="s">
        <v>4412</v>
      </c>
      <c r="B1028" t="s">
        <v>4413</v>
      </c>
    </row>
    <row r="1029" spans="1:2">
      <c r="A1029" t="s">
        <v>4410</v>
      </c>
      <c r="B1029" t="s">
        <v>4411</v>
      </c>
    </row>
    <row r="1030" spans="1:2">
      <c r="A1030" t="s">
        <v>4408</v>
      </c>
      <c r="B1030" t="s">
        <v>4409</v>
      </c>
    </row>
    <row r="1031" spans="1:2">
      <c r="A1031" t="s">
        <v>4406</v>
      </c>
      <c r="B1031" t="s">
        <v>4407</v>
      </c>
    </row>
    <row r="1032" spans="1:2">
      <c r="A1032" t="s">
        <v>4404</v>
      </c>
      <c r="B1032" t="s">
        <v>4405</v>
      </c>
    </row>
    <row r="1033" spans="1:2">
      <c r="A1033" t="s">
        <v>4402</v>
      </c>
      <c r="B1033" t="s">
        <v>4403</v>
      </c>
    </row>
    <row r="1034" spans="1:2">
      <c r="A1034" t="s">
        <v>4400</v>
      </c>
      <c r="B1034" t="s">
        <v>4401</v>
      </c>
    </row>
    <row r="1035" spans="1:2">
      <c r="A1035" t="s">
        <v>4398</v>
      </c>
      <c r="B1035" t="s">
        <v>4399</v>
      </c>
    </row>
    <row r="1036" spans="1:2">
      <c r="A1036" t="s">
        <v>4396</v>
      </c>
      <c r="B1036" t="s">
        <v>4397</v>
      </c>
    </row>
    <row r="1037" spans="1:2">
      <c r="A1037" t="s">
        <v>4395</v>
      </c>
      <c r="B1037" t="s">
        <v>4395</v>
      </c>
    </row>
    <row r="1038" spans="1:2">
      <c r="A1038" t="s">
        <v>4393</v>
      </c>
      <c r="B1038" t="s">
        <v>4394</v>
      </c>
    </row>
    <row r="1039" spans="1:2">
      <c r="A1039" t="s">
        <v>4391</v>
      </c>
      <c r="B1039" t="s">
        <v>4392</v>
      </c>
    </row>
    <row r="1040" spans="1:2">
      <c r="A1040" t="s">
        <v>4389</v>
      </c>
      <c r="B1040" t="s">
        <v>4390</v>
      </c>
    </row>
    <row r="1041" spans="1:2">
      <c r="A1041" t="s">
        <v>4385</v>
      </c>
      <c r="B1041" t="s">
        <v>4388</v>
      </c>
    </row>
    <row r="1042" spans="1:2">
      <c r="A1042" t="s">
        <v>4386</v>
      </c>
      <c r="B1042" t="s">
        <v>4387</v>
      </c>
    </row>
    <row r="1043" spans="1:2">
      <c r="A1043" t="s">
        <v>4385</v>
      </c>
      <c r="B1043" t="s">
        <v>4385</v>
      </c>
    </row>
    <row r="1044" spans="1:2">
      <c r="A1044" t="s">
        <v>4383</v>
      </c>
      <c r="B1044" t="s">
        <v>4384</v>
      </c>
    </row>
    <row r="1045" spans="1:2">
      <c r="A1045" t="s">
        <v>4381</v>
      </c>
      <c r="B1045" t="s">
        <v>4382</v>
      </c>
    </row>
    <row r="1046" spans="1:2">
      <c r="A1046" t="s">
        <v>4379</v>
      </c>
      <c r="B1046" t="s">
        <v>4380</v>
      </c>
    </row>
    <row r="1047" spans="1:2">
      <c r="A1047" t="s">
        <v>4536</v>
      </c>
      <c r="B1047" t="s">
        <v>4535</v>
      </c>
    </row>
    <row r="1048" spans="1:2">
      <c r="A1048" t="s">
        <v>4326</v>
      </c>
      <c r="B1048" t="s">
        <v>4327</v>
      </c>
    </row>
    <row r="1049" spans="1:2">
      <c r="A1049" t="s">
        <v>4324</v>
      </c>
      <c r="B1049" t="s">
        <v>4325</v>
      </c>
    </row>
    <row r="1050" spans="1:2">
      <c r="A1050" t="s">
        <v>4322</v>
      </c>
      <c r="B1050" t="s">
        <v>4323</v>
      </c>
    </row>
    <row r="1051" spans="1:2">
      <c r="A1051" t="s">
        <v>4377</v>
      </c>
      <c r="B1051" t="s">
        <v>4378</v>
      </c>
    </row>
    <row r="1052" spans="1:2">
      <c r="A1052" t="s">
        <v>4375</v>
      </c>
      <c r="B1052" t="s">
        <v>4376</v>
      </c>
    </row>
    <row r="1053" spans="1:2">
      <c r="A1053" t="s">
        <v>4373</v>
      </c>
      <c r="B1053" t="s">
        <v>4374</v>
      </c>
    </row>
    <row r="1054" spans="1:2">
      <c r="A1054" t="s">
        <v>4320</v>
      </c>
      <c r="B1054" t="s">
        <v>4321</v>
      </c>
    </row>
    <row r="1055" spans="1:2">
      <c r="A1055" t="s">
        <v>4318</v>
      </c>
      <c r="B1055" t="s">
        <v>4319</v>
      </c>
    </row>
    <row r="1056" spans="1:2">
      <c r="A1056" t="s">
        <v>4371</v>
      </c>
      <c r="B1056" t="s">
        <v>4372</v>
      </c>
    </row>
    <row r="1057" spans="1:2">
      <c r="A1057" t="s">
        <v>4369</v>
      </c>
      <c r="B1057" t="s">
        <v>4370</v>
      </c>
    </row>
    <row r="1058" spans="1:2">
      <c r="A1058" t="s">
        <v>4316</v>
      </c>
      <c r="B1058" t="s">
        <v>4317</v>
      </c>
    </row>
    <row r="1059" spans="1:2">
      <c r="A1059" t="s">
        <v>4314</v>
      </c>
      <c r="B1059" t="s">
        <v>4368</v>
      </c>
    </row>
    <row r="1060" spans="1:2">
      <c r="A1060" t="s">
        <v>4314</v>
      </c>
      <c r="B1060" t="s">
        <v>4315</v>
      </c>
    </row>
    <row r="1061" spans="1:2">
      <c r="A1061" t="s">
        <v>4533</v>
      </c>
      <c r="B1061" t="s">
        <v>4532</v>
      </c>
    </row>
    <row r="1062" spans="1:2">
      <c r="A1062" t="s">
        <v>4364</v>
      </c>
      <c r="B1062" t="s">
        <v>4365</v>
      </c>
    </row>
    <row r="1063" spans="1:2">
      <c r="A1063" t="s">
        <v>4362</v>
      </c>
      <c r="B1063" t="s">
        <v>4363</v>
      </c>
    </row>
    <row r="1064" spans="1:2">
      <c r="A1064" t="s">
        <v>4360</v>
      </c>
      <c r="B1064" t="s">
        <v>4361</v>
      </c>
    </row>
    <row r="1065" spans="1:2">
      <c r="A1065" t="s">
        <v>4358</v>
      </c>
      <c r="B1065" t="s">
        <v>4359</v>
      </c>
    </row>
    <row r="1066" spans="1:2">
      <c r="A1066" t="s">
        <v>4356</v>
      </c>
      <c r="B1066" t="s">
        <v>4357</v>
      </c>
    </row>
    <row r="1067" spans="1:2">
      <c r="A1067" t="s">
        <v>4354</v>
      </c>
      <c r="B1067" t="s">
        <v>4355</v>
      </c>
    </row>
    <row r="1068" spans="1:2">
      <c r="A1068" t="s">
        <v>4352</v>
      </c>
      <c r="B1068" t="s">
        <v>4353</v>
      </c>
    </row>
    <row r="1069" spans="1:2">
      <c r="A1069" t="s">
        <v>4350</v>
      </c>
      <c r="B1069" t="s">
        <v>4351</v>
      </c>
    </row>
    <row r="1070" spans="1:2">
      <c r="A1070" t="s">
        <v>4348</v>
      </c>
      <c r="B1070" t="s">
        <v>4349</v>
      </c>
    </row>
    <row r="1071" spans="1:2">
      <c r="A1071" t="s">
        <v>4346</v>
      </c>
      <c r="B1071" t="s">
        <v>4347</v>
      </c>
    </row>
    <row r="1072" spans="1:2">
      <c r="A1072" t="s">
        <v>4344</v>
      </c>
      <c r="B1072" t="s">
        <v>4345</v>
      </c>
    </row>
    <row r="1073" spans="1:2">
      <c r="A1073" t="s">
        <v>4342</v>
      </c>
      <c r="B1073" t="s">
        <v>4343</v>
      </c>
    </row>
    <row r="1074" spans="1:2">
      <c r="A1074" t="s">
        <v>4340</v>
      </c>
      <c r="B1074" t="s">
        <v>4341</v>
      </c>
    </row>
    <row r="1075" spans="1:2">
      <c r="A1075" t="s">
        <v>4338</v>
      </c>
      <c r="B1075" t="s">
        <v>4339</v>
      </c>
    </row>
    <row r="1076" spans="1:2">
      <c r="A1076" t="s">
        <v>4336</v>
      </c>
      <c r="B1076" t="s">
        <v>4337</v>
      </c>
    </row>
    <row r="1077" spans="1:2">
      <c r="A1077" t="s">
        <v>4334</v>
      </c>
      <c r="B1077" t="s">
        <v>4335</v>
      </c>
    </row>
    <row r="1078" spans="1:2">
      <c r="A1078" t="s">
        <v>4332</v>
      </c>
      <c r="B1078" t="s">
        <v>4333</v>
      </c>
    </row>
    <row r="1079" spans="1:2">
      <c r="A1079" t="s">
        <v>4330</v>
      </c>
      <c r="B1079" t="s">
        <v>4331</v>
      </c>
    </row>
    <row r="1080" spans="1:2">
      <c r="A1080" t="s">
        <v>4534</v>
      </c>
      <c r="B1080" t="s">
        <v>4329</v>
      </c>
    </row>
    <row r="1081" spans="1:2">
      <c r="A1081" t="s">
        <v>4537</v>
      </c>
      <c r="B1081" t="s">
        <v>4432</v>
      </c>
    </row>
    <row r="1082" spans="1:2">
      <c r="A1082" t="s">
        <v>4428</v>
      </c>
      <c r="B1082" t="s">
        <v>4429</v>
      </c>
    </row>
    <row r="1083" spans="1:2">
      <c r="A1083" t="s">
        <v>4424</v>
      </c>
      <c r="B1083" t="s">
        <v>4425</v>
      </c>
    </row>
    <row r="1084" spans="1:2">
      <c r="A1084" t="s">
        <v>4420</v>
      </c>
      <c r="B1084" t="s">
        <v>4421</v>
      </c>
    </row>
    <row r="1085" spans="1:2">
      <c r="A1085" t="s">
        <v>4443</v>
      </c>
      <c r="B1085" t="s">
        <v>4442</v>
      </c>
    </row>
    <row r="1086" spans="1:2">
      <c r="A1086" t="s">
        <v>4414</v>
      </c>
      <c r="B1086" t="s">
        <v>4415</v>
      </c>
    </row>
    <row r="1087" spans="1:2">
      <c r="A1087" t="s">
        <v>3039</v>
      </c>
      <c r="B1087" t="s">
        <v>2890</v>
      </c>
    </row>
    <row r="1088" spans="1:2">
      <c r="A1088" t="s">
        <v>3040</v>
      </c>
      <c r="B1088" t="s">
        <v>2844</v>
      </c>
    </row>
    <row r="1089" spans="1:2">
      <c r="A1089" t="s">
        <v>2834</v>
      </c>
      <c r="B1089" t="s">
        <v>3041</v>
      </c>
    </row>
    <row r="1090" spans="1:2">
      <c r="A1090" t="s">
        <v>2826</v>
      </c>
      <c r="B1090" t="s">
        <v>2826</v>
      </c>
    </row>
    <row r="1091" spans="1:2">
      <c r="A1091" t="s">
        <v>2649</v>
      </c>
      <c r="B1091" t="s">
        <v>2650</v>
      </c>
    </row>
    <row r="1092" spans="1:2">
      <c r="A1092" t="s">
        <v>2712</v>
      </c>
      <c r="B1092" t="s">
        <v>2713</v>
      </c>
    </row>
    <row r="1093" spans="1:2">
      <c r="A1093" t="s">
        <v>2800</v>
      </c>
      <c r="B1093" t="s">
        <v>2801</v>
      </c>
    </row>
    <row r="1094" spans="1:2">
      <c r="A1094" t="s">
        <v>2638</v>
      </c>
      <c r="B1094" t="s">
        <v>2639</v>
      </c>
    </row>
    <row r="1095" spans="1:2">
      <c r="A1095" t="s">
        <v>2632</v>
      </c>
      <c r="B1095" t="s">
        <v>2633</v>
      </c>
    </row>
    <row r="1096" spans="1:2">
      <c r="A1096" t="s">
        <v>3042</v>
      </c>
      <c r="B1096" t="s">
        <v>2648</v>
      </c>
    </row>
    <row r="1097" spans="1:2">
      <c r="A1097" t="s">
        <v>3043</v>
      </c>
      <c r="B1097" t="s">
        <v>2662</v>
      </c>
    </row>
    <row r="1098" spans="1:2">
      <c r="A1098" t="s">
        <v>2669</v>
      </c>
      <c r="B1098" t="s">
        <v>2670</v>
      </c>
    </row>
    <row r="1099" spans="1:2">
      <c r="A1099" t="s">
        <v>2780</v>
      </c>
      <c r="B1099" t="s">
        <v>2781</v>
      </c>
    </row>
    <row r="1100" spans="1:2">
      <c r="A1100" t="s">
        <v>2774</v>
      </c>
      <c r="B1100" t="s">
        <v>2775</v>
      </c>
    </row>
    <row r="1101" spans="1:2">
      <c r="A1101" t="s">
        <v>2628</v>
      </c>
      <c r="B1101" t="s">
        <v>2629</v>
      </c>
    </row>
    <row r="1102" spans="1:2">
      <c r="A1102" t="s">
        <v>3044</v>
      </c>
      <c r="B1102" t="s">
        <v>2766</v>
      </c>
    </row>
    <row r="1103" spans="1:2">
      <c r="A1103" t="s">
        <v>3046</v>
      </c>
      <c r="B1103" t="s">
        <v>3045</v>
      </c>
    </row>
    <row r="1104" spans="1:2">
      <c r="A1104" t="s">
        <v>2813</v>
      </c>
      <c r="B1104" t="s">
        <v>2814</v>
      </c>
    </row>
    <row r="1105" spans="1:2">
      <c r="A1105" t="s">
        <v>2636</v>
      </c>
      <c r="B1105" t="s">
        <v>2637</v>
      </c>
    </row>
    <row r="1106" spans="1:2">
      <c r="A1106" t="s">
        <v>2611</v>
      </c>
      <c r="B1106" t="s">
        <v>3047</v>
      </c>
    </row>
    <row r="1107" spans="1:2">
      <c r="A1107" t="s">
        <v>2691</v>
      </c>
      <c r="B1107" t="s">
        <v>2692</v>
      </c>
    </row>
    <row r="1108" spans="1:2">
      <c r="A1108" t="s">
        <v>2765</v>
      </c>
      <c r="B1108" t="s">
        <v>2766</v>
      </c>
    </row>
    <row r="1109" spans="1:2">
      <c r="A1109" t="s">
        <v>2740</v>
      </c>
      <c r="B1109" t="s">
        <v>2741</v>
      </c>
    </row>
    <row r="1110" spans="1:2">
      <c r="A1110" t="s">
        <v>2771</v>
      </c>
      <c r="B1110" t="s">
        <v>2466</v>
      </c>
    </row>
    <row r="1111" spans="1:2">
      <c r="A1111" t="s">
        <v>2651</v>
      </c>
      <c r="B1111" t="s">
        <v>2652</v>
      </c>
    </row>
    <row r="1112" spans="1:2">
      <c r="A1112" t="s">
        <v>2984</v>
      </c>
      <c r="B1112" t="s">
        <v>2985</v>
      </c>
    </row>
    <row r="1113" spans="1:2">
      <c r="A1113" t="s">
        <v>2654</v>
      </c>
      <c r="B1113" t="s">
        <v>2655</v>
      </c>
    </row>
    <row r="1114" spans="1:2">
      <c r="A1114" t="s">
        <v>2642</v>
      </c>
      <c r="B1114" t="s">
        <v>2643</v>
      </c>
    </row>
    <row r="1115" spans="1:2">
      <c r="A1115" t="s">
        <v>2874</v>
      </c>
      <c r="B1115" t="s">
        <v>2875</v>
      </c>
    </row>
    <row r="1116" spans="1:2">
      <c r="A1116" t="s">
        <v>2621</v>
      </c>
      <c r="B1116" t="s">
        <v>2622</v>
      </c>
    </row>
    <row r="1117" spans="1:2">
      <c r="A1117" t="s">
        <v>3048</v>
      </c>
      <c r="B1117" t="s">
        <v>2336</v>
      </c>
    </row>
    <row r="1118" spans="1:2">
      <c r="A1118" t="s">
        <v>3049</v>
      </c>
      <c r="B1118" t="s">
        <v>2814</v>
      </c>
    </row>
    <row r="1119" spans="1:2">
      <c r="A1119" t="s">
        <v>2718</v>
      </c>
      <c r="B1119" t="s">
        <v>2719</v>
      </c>
    </row>
    <row r="1120" spans="1:2">
      <c r="A1120" t="s">
        <v>2715</v>
      </c>
      <c r="B1120" t="s">
        <v>2716</v>
      </c>
    </row>
    <row r="1121" spans="1:2">
      <c r="A1121" t="s">
        <v>2686</v>
      </c>
      <c r="B1121" t="s">
        <v>2687</v>
      </c>
    </row>
    <row r="1122" spans="1:2">
      <c r="A1122" t="s">
        <v>3050</v>
      </c>
      <c r="B1122" t="s">
        <v>2618</v>
      </c>
    </row>
    <row r="1123" spans="1:2">
      <c r="A1123" t="s">
        <v>2613</v>
      </c>
      <c r="B1123" t="s">
        <v>2612</v>
      </c>
    </row>
    <row r="1124" spans="1:2">
      <c r="A1124" t="s">
        <v>2661</v>
      </c>
      <c r="B1124" t="s">
        <v>3051</v>
      </c>
    </row>
    <row r="1125" spans="1:2">
      <c r="A1125" t="s">
        <v>2645</v>
      </c>
      <c r="B1125" t="s">
        <v>2646</v>
      </c>
    </row>
    <row r="1126" spans="1:2">
      <c r="A1126" t="s">
        <v>2688</v>
      </c>
      <c r="B1126" t="s">
        <v>2689</v>
      </c>
    </row>
    <row r="1127" spans="1:2">
      <c r="A1127" t="s">
        <v>2745</v>
      </c>
      <c r="B1127" t="s">
        <v>2746</v>
      </c>
    </row>
    <row r="1128" spans="1:2">
      <c r="A1128" t="s">
        <v>2784</v>
      </c>
      <c r="B1128" t="s">
        <v>2785</v>
      </c>
    </row>
    <row r="1129" spans="1:2">
      <c r="A1129" t="s">
        <v>2737</v>
      </c>
      <c r="B1129" t="s">
        <v>2738</v>
      </c>
    </row>
    <row r="1130" spans="1:2">
      <c r="A1130" t="s">
        <v>2708</v>
      </c>
      <c r="B1130" t="s">
        <v>2709</v>
      </c>
    </row>
    <row r="1131" spans="1:2">
      <c r="A1131" t="s">
        <v>2721</v>
      </c>
      <c r="B1131" t="s">
        <v>2336</v>
      </c>
    </row>
    <row r="1132" spans="1:2">
      <c r="A1132" t="s">
        <v>3052</v>
      </c>
      <c r="B1132" t="s">
        <v>2296</v>
      </c>
    </row>
    <row r="1133" spans="1:2">
      <c r="A1133" t="s">
        <v>3004</v>
      </c>
      <c r="B1133" t="s">
        <v>3005</v>
      </c>
    </row>
    <row r="1134" spans="1:2">
      <c r="A1134" t="s">
        <v>2966</v>
      </c>
      <c r="B1134" t="s">
        <v>2967</v>
      </c>
    </row>
    <row r="1135" spans="1:2">
      <c r="A1135" t="s">
        <v>2658</v>
      </c>
      <c r="B1135" t="s">
        <v>2659</v>
      </c>
    </row>
    <row r="1136" spans="1:2">
      <c r="A1136" t="s">
        <v>2696</v>
      </c>
      <c r="B1136" t="s">
        <v>2698</v>
      </c>
    </row>
    <row r="1137" spans="1:2">
      <c r="A1137" t="s">
        <v>3053</v>
      </c>
      <c r="B1137" t="s">
        <v>2692</v>
      </c>
    </row>
    <row r="1138" spans="1:2">
      <c r="A1138" t="s">
        <v>2656</v>
      </c>
      <c r="B1138" t="s">
        <v>3054</v>
      </c>
    </row>
    <row r="1139" spans="1:2">
      <c r="A1139" t="s">
        <v>2700</v>
      </c>
      <c r="B1139" t="s">
        <v>2701</v>
      </c>
    </row>
    <row r="1140" spans="1:2">
      <c r="A1140" t="s">
        <v>2807</v>
      </c>
      <c r="B1140" t="s">
        <v>2800</v>
      </c>
    </row>
    <row r="1141" spans="1:2">
      <c r="A1141" t="s">
        <v>2725</v>
      </c>
      <c r="B1141" t="s">
        <v>2726</v>
      </c>
    </row>
    <row r="1142" spans="1:2">
      <c r="A1142" t="s">
        <v>3055</v>
      </c>
      <c r="B1142" t="s">
        <v>2789</v>
      </c>
    </row>
    <row r="1143" spans="1:2">
      <c r="A1143" t="s">
        <v>2679</v>
      </c>
      <c r="B1143" t="s">
        <v>3056</v>
      </c>
    </row>
    <row r="1144" spans="1:2">
      <c r="A1144" t="s">
        <v>2843</v>
      </c>
      <c r="B1144" t="s">
        <v>2844</v>
      </c>
    </row>
    <row r="1145" spans="1:2">
      <c r="A1145" t="s">
        <v>2634</v>
      </c>
      <c r="B1145" t="s">
        <v>3057</v>
      </c>
    </row>
    <row r="1146" spans="1:2">
      <c r="A1146" t="s">
        <v>2664</v>
      </c>
      <c r="B1146" t="s">
        <v>2665</v>
      </c>
    </row>
    <row r="1147" spans="1:2">
      <c r="A1147" t="s">
        <v>2663</v>
      </c>
      <c r="B1147" t="s">
        <v>2663</v>
      </c>
    </row>
    <row r="1148" spans="1:2">
      <c r="A1148" t="s">
        <v>3058</v>
      </c>
      <c r="B1148" t="s">
        <v>2662</v>
      </c>
    </row>
    <row r="1149" spans="1:2">
      <c r="A1149" t="s">
        <v>2948</v>
      </c>
      <c r="B1149" t="s">
        <v>2949</v>
      </c>
    </row>
    <row r="1150" spans="1:2">
      <c r="A1150" t="s">
        <v>2677</v>
      </c>
      <c r="B1150" t="s">
        <v>2678</v>
      </c>
    </row>
    <row r="1151" spans="1:2">
      <c r="A1151" t="s">
        <v>3060</v>
      </c>
      <c r="B1151" t="s">
        <v>3059</v>
      </c>
    </row>
    <row r="1152" spans="1:2">
      <c r="A1152" t="s">
        <v>3061</v>
      </c>
      <c r="B1152" t="s">
        <v>2754</v>
      </c>
    </row>
    <row r="1153" spans="1:2">
      <c r="A1153" t="s">
        <v>3062</v>
      </c>
      <c r="B1153" t="s">
        <v>2648</v>
      </c>
    </row>
    <row r="1154" spans="1:2">
      <c r="A1154" t="s">
        <v>2743</v>
      </c>
      <c r="B1154" t="s">
        <v>3063</v>
      </c>
    </row>
    <row r="1155" spans="1:2">
      <c r="A1155" t="s">
        <v>2653</v>
      </c>
      <c r="B1155" t="s">
        <v>2653</v>
      </c>
    </row>
    <row r="1156" spans="1:2">
      <c r="A1156" t="s">
        <v>2657</v>
      </c>
      <c r="B1156" t="s">
        <v>3064</v>
      </c>
    </row>
    <row r="1157" spans="1:2">
      <c r="A1157" t="s">
        <v>2788</v>
      </c>
      <c r="B1157" t="s">
        <v>3065</v>
      </c>
    </row>
    <row r="1158" spans="1:2">
      <c r="A1158" t="s">
        <v>2647</v>
      </c>
      <c r="B1158" t="s">
        <v>2648</v>
      </c>
    </row>
    <row r="1159" spans="1:2">
      <c r="A1159" t="s">
        <v>2777</v>
      </c>
      <c r="B1159" t="s">
        <v>2778</v>
      </c>
    </row>
    <row r="1160" spans="1:2">
      <c r="A1160" t="s">
        <v>2695</v>
      </c>
      <c r="B1160" t="s">
        <v>2696</v>
      </c>
    </row>
    <row r="1161" spans="1:2">
      <c r="A1161" t="s">
        <v>3066</v>
      </c>
      <c r="B1161" t="s">
        <v>2692</v>
      </c>
    </row>
    <row r="1162" spans="1:2">
      <c r="A1162" t="s">
        <v>2644</v>
      </c>
      <c r="B1162" t="s">
        <v>3067</v>
      </c>
    </row>
    <row r="1163" spans="1:2">
      <c r="A1163" t="s">
        <v>2667</v>
      </c>
      <c r="B1163" t="s">
        <v>2668</v>
      </c>
    </row>
    <row r="1164" spans="1:2">
      <c r="A1164" t="s">
        <v>2624</v>
      </c>
      <c r="B1164" t="s">
        <v>2625</v>
      </c>
    </row>
    <row r="1165" spans="1:2">
      <c r="A1165" t="s">
        <v>2640</v>
      </c>
      <c r="B1165" t="s">
        <v>2641</v>
      </c>
    </row>
    <row r="1166" spans="1:2">
      <c r="A1166" t="s">
        <v>2627</v>
      </c>
      <c r="B1166" t="s">
        <v>2300</v>
      </c>
    </row>
    <row r="1167" spans="1:2">
      <c r="A1167" t="s">
        <v>2753</v>
      </c>
      <c r="B1167" t="s">
        <v>3068</v>
      </c>
    </row>
    <row r="1168" spans="1:2">
      <c r="A1168" t="s">
        <v>2889</v>
      </c>
      <c r="B1168" t="s">
        <v>3069</v>
      </c>
    </row>
    <row r="1169" spans="1:3">
      <c r="A1169" t="s">
        <v>2683</v>
      </c>
      <c r="B1169" t="s">
        <v>2684</v>
      </c>
    </row>
    <row r="1170" spans="1:3">
      <c r="A1170" t="s">
        <v>3070</v>
      </c>
      <c r="B1170" t="s">
        <v>2635</v>
      </c>
    </row>
    <row r="1171" spans="1:3">
      <c r="A1171" t="s">
        <v>2619</v>
      </c>
      <c r="B1171" t="s">
        <v>2620</v>
      </c>
    </row>
    <row r="1172" spans="1:3">
      <c r="A1172" t="s">
        <v>2623</v>
      </c>
      <c r="B1172" t="s">
        <v>2623</v>
      </c>
    </row>
    <row r="1173" spans="1:3">
      <c r="A1173" t="s">
        <v>2623</v>
      </c>
      <c r="B1173" t="s">
        <v>2623</v>
      </c>
    </row>
    <row r="1174" spans="1:3">
      <c r="A1174" t="s">
        <v>2616</v>
      </c>
      <c r="B1174" t="s">
        <v>2617</v>
      </c>
    </row>
    <row r="1175" spans="1:3">
      <c r="A1175" s="149" t="s">
        <v>4541</v>
      </c>
      <c r="B1175" s="149" t="s">
        <v>4540</v>
      </c>
    </row>
    <row r="1176" spans="1:3">
      <c r="A1176" s="57" t="s">
        <v>4543</v>
      </c>
      <c r="B1176" s="57" t="s">
        <v>4542</v>
      </c>
    </row>
    <row r="1177" spans="1:3">
      <c r="A1177" s="146" t="s">
        <v>4544</v>
      </c>
      <c r="B1177" s="146" t="s">
        <v>4546</v>
      </c>
      <c r="C1177" s="146"/>
    </row>
    <row r="1178" spans="1:3">
      <c r="A1178" s="146" t="s">
        <v>4545</v>
      </c>
      <c r="B1178" s="146" t="s">
        <v>4547</v>
      </c>
      <c r="C1178" s="146"/>
    </row>
    <row r="1179" spans="1:3">
      <c r="A1179" t="s">
        <v>4549</v>
      </c>
      <c r="B1179" t="s">
        <v>4548</v>
      </c>
    </row>
    <row r="1180" spans="1:3">
      <c r="A1180" t="s">
        <v>4551</v>
      </c>
      <c r="B1180" t="s">
        <v>4550</v>
      </c>
    </row>
    <row r="1181" spans="1:3">
      <c r="A1181" s="57" t="s">
        <v>4552</v>
      </c>
      <c r="B1181" s="57" t="s">
        <v>2549</v>
      </c>
      <c r="C1181" s="57"/>
    </row>
  </sheetData>
  <autoFilter ref="A1:B266" xr:uid="{0D4AAB74-91FC-433E-976B-BA005D4BF2FF}"/>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EE2AC-99E0-4BC4-87E1-E367B4024B64}">
  <dimension ref="A1:D92"/>
  <sheetViews>
    <sheetView topLeftCell="A32" workbookViewId="0">
      <selection activeCell="B11" sqref="B11:D11"/>
    </sheetView>
  </sheetViews>
  <sheetFormatPr baseColWidth="10" defaultColWidth="10.81640625" defaultRowHeight="14.5"/>
  <cols>
    <col min="1" max="1" width="22.26953125" style="57" customWidth="1"/>
    <col min="2" max="3" width="27.54296875" style="89" customWidth="1"/>
    <col min="4" max="4" width="35.1796875" style="89" customWidth="1"/>
    <col min="5" max="16384" width="10.81640625" style="57"/>
  </cols>
  <sheetData>
    <row r="1" spans="1:4" s="151" customFormat="1" ht="17" thickBot="1">
      <c r="A1" s="194" t="s">
        <v>3483</v>
      </c>
      <c r="B1" s="196" t="s">
        <v>3484</v>
      </c>
      <c r="C1" s="196" t="s">
        <v>3485</v>
      </c>
      <c r="D1" s="196" t="s">
        <v>2587</v>
      </c>
    </row>
    <row r="2" spans="1:4" ht="20.149999999999999" customHeight="1" thickBot="1">
      <c r="A2" s="195" t="s">
        <v>3508</v>
      </c>
      <c r="B2" s="199">
        <v>54</v>
      </c>
      <c r="C2" s="199">
        <v>55</v>
      </c>
      <c r="D2" s="197" t="s">
        <v>3486</v>
      </c>
    </row>
    <row r="3" spans="1:4" ht="20.149999999999999" customHeight="1" thickBot="1">
      <c r="A3" s="195" t="s">
        <v>3508</v>
      </c>
      <c r="B3" s="199">
        <v>56</v>
      </c>
      <c r="C3" s="199">
        <v>59</v>
      </c>
      <c r="D3" s="197" t="s">
        <v>3487</v>
      </c>
    </row>
    <row r="4" spans="1:4" ht="20.149999999999999" customHeight="1" thickBot="1">
      <c r="A4" s="195" t="s">
        <v>3508</v>
      </c>
      <c r="B4" s="199">
        <v>60</v>
      </c>
      <c r="C4" s="199">
        <v>68</v>
      </c>
      <c r="D4" s="197" t="s">
        <v>3488</v>
      </c>
    </row>
    <row r="5" spans="1:4" ht="20.149999999999999" customHeight="1" thickBot="1">
      <c r="A5" s="195" t="s">
        <v>3508</v>
      </c>
      <c r="B5" s="199">
        <v>69</v>
      </c>
      <c r="C5" s="199">
        <v>78</v>
      </c>
      <c r="D5" s="197" t="s">
        <v>3489</v>
      </c>
    </row>
    <row r="6" spans="1:4" ht="20.149999999999999" customHeight="1" thickBot="1">
      <c r="A6" s="195" t="s">
        <v>3508</v>
      </c>
      <c r="B6" s="199">
        <v>79</v>
      </c>
      <c r="C6" s="199">
        <v>94</v>
      </c>
      <c r="D6" s="197" t="s">
        <v>3490</v>
      </c>
    </row>
    <row r="7" spans="1:4" ht="20.149999999999999" customHeight="1" thickBot="1">
      <c r="A7" s="195" t="s">
        <v>3508</v>
      </c>
      <c r="B7" s="199">
        <v>95</v>
      </c>
      <c r="C7" s="199">
        <v>107</v>
      </c>
      <c r="D7" s="197" t="s">
        <v>3491</v>
      </c>
    </row>
    <row r="8" spans="1:4" ht="20.149999999999999" customHeight="1" thickBot="1">
      <c r="A8" s="195" t="s">
        <v>3508</v>
      </c>
      <c r="B8" s="200">
        <v>108</v>
      </c>
      <c r="C8" s="200">
        <v>117</v>
      </c>
      <c r="D8" s="198" t="s">
        <v>3510</v>
      </c>
    </row>
    <row r="9" spans="1:4" ht="20.149999999999999" customHeight="1" thickBot="1">
      <c r="A9" s="195" t="s">
        <v>3508</v>
      </c>
      <c r="B9" s="200">
        <v>118</v>
      </c>
      <c r="C9" s="200">
        <v>127</v>
      </c>
      <c r="D9" s="198" t="s">
        <v>3511</v>
      </c>
    </row>
    <row r="10" spans="1:4" ht="20.149999999999999" customHeight="1" thickBot="1">
      <c r="A10" s="195" t="s">
        <v>3508</v>
      </c>
      <c r="B10" s="200">
        <v>128</v>
      </c>
      <c r="C10" s="200">
        <v>137</v>
      </c>
      <c r="D10" s="198" t="s">
        <v>3512</v>
      </c>
    </row>
    <row r="11" spans="1:4" ht="20.149999999999999" customHeight="1" thickBot="1">
      <c r="B11" s="201"/>
      <c r="C11" s="201"/>
    </row>
    <row r="12" spans="1:4" ht="20.149999999999999" customHeight="1" thickBot="1">
      <c r="A12" s="195" t="s">
        <v>3175</v>
      </c>
      <c r="B12" s="199">
        <v>12</v>
      </c>
      <c r="C12" s="199">
        <v>25</v>
      </c>
      <c r="D12" s="197" t="s">
        <v>3287</v>
      </c>
    </row>
    <row r="13" spans="1:4" ht="20.149999999999999" customHeight="1" thickBot="1">
      <c r="A13" s="195" t="s">
        <v>3175</v>
      </c>
      <c r="B13" s="199">
        <v>26</v>
      </c>
      <c r="C13" s="199">
        <v>30</v>
      </c>
      <c r="D13" s="197" t="s">
        <v>3177</v>
      </c>
    </row>
    <row r="14" spans="1:4" ht="20.149999999999999" customHeight="1" thickBot="1">
      <c r="A14" s="195" t="s">
        <v>3175</v>
      </c>
      <c r="B14" s="199">
        <v>31</v>
      </c>
      <c r="C14" s="199">
        <v>48</v>
      </c>
      <c r="D14" s="197" t="s">
        <v>3492</v>
      </c>
    </row>
    <row r="15" spans="1:4" ht="20.149999999999999" customHeight="1" thickBot="1">
      <c r="A15" s="195" t="s">
        <v>3175</v>
      </c>
      <c r="B15" s="199">
        <v>49</v>
      </c>
      <c r="C15" s="199">
        <v>60</v>
      </c>
      <c r="D15" s="197" t="s">
        <v>3493</v>
      </c>
    </row>
    <row r="16" spans="1:4" ht="20.149999999999999" customHeight="1" thickBot="1">
      <c r="A16" s="195" t="s">
        <v>3175</v>
      </c>
      <c r="B16" s="199">
        <v>62</v>
      </c>
      <c r="C16" s="199">
        <v>69</v>
      </c>
      <c r="D16" s="197" t="s">
        <v>3494</v>
      </c>
    </row>
    <row r="17" spans="1:4" ht="20.149999999999999" customHeight="1" thickBot="1">
      <c r="A17" s="195" t="s">
        <v>3175</v>
      </c>
      <c r="B17" s="199">
        <v>70</v>
      </c>
      <c r="C17" s="199">
        <v>74</v>
      </c>
      <c r="D17" s="197" t="s">
        <v>3495</v>
      </c>
    </row>
    <row r="18" spans="1:4" ht="20.149999999999999" customHeight="1" thickBot="1">
      <c r="A18" s="195" t="s">
        <v>3175</v>
      </c>
      <c r="B18" s="199">
        <v>75</v>
      </c>
      <c r="C18" s="199">
        <v>80</v>
      </c>
      <c r="D18" s="197" t="s">
        <v>3496</v>
      </c>
    </row>
    <row r="19" spans="1:4" ht="20.149999999999999" customHeight="1" thickBot="1">
      <c r="A19" s="195"/>
      <c r="B19" s="199"/>
      <c r="C19" s="199"/>
      <c r="D19" s="197"/>
    </row>
    <row r="20" spans="1:4" ht="20.149999999999999" customHeight="1" thickBot="1">
      <c r="A20" s="195" t="s">
        <v>3264</v>
      </c>
      <c r="B20" s="199">
        <v>45</v>
      </c>
      <c r="C20" s="199">
        <v>57</v>
      </c>
      <c r="D20" s="197" t="s">
        <v>3497</v>
      </c>
    </row>
    <row r="21" spans="1:4" ht="20.149999999999999" customHeight="1" thickBot="1">
      <c r="A21" s="195" t="s">
        <v>3264</v>
      </c>
      <c r="B21" s="199">
        <v>58</v>
      </c>
      <c r="C21" s="199">
        <v>64</v>
      </c>
      <c r="D21" s="197" t="s">
        <v>3492</v>
      </c>
    </row>
    <row r="22" spans="1:4" ht="20.149999999999999" customHeight="1" thickBot="1">
      <c r="A22" s="195" t="s">
        <v>3264</v>
      </c>
      <c r="B22" s="199">
        <v>65</v>
      </c>
      <c r="C22" s="199">
        <v>70</v>
      </c>
      <c r="D22" s="197" t="s">
        <v>3498</v>
      </c>
    </row>
    <row r="23" spans="1:4" ht="20.149999999999999" customHeight="1" thickBot="1">
      <c r="A23" s="195" t="s">
        <v>3264</v>
      </c>
      <c r="B23" s="199">
        <v>71</v>
      </c>
      <c r="C23" s="199">
        <v>78</v>
      </c>
      <c r="D23" s="197" t="s">
        <v>3493</v>
      </c>
    </row>
    <row r="24" spans="1:4" ht="20.149999999999999" customHeight="1" thickBot="1">
      <c r="A24" s="195" t="s">
        <v>3264</v>
      </c>
      <c r="B24" s="199">
        <v>79</v>
      </c>
      <c r="C24" s="199">
        <v>84</v>
      </c>
      <c r="D24" s="197" t="s">
        <v>3499</v>
      </c>
    </row>
    <row r="25" spans="1:4" ht="20.149999999999999" customHeight="1" thickBot="1">
      <c r="A25" s="195" t="s">
        <v>3264</v>
      </c>
      <c r="B25" s="199">
        <v>85</v>
      </c>
      <c r="C25" s="199">
        <v>95</v>
      </c>
      <c r="D25" s="197" t="s">
        <v>3495</v>
      </c>
    </row>
    <row r="26" spans="1:4" ht="20.149999999999999" customHeight="1" thickBot="1">
      <c r="B26" s="201"/>
      <c r="C26" s="201"/>
    </row>
    <row r="27" spans="1:4" ht="20.149999999999999" customHeight="1" thickBot="1">
      <c r="A27" s="195" t="s">
        <v>3509</v>
      </c>
      <c r="B27" s="199">
        <v>54</v>
      </c>
      <c r="C27" s="199">
        <v>55</v>
      </c>
      <c r="D27" s="197" t="s">
        <v>3507</v>
      </c>
    </row>
    <row r="28" spans="1:4" ht="20.149999999999999" customHeight="1" thickBot="1">
      <c r="A28" s="195" t="s">
        <v>3509</v>
      </c>
      <c r="B28" s="199">
        <v>56</v>
      </c>
      <c r="C28" s="199">
        <v>59</v>
      </c>
      <c r="D28" s="197" t="s">
        <v>3513</v>
      </c>
    </row>
    <row r="29" spans="1:4" ht="20.149999999999999" customHeight="1" thickBot="1">
      <c r="A29" s="195" t="s">
        <v>3509</v>
      </c>
      <c r="B29" s="199">
        <v>60</v>
      </c>
      <c r="C29" s="199">
        <v>68</v>
      </c>
      <c r="D29" s="197" t="s">
        <v>3514</v>
      </c>
    </row>
    <row r="30" spans="1:4" ht="20.149999999999999" customHeight="1" thickBot="1">
      <c r="A30" s="195" t="s">
        <v>3509</v>
      </c>
      <c r="B30" s="199">
        <v>69</v>
      </c>
      <c r="C30" s="199">
        <v>78</v>
      </c>
      <c r="D30" s="197" t="s">
        <v>3515</v>
      </c>
    </row>
    <row r="31" spans="1:4" ht="20.149999999999999" customHeight="1" thickBot="1">
      <c r="A31" s="195" t="s">
        <v>3509</v>
      </c>
      <c r="B31" s="199">
        <v>79</v>
      </c>
      <c r="C31" s="199">
        <v>94</v>
      </c>
      <c r="D31" s="197" t="s">
        <v>3518</v>
      </c>
    </row>
    <row r="32" spans="1:4" ht="20.149999999999999" customHeight="1" thickBot="1">
      <c r="A32" s="195" t="s">
        <v>3509</v>
      </c>
      <c r="B32" s="199">
        <v>95</v>
      </c>
      <c r="C32" s="199">
        <v>107</v>
      </c>
      <c r="D32" s="197" t="s">
        <v>3519</v>
      </c>
    </row>
    <row r="33" spans="1:4" ht="20.149999999999999" customHeight="1" thickBot="1">
      <c r="A33" s="195" t="s">
        <v>3509</v>
      </c>
      <c r="B33" s="200">
        <v>108</v>
      </c>
      <c r="C33" s="200">
        <v>117</v>
      </c>
      <c r="D33" s="198" t="s">
        <v>3516</v>
      </c>
    </row>
    <row r="34" spans="1:4" ht="20.149999999999999" customHeight="1" thickBot="1">
      <c r="A34" s="195" t="s">
        <v>3509</v>
      </c>
      <c r="B34" s="200">
        <v>118</v>
      </c>
      <c r="C34" s="200">
        <v>127</v>
      </c>
      <c r="D34" s="198" t="s">
        <v>3517</v>
      </c>
    </row>
    <row r="35" spans="1:4" ht="20.149999999999999" customHeight="1" thickBot="1">
      <c r="A35" s="195" t="s">
        <v>3509</v>
      </c>
      <c r="B35" s="200">
        <v>128</v>
      </c>
      <c r="C35" s="200">
        <v>137</v>
      </c>
      <c r="D35" s="198" t="s">
        <v>3502</v>
      </c>
    </row>
    <row r="36" spans="1:4" ht="20.149999999999999" customHeight="1" thickBot="1">
      <c r="B36" s="201"/>
      <c r="C36" s="201"/>
    </row>
    <row r="37" spans="1:4" ht="20.149999999999999" customHeight="1" thickBot="1">
      <c r="A37" s="195" t="s">
        <v>3166</v>
      </c>
      <c r="B37" s="199">
        <v>12</v>
      </c>
      <c r="C37" s="199">
        <v>25</v>
      </c>
      <c r="D37" s="197" t="s">
        <v>3506</v>
      </c>
    </row>
    <row r="38" spans="1:4" ht="20.149999999999999" customHeight="1" thickBot="1">
      <c r="A38" s="195" t="s">
        <v>3166</v>
      </c>
      <c r="B38" s="199">
        <v>26</v>
      </c>
      <c r="C38" s="199">
        <v>30</v>
      </c>
      <c r="D38" s="197" t="s">
        <v>3505</v>
      </c>
    </row>
    <row r="39" spans="1:4" ht="20.149999999999999" customHeight="1" thickBot="1">
      <c r="A39" s="195" t="s">
        <v>3166</v>
      </c>
      <c r="B39" s="199">
        <v>31</v>
      </c>
      <c r="C39" s="199">
        <v>48</v>
      </c>
      <c r="D39" s="197" t="s">
        <v>3504</v>
      </c>
    </row>
    <row r="40" spans="1:4" ht="20.149999999999999" customHeight="1" thickBot="1">
      <c r="A40" s="195" t="s">
        <v>3166</v>
      </c>
      <c r="B40" s="199">
        <v>49</v>
      </c>
      <c r="C40" s="199">
        <v>60</v>
      </c>
      <c r="D40" s="197" t="s">
        <v>3500</v>
      </c>
    </row>
    <row r="41" spans="1:4" ht="20.149999999999999" customHeight="1" thickBot="1">
      <c r="A41" s="195" t="s">
        <v>3166</v>
      </c>
      <c r="B41" s="199">
        <v>62</v>
      </c>
      <c r="C41" s="199">
        <v>69</v>
      </c>
      <c r="D41" s="197" t="s">
        <v>3501</v>
      </c>
    </row>
    <row r="42" spans="1:4" ht="20.149999999999999" customHeight="1" thickBot="1">
      <c r="A42" s="195" t="s">
        <v>3166</v>
      </c>
      <c r="B42" s="199">
        <v>70</v>
      </c>
      <c r="C42" s="199">
        <v>74</v>
      </c>
      <c r="D42" s="197" t="s">
        <v>3502</v>
      </c>
    </row>
    <row r="43" spans="1:4" ht="20.149999999999999" customHeight="1" thickBot="1">
      <c r="A43" s="195" t="s">
        <v>3166</v>
      </c>
      <c r="B43" s="199">
        <v>75</v>
      </c>
      <c r="C43" s="199">
        <v>80</v>
      </c>
      <c r="D43" s="197" t="s">
        <v>3503</v>
      </c>
    </row>
    <row r="44" spans="1:4" ht="20.149999999999999" customHeight="1" thickBot="1">
      <c r="A44" s="195"/>
      <c r="B44" s="199"/>
      <c r="C44" s="199"/>
      <c r="D44" s="197"/>
    </row>
    <row r="45" spans="1:4" ht="20.149999999999999" customHeight="1" thickBot="1">
      <c r="A45" s="195" t="s">
        <v>3265</v>
      </c>
      <c r="B45" s="199">
        <v>45</v>
      </c>
      <c r="C45" s="199">
        <v>57</v>
      </c>
      <c r="D45" s="197" t="s">
        <v>3520</v>
      </c>
    </row>
    <row r="46" spans="1:4" ht="20.149999999999999" customHeight="1" thickBot="1">
      <c r="A46" s="195" t="s">
        <v>3265</v>
      </c>
      <c r="B46" s="199">
        <v>58</v>
      </c>
      <c r="C46" s="199">
        <v>64</v>
      </c>
      <c r="D46" s="197" t="s">
        <v>3504</v>
      </c>
    </row>
    <row r="47" spans="1:4" ht="20.149999999999999" customHeight="1" thickBot="1">
      <c r="A47" s="195" t="s">
        <v>3265</v>
      </c>
      <c r="B47" s="199">
        <v>65</v>
      </c>
      <c r="C47" s="199">
        <v>70</v>
      </c>
      <c r="D47" s="197" t="s">
        <v>3521</v>
      </c>
    </row>
    <row r="48" spans="1:4" ht="20.149999999999999" customHeight="1" thickBot="1">
      <c r="A48" s="195" t="s">
        <v>3265</v>
      </c>
      <c r="B48" s="199">
        <v>71</v>
      </c>
      <c r="C48" s="199">
        <v>78</v>
      </c>
      <c r="D48" s="197" t="s">
        <v>3500</v>
      </c>
    </row>
    <row r="49" spans="1:4" ht="20.149999999999999" customHeight="1" thickBot="1">
      <c r="A49" s="195" t="s">
        <v>3265</v>
      </c>
      <c r="B49" s="199">
        <v>79</v>
      </c>
      <c r="C49" s="199">
        <v>84</v>
      </c>
      <c r="D49" s="197" t="s">
        <v>3522</v>
      </c>
    </row>
    <row r="50" spans="1:4" ht="20.149999999999999" customHeight="1" thickBot="1">
      <c r="A50" s="195" t="s">
        <v>3265</v>
      </c>
      <c r="B50" s="199">
        <v>85</v>
      </c>
      <c r="C50" s="199">
        <v>95</v>
      </c>
      <c r="D50" s="197" t="s">
        <v>3502</v>
      </c>
    </row>
    <row r="57" spans="1:4" ht="15" customHeight="1"/>
    <row r="88" spans="1:1" ht="15.5">
      <c r="A88" s="165"/>
    </row>
    <row r="89" spans="1:1" ht="15.5">
      <c r="A89" s="165"/>
    </row>
    <row r="90" spans="1:1" ht="15.5">
      <c r="A90" s="165"/>
    </row>
    <row r="91" spans="1:1" ht="15.5">
      <c r="A91" s="165"/>
    </row>
    <row r="92" spans="1:1" ht="15.5">
      <c r="A92" s="165"/>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00ec5cb-2106-4757-8356-0ffb53a5433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8194BFDB33FB6B4EA95D2ADA4C46F74A" ma:contentTypeVersion="15" ma:contentTypeDescription="Ein neues Dokument erstellen." ma:contentTypeScope="" ma:versionID="bec7ccf48c8f36bb58250a6668f937de">
  <xsd:schema xmlns:xsd="http://www.w3.org/2001/XMLSchema" xmlns:xs="http://www.w3.org/2001/XMLSchema" xmlns:p="http://schemas.microsoft.com/office/2006/metadata/properties" xmlns:ns2="b00ec5cb-2106-4757-8356-0ffb53a54334" xmlns:ns3="bf6bfba3-1e87-4981-b417-8c8991ba42c0" targetNamespace="http://schemas.microsoft.com/office/2006/metadata/properties" ma:root="true" ma:fieldsID="c49337a8dcaa95a98d9a321b33153283" ns2:_="" ns3:_="">
    <xsd:import namespace="b00ec5cb-2106-4757-8356-0ffb53a54334"/>
    <xsd:import namespace="bf6bfba3-1e87-4981-b417-8c8991ba42c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Location" minOccurs="0"/>
                <xsd:element ref="ns2:MediaServiceOCR"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0ec5cb-2106-4757-8356-0ffb53a543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3ebf0001-c8d7-4699-956b-afbffe811995"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f6bfba3-1e87-4981-b417-8c8991ba42c0" elementFormDefault="qualified">
    <xsd:import namespace="http://schemas.microsoft.com/office/2006/documentManagement/types"/>
    <xsd:import namespace="http://schemas.microsoft.com/office/infopath/2007/PartnerControls"/>
    <xsd:element name="SharedWithUsers" ma:index="2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7016D9-D233-43C5-B601-E0C8D9FD7949}">
  <ds:schemaRefs>
    <ds:schemaRef ds:uri="bb203393-22de-4a36-aad9-c7baf55b5eb1"/>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http://purl.org/dc/elements/1.1/"/>
    <ds:schemaRef ds:uri="http://purl.org/dc/terms/"/>
    <ds:schemaRef ds:uri="http://schemas.openxmlformats.org/package/2006/metadata/core-properties"/>
    <ds:schemaRef ds:uri="79af631b-b41c-4202-8766-95cef859e191"/>
    <ds:schemaRef ds:uri="http://schemas.microsoft.com/sharepoint/v3"/>
    <ds:schemaRef ds:uri="http://purl.org/dc/dcmitype/"/>
  </ds:schemaRefs>
</ds:datastoreItem>
</file>

<file path=customXml/itemProps2.xml><?xml version="1.0" encoding="utf-8"?>
<ds:datastoreItem xmlns:ds="http://schemas.openxmlformats.org/officeDocument/2006/customXml" ds:itemID="{D2992762-EA89-4306-9EA7-29171F81CA32}">
  <ds:schemaRefs>
    <ds:schemaRef ds:uri="http://schemas.microsoft.com/sharepoint/v3/contenttype/forms"/>
  </ds:schemaRefs>
</ds:datastoreItem>
</file>

<file path=customXml/itemProps3.xml><?xml version="1.0" encoding="utf-8"?>
<ds:datastoreItem xmlns:ds="http://schemas.openxmlformats.org/officeDocument/2006/customXml" ds:itemID="{CC49E5D1-B6EE-4C61-8D6A-F5FAD040EC66}"/>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28</vt:i4>
      </vt:variant>
      <vt:variant>
        <vt:lpstr>Benannte Bereiche</vt:lpstr>
      </vt:variant>
      <vt:variant>
        <vt:i4>248</vt:i4>
      </vt:variant>
    </vt:vector>
  </HeadingPairs>
  <TitlesOfParts>
    <vt:vector size="276" baseType="lpstr">
      <vt:lpstr> Attribute DOB</vt:lpstr>
      <vt:lpstr>Attribute Produktkategorie DOB</vt:lpstr>
      <vt:lpstr>Attribute OT UT DOB</vt:lpstr>
      <vt:lpstr> Attribute Wäsche + Bademode</vt:lpstr>
      <vt:lpstr>Attribute Produktkategorie Wäsc</vt:lpstr>
      <vt:lpstr>Attribute OT UT Wäsche</vt:lpstr>
      <vt:lpstr>Attribute Produktkategorie Acce</vt:lpstr>
      <vt:lpstr>Übersetzungen</vt:lpstr>
      <vt:lpstr>Angabe Länge</vt:lpstr>
      <vt:lpstr>Attributes list</vt:lpstr>
      <vt:lpstr>START</vt:lpstr>
      <vt:lpstr>PRODUCT &amp; PO</vt:lpstr>
      <vt:lpstr>QUALITY ASSURANCE</vt:lpstr>
      <vt:lpstr>LOGISTICS </vt:lpstr>
      <vt:lpstr>IMAGES</vt:lpstr>
      <vt:lpstr>GTIN</vt:lpstr>
      <vt:lpstr>CUSTOMS</vt:lpstr>
      <vt:lpstr>Fields names</vt:lpstr>
      <vt:lpstr>Language</vt:lpstr>
      <vt:lpstr>CATE AND SUBCAT</vt:lpstr>
      <vt:lpstr>Bleichen</vt:lpstr>
      <vt:lpstr>Trocknen</vt:lpstr>
      <vt:lpstr>Bügeln</vt:lpstr>
      <vt:lpstr>Reinigung</vt:lpstr>
      <vt:lpstr>drop down choices</vt:lpstr>
      <vt:lpstr>instructions</vt:lpstr>
      <vt:lpstr>QVC ROLE</vt:lpstr>
      <vt:lpstr>Waschen</vt:lpstr>
      <vt:lpstr>_2_piece_set</vt:lpstr>
      <vt:lpstr>_2er_Set</vt:lpstr>
      <vt:lpstr>_3_piece_set</vt:lpstr>
      <vt:lpstr>_3er_Set</vt:lpstr>
      <vt:lpstr>_4_piece_set</vt:lpstr>
      <vt:lpstr>_4er_Set</vt:lpstr>
      <vt:lpstr>_5_piece_set</vt:lpstr>
      <vt:lpstr>_5er_Set</vt:lpstr>
      <vt:lpstr>_6_piece_set</vt:lpstr>
      <vt:lpstr>_6er_Set</vt:lpstr>
      <vt:lpstr>_7_piece_set</vt:lpstr>
      <vt:lpstr>_7er_Set</vt:lpstr>
      <vt:lpstr>Additional_Care_Instruction</vt:lpstr>
      <vt:lpstr>Additional_information</vt:lpstr>
      <vt:lpstr>Additional_information_LS</vt:lpstr>
      <vt:lpstr>Ärmelform</vt:lpstr>
      <vt:lpstr>Ärmellänge</vt:lpstr>
      <vt:lpstr>Ausrüstung_Funktionen</vt:lpstr>
      <vt:lpstr>Ausrüstung_Funktionen_WB</vt:lpstr>
      <vt:lpstr>Ausrüstung_Lizenz</vt:lpstr>
      <vt:lpstr>Ausrüstung_Lizenz_WB</vt:lpstr>
      <vt:lpstr>Ausschnittformen</vt:lpstr>
      <vt:lpstr>Ausschnittformen_Bein</vt:lpstr>
      <vt:lpstr>Ausschnittformen_RT</vt:lpstr>
      <vt:lpstr>Ausschnittformen_VT</vt:lpstr>
      <vt:lpstr>Badeanzug</vt:lpstr>
      <vt:lpstr>Badehose</vt:lpstr>
      <vt:lpstr>Bag</vt:lpstr>
      <vt:lpstr>'LOGISTICS '!BatterySize</vt:lpstr>
      <vt:lpstr>'LOGISTICS '!BatteryType</vt:lpstr>
      <vt:lpstr>Beanie</vt:lpstr>
      <vt:lpstr>belt</vt:lpstr>
      <vt:lpstr>BH</vt:lpstr>
      <vt:lpstr>BH_Set</vt:lpstr>
      <vt:lpstr>Bikini_Set</vt:lpstr>
      <vt:lpstr>Bikini_set_</vt:lpstr>
      <vt:lpstr>Blazer_DE</vt:lpstr>
      <vt:lpstr>Blazer_EN</vt:lpstr>
      <vt:lpstr>BleichenDaten</vt:lpstr>
      <vt:lpstr>Blouse</vt:lpstr>
      <vt:lpstr>Bluse</vt:lpstr>
      <vt:lpstr>Body</vt:lpstr>
      <vt:lpstr>Bodysuit</vt:lpstr>
      <vt:lpstr>Bra</vt:lpstr>
      <vt:lpstr>Bra_set</vt:lpstr>
      <vt:lpstr>Brand</vt:lpstr>
      <vt:lpstr>Brand_LS</vt:lpstr>
      <vt:lpstr>BügelnDaten</vt:lpstr>
      <vt:lpstr>Bundformen</vt:lpstr>
      <vt:lpstr>Bustier</vt:lpstr>
      <vt:lpstr>Cap</vt:lpstr>
      <vt:lpstr>Cape_DE</vt:lpstr>
      <vt:lpstr>Cape_EN</vt:lpstr>
      <vt:lpstr>Cardigan_DE</vt:lpstr>
      <vt:lpstr>Cardigan_EN</vt:lpstr>
      <vt:lpstr>categories</vt:lpstr>
      <vt:lpstr>Cats</vt:lpstr>
      <vt:lpstr>Coat</vt:lpstr>
      <vt:lpstr>Collar_types</vt:lpstr>
      <vt:lpstr>Cut</vt:lpstr>
      <vt:lpstr>Damenunterhosen</vt:lpstr>
      <vt:lpstr>Damenunterhosen_Set</vt:lpstr>
      <vt:lpstr>Decorative_element_position</vt:lpstr>
      <vt:lpstr>Decorative_element_position_LS</vt:lpstr>
      <vt:lpstr>Dessin_LS</vt:lpstr>
      <vt:lpstr>Dessin_WB</vt:lpstr>
      <vt:lpstr>Details_Bügel_OT</vt:lpstr>
      <vt:lpstr>Details_Cup_OT</vt:lpstr>
      <vt:lpstr>Details_cup_tops</vt:lpstr>
      <vt:lpstr>Details_cut_bottoms</vt:lpstr>
      <vt:lpstr>Details_cut_bottoms_LS</vt:lpstr>
      <vt:lpstr>Details_cut_tops</vt:lpstr>
      <vt:lpstr>Details_Schnitt_OT</vt:lpstr>
      <vt:lpstr>Details_Schnitt_UT</vt:lpstr>
      <vt:lpstr>Details_Schnitt_UT_WB</vt:lpstr>
      <vt:lpstr>Details_straps_tops</vt:lpstr>
      <vt:lpstr>Details_style_bottoms</vt:lpstr>
      <vt:lpstr>Details_style_bottoms_LS</vt:lpstr>
      <vt:lpstr>Details_Style_OT</vt:lpstr>
      <vt:lpstr>Details_style_tops</vt:lpstr>
      <vt:lpstr>Details_Style_UT</vt:lpstr>
      <vt:lpstr>Details_Style_UT_WB</vt:lpstr>
      <vt:lpstr>Details_Träger_OT</vt:lpstr>
      <vt:lpstr>Details_underwire_tops</vt:lpstr>
      <vt:lpstr>Details_Verarbeitung</vt:lpstr>
      <vt:lpstr>Details_Verarbeitung_WB</vt:lpstr>
      <vt:lpstr>Details_workmanship</vt:lpstr>
      <vt:lpstr>Details_workmanship_LS</vt:lpstr>
      <vt:lpstr>Dress</vt:lpstr>
      <vt:lpstr>Druck</vt:lpstr>
      <vt:lpstr>CUSTOMS!Druckbereich</vt:lpstr>
      <vt:lpstr>GTIN!Druckbereich</vt:lpstr>
      <vt:lpstr>IMAGES!Druckbereich</vt:lpstr>
      <vt:lpstr>'LOGISTICS '!Druckbereich</vt:lpstr>
      <vt:lpstr>'PRODUCT &amp; PO'!Druckbereich</vt:lpstr>
      <vt:lpstr>'QUALITY ASSURANCE'!Druckbereich</vt:lpstr>
      <vt:lpstr>START!Druckbereich</vt:lpstr>
      <vt:lpstr>Drucktechnik</vt:lpstr>
      <vt:lpstr>CUSTOMS!Drucktitel</vt:lpstr>
      <vt:lpstr>IMAGES!Drucktitel</vt:lpstr>
      <vt:lpstr>'LOGISTICS '!Drucktitel</vt:lpstr>
      <vt:lpstr>'PRODUCT &amp; PO'!Drucktitel</vt:lpstr>
      <vt:lpstr>Finish_functions</vt:lpstr>
      <vt:lpstr>Finish_functions_LS</vt:lpstr>
      <vt:lpstr>Finish_license</vt:lpstr>
      <vt:lpstr>Finish_license_LS</vt:lpstr>
      <vt:lpstr>Fit_description_bottoms</vt:lpstr>
      <vt:lpstr>Fit_description_LS</vt:lpstr>
      <vt:lpstr>Fit_description_tops</vt:lpstr>
      <vt:lpstr>fit_rise</vt:lpstr>
      <vt:lpstr>FlammRating</vt:lpstr>
      <vt:lpstr>Formen</vt:lpstr>
      <vt:lpstr>Gürtel</vt:lpstr>
      <vt:lpstr>Hat</vt:lpstr>
      <vt:lpstr>HazardousClass</vt:lpstr>
      <vt:lpstr>Herrenunterhosen</vt:lpstr>
      <vt:lpstr>Herrenunterhosen_Set</vt:lpstr>
      <vt:lpstr>Hosen_Jeans</vt:lpstr>
      <vt:lpstr>Hut</vt:lpstr>
      <vt:lpstr>Jacke</vt:lpstr>
      <vt:lpstr>Jacket</vt:lpstr>
      <vt:lpstr>Jumpsuit</vt:lpstr>
      <vt:lpstr>Jumpsuit_EN</vt:lpstr>
      <vt:lpstr>Kappe</vt:lpstr>
      <vt:lpstr>Kim_Co</vt:lpstr>
      <vt:lpstr>Kleid</vt:lpstr>
      <vt:lpstr>Knitting_set</vt:lpstr>
      <vt:lpstr>Kragenformen</vt:lpstr>
      <vt:lpstr>'LOGISTICS '!Language</vt:lpstr>
      <vt:lpstr>Leggings_DE</vt:lpstr>
      <vt:lpstr>Leggings_EN</vt:lpstr>
      <vt:lpstr>Lounge_Anzug_Hausanzug</vt:lpstr>
      <vt:lpstr>Loungewear_suit_homewear_suit</vt:lpstr>
      <vt:lpstr>Mantel</vt:lpstr>
      <vt:lpstr>Marke</vt:lpstr>
      <vt:lpstr>Marke_WB</vt:lpstr>
      <vt:lpstr>'LOGISTICS '!Market</vt:lpstr>
      <vt:lpstr>MasterCarton</vt:lpstr>
      <vt:lpstr>Material</vt:lpstr>
      <vt:lpstr>Material_description</vt:lpstr>
      <vt:lpstr>Material_description_LS</vt:lpstr>
      <vt:lpstr>Material_EN</vt:lpstr>
      <vt:lpstr>Material_LS</vt:lpstr>
      <vt:lpstr>Material_WB</vt:lpstr>
      <vt:lpstr>Materialbeschreibung</vt:lpstr>
      <vt:lpstr>Materialbeschreibung_WB</vt:lpstr>
      <vt:lpstr>MaterialConstruction</vt:lpstr>
      <vt:lpstr>'LOGISTICS '!Materials</vt:lpstr>
      <vt:lpstr>Mens_briefs</vt:lpstr>
      <vt:lpstr>Mens_briefs_set</vt:lpstr>
      <vt:lpstr>'LOGISTICS '!MHD</vt:lpstr>
      <vt:lpstr>Morgenmantel</vt:lpstr>
      <vt:lpstr>Mütze</vt:lpstr>
      <vt:lpstr>Nachthemd</vt:lpstr>
      <vt:lpstr>Neckline_shapes</vt:lpstr>
      <vt:lpstr>Neckline_shapes_back</vt:lpstr>
      <vt:lpstr>Neckline_shapes_front</vt:lpstr>
      <vt:lpstr>'LOGISTICS '!OuterPackaging</vt:lpstr>
      <vt:lpstr>Passform_Leibhöhe</vt:lpstr>
      <vt:lpstr>Passformbeschreibung_OT</vt:lpstr>
      <vt:lpstr>Passformbeschreibung_UT</vt:lpstr>
      <vt:lpstr>Passformbeschreibung_WB</vt:lpstr>
      <vt:lpstr>Pockets</vt:lpstr>
      <vt:lpstr>Poncho_DE</vt:lpstr>
      <vt:lpstr>Poncho_EN</vt:lpstr>
      <vt:lpstr>Print</vt:lpstr>
      <vt:lpstr>Printing_technique</vt:lpstr>
      <vt:lpstr>Product_category_acc</vt:lpstr>
      <vt:lpstr>Product_category_bottoms</vt:lpstr>
      <vt:lpstr>Product_category_LS_bottoms</vt:lpstr>
      <vt:lpstr>Product_category_LS_tops</vt:lpstr>
      <vt:lpstr>Product_category_sets</vt:lpstr>
      <vt:lpstr>Product_category_sets_LS</vt:lpstr>
      <vt:lpstr>Product_category_tops</vt:lpstr>
      <vt:lpstr>Produktkategorie_Acc</vt:lpstr>
      <vt:lpstr>Produktkategorie_OT</vt:lpstr>
      <vt:lpstr>Produktkategorie_Sets</vt:lpstr>
      <vt:lpstr>Produktkategorie_Sets_WB</vt:lpstr>
      <vt:lpstr>Produktkategorie_UT</vt:lpstr>
      <vt:lpstr>Produktkategorie_WB_OT</vt:lpstr>
      <vt:lpstr>Produktkategorie_WB_UT</vt:lpstr>
      <vt:lpstr>Pullover_DE</vt:lpstr>
      <vt:lpstr>Pullover_EN</vt:lpstr>
      <vt:lpstr>Pullunder</vt:lpstr>
      <vt:lpstr>Pyjama_Set</vt:lpstr>
      <vt:lpstr>Pyjama_set_EN</vt:lpstr>
      <vt:lpstr>ReinigungDaten</vt:lpstr>
      <vt:lpstr>Rock</vt:lpstr>
      <vt:lpstr>Scarf_cloth</vt:lpstr>
      <vt:lpstr>Schal_Tuch</vt:lpstr>
      <vt:lpstr>Schmuckelement_Positionsangabe</vt:lpstr>
      <vt:lpstr>Schmuckelement_Positionsangabe_WB</vt:lpstr>
      <vt:lpstr>Set_specification</vt:lpstr>
      <vt:lpstr>Set_specification_</vt:lpstr>
      <vt:lpstr>Setangabe</vt:lpstr>
      <vt:lpstr>Setangabe_</vt:lpstr>
      <vt:lpstr>Sets_DE</vt:lpstr>
      <vt:lpstr>Sets_EN</vt:lpstr>
      <vt:lpstr>shapes_leg</vt:lpstr>
      <vt:lpstr>Shirt_DE</vt:lpstr>
      <vt:lpstr>Shirt_EN</vt:lpstr>
      <vt:lpstr>'LOGISTICS '!ShoeMaterial</vt:lpstr>
      <vt:lpstr>Skirt</vt:lpstr>
      <vt:lpstr>Sleeve_length</vt:lpstr>
      <vt:lpstr>sleeve_shape</vt:lpstr>
      <vt:lpstr>Slipover</vt:lpstr>
      <vt:lpstr>Socken_Strümpfe</vt:lpstr>
      <vt:lpstr>Socks_stockings</vt:lpstr>
      <vt:lpstr>Strickset</vt:lpstr>
      <vt:lpstr>Strumpfhose</vt:lpstr>
      <vt:lpstr>Strumpfhose_Set</vt:lpstr>
      <vt:lpstr>Style_name_LS</vt:lpstr>
      <vt:lpstr>Stylenamen_WB</vt:lpstr>
      <vt:lpstr>Tankini_Set</vt:lpstr>
      <vt:lpstr>Tasche</vt:lpstr>
      <vt:lpstr>Taschen</vt:lpstr>
      <vt:lpstr>Tights</vt:lpstr>
      <vt:lpstr>Tights_Set</vt:lpstr>
      <vt:lpstr>Top_DE</vt:lpstr>
      <vt:lpstr>Top_EN</vt:lpstr>
      <vt:lpstr>TrocknenDaten</vt:lpstr>
      <vt:lpstr>Trousers_Jeans</vt:lpstr>
      <vt:lpstr>Tuch</vt:lpstr>
      <vt:lpstr>Twinset_DE</vt:lpstr>
      <vt:lpstr>Twinset_EN</vt:lpstr>
      <vt:lpstr>Type_of_fastening</vt:lpstr>
      <vt:lpstr>Type_of_fastening_LS</vt:lpstr>
      <vt:lpstr>VAT</vt:lpstr>
      <vt:lpstr>Verschlussart</vt:lpstr>
      <vt:lpstr>Verschlussart_WB</vt:lpstr>
      <vt:lpstr>'LOGISTICS '!Version</vt:lpstr>
      <vt:lpstr>Vest</vt:lpstr>
      <vt:lpstr>Waistband_types</vt:lpstr>
      <vt:lpstr>WaschenDaten</vt:lpstr>
      <vt:lpstr>Waschung</vt:lpstr>
      <vt:lpstr>Wash</vt:lpstr>
      <vt:lpstr>'QUALITY ASSURANCE'!WaterHazardClass</vt:lpstr>
      <vt:lpstr>WaterHazardClass</vt:lpstr>
      <vt:lpstr>WEEECat</vt:lpstr>
      <vt:lpstr>WEEEProd</vt:lpstr>
      <vt:lpstr>Weste</vt:lpstr>
      <vt:lpstr>Womens_briefs_set</vt:lpstr>
      <vt:lpstr>yes</vt:lpstr>
      <vt:lpstr>YesNoField</vt:lpstr>
      <vt:lpstr>YesNoOther</vt:lpstr>
      <vt:lpstr>zusätzliche_Information</vt:lpstr>
      <vt:lpstr>zusätzliche_Information_WB</vt:lpstr>
      <vt:lpstr>Zusätzliche_Pflegehinweise</vt:lpstr>
    </vt:vector>
  </TitlesOfParts>
  <Company>QVC Italia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Federica Bernardelli;Mithilfe Wilfried Schnieders</dc:creator>
  <cp:lastModifiedBy>Babette Sommer-Daners</cp:lastModifiedBy>
  <cp:lastPrinted>2021-03-04T14:12:19Z</cp:lastPrinted>
  <dcterms:created xsi:type="dcterms:W3CDTF">2016-11-28T09:38:48Z</dcterms:created>
  <dcterms:modified xsi:type="dcterms:W3CDTF">2026-06-24T09:57:35Z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0x0101008194BFDB33FB6B4EA95D2ADA4C46F74A</vt:lpwstr>
  </property>
</Properties>
</file>